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one6Mars\Documents\gt-virt-atl-data-pt-06-2021-u-c-2\HW\excel-challenge\"/>
    </mc:Choice>
  </mc:AlternateContent>
  <xr:revisionPtr revIDLastSave="0" documentId="13_ncr:1_{BB44189A-94DF-4450-88A4-26F5B8222C57}" xr6:coauthVersionLast="47" xr6:coauthVersionMax="47" xr10:uidLastSave="{00000000-0000-0000-0000-000000000000}"/>
  <bookViews>
    <workbookView xWindow="1560" yWindow="2160" windowWidth="21600" windowHeight="11385" xr2:uid="{00000000-000D-0000-FFFF-FFFF00000000}"/>
  </bookViews>
  <sheets>
    <sheet name="Sheet1" sheetId="1" r:id="rId1"/>
    <sheet name="Goals" sheetId="5" r:id="rId2"/>
    <sheet name="Backers" sheetId="6" r:id="rId3"/>
    <sheet name="Category" sheetId="2" r:id="rId4"/>
    <sheet name="Sub-Category" sheetId="3" r:id="rId5"/>
    <sheet name="Dates" sheetId="4" r:id="rId6"/>
  </sheets>
  <definedNames>
    <definedName name="_xlnm._FilterDatabase" localSheetId="0" hidden="1">Sheet1!$A$1:$S$4115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5" l="1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2" i="1"/>
  <c r="J9" i="6"/>
  <c r="J8" i="6"/>
  <c r="I9" i="6"/>
  <c r="I8" i="6"/>
  <c r="C19" i="2" l="1"/>
  <c r="D19" i="2"/>
  <c r="E19" i="2"/>
  <c r="C20" i="2"/>
  <c r="D20" i="2"/>
  <c r="E20" i="2"/>
  <c r="C21" i="2"/>
  <c r="D21" i="2"/>
  <c r="E21" i="2"/>
  <c r="C22" i="2"/>
  <c r="D22" i="2"/>
  <c r="E22" i="2"/>
  <c r="C23" i="2"/>
  <c r="D23" i="2"/>
  <c r="E23" i="2"/>
  <c r="C24" i="2"/>
  <c r="D24" i="2"/>
  <c r="E24" i="2"/>
  <c r="C25" i="2"/>
  <c r="D25" i="2"/>
  <c r="E25" i="2"/>
  <c r="C26" i="2"/>
  <c r="D26" i="2"/>
  <c r="E26" i="2"/>
  <c r="E18" i="2"/>
  <c r="D18" i="2"/>
  <c r="C18" i="2"/>
  <c r="B19" i="2"/>
  <c r="B20" i="2"/>
  <c r="B21" i="2"/>
  <c r="B22" i="2"/>
  <c r="B23" i="2"/>
  <c r="B24" i="2"/>
  <c r="B25" i="2"/>
  <c r="B26" i="2"/>
  <c r="B18" i="2"/>
  <c r="J3" i="6" l="1"/>
  <c r="I3" i="6"/>
  <c r="J6" i="6"/>
  <c r="I6" i="6"/>
  <c r="J5" i="6"/>
  <c r="I5" i="6"/>
  <c r="J4" i="6"/>
  <c r="I4" i="6"/>
  <c r="J7" i="6"/>
  <c r="I7" i="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H12" i="5"/>
  <c r="H11" i="5"/>
  <c r="H10" i="5"/>
  <c r="H9" i="5"/>
  <c r="H8" i="5"/>
  <c r="H7" i="5"/>
  <c r="H6" i="5"/>
  <c r="H4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J4" i="5" l="1"/>
  <c r="J8" i="5"/>
  <c r="J12" i="5"/>
  <c r="K9" i="5"/>
  <c r="J9" i="5"/>
  <c r="K6" i="5"/>
  <c r="K10" i="5"/>
  <c r="J6" i="5"/>
  <c r="J10" i="5"/>
  <c r="K7" i="5"/>
  <c r="K11" i="5"/>
  <c r="J7" i="5"/>
  <c r="J11" i="5"/>
  <c r="K4" i="5"/>
  <c r="K8" i="5"/>
  <c r="K12" i="5"/>
  <c r="I11" i="5"/>
  <c r="I7" i="5"/>
  <c r="I12" i="5"/>
  <c r="I8" i="5"/>
  <c r="I4" i="5"/>
  <c r="I9" i="5"/>
  <c r="I10" i="5"/>
  <c r="I6" i="5"/>
  <c r="H13" i="5"/>
  <c r="K13" i="5" s="1"/>
  <c r="H5" i="5"/>
  <c r="I5" i="5" s="1"/>
  <c r="H3" i="5"/>
  <c r="J3" i="5" s="1"/>
  <c r="H2" i="5"/>
  <c r="I2" i="5" s="1"/>
  <c r="K3" i="5" l="1"/>
  <c r="J5" i="5"/>
  <c r="I13" i="5"/>
  <c r="J13" i="5"/>
  <c r="K5" i="5"/>
  <c r="J2" i="5"/>
  <c r="I3" i="5"/>
  <c r="K2" i="5"/>
</calcChain>
</file>

<file path=xl/sharedStrings.xml><?xml version="1.0" encoding="utf-8"?>
<sst xmlns="http://schemas.openxmlformats.org/spreadsheetml/2006/main" count="28555" uniqueCount="8416">
  <si>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</si>
  <si>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</si>
  <si>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</si>
  <si>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</si>
  <si>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</si>
  <si>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</si>
  <si>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</si>
  <si>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</si>
  <si>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</si>
  <si>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</si>
  <si>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</si>
  <si>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</si>
  <si>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</si>
  <si>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</si>
  <si>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</si>
  <si>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</si>
  <si>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</si>
  <si>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</si>
  <si>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</si>
  <si>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</si>
  <si>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</si>
  <si>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</si>
  <si>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</si>
  <si>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</si>
  <si>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</si>
  <si>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</si>
  <si>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</si>
  <si>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</si>
  <si>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</si>
  <si>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</si>
  <si>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</si>
  <si>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</si>
  <si>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</si>
  <si>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</si>
  <si>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</si>
  <si>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</si>
  <si>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</si>
  <si>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</si>
  <si>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</si>
  <si>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</si>
  <si>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</si>
  <si>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</si>
  <si>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</si>
  <si>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</si>
  <si>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</si>
  <si>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</si>
  <si>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</si>
  <si>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</si>
  <si>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</si>
  <si>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</si>
  <si>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</si>
  <si>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</si>
  <si>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</si>
  <si>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</si>
  <si>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</si>
  <si>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</si>
  <si>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</si>
  <si>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</si>
  <si>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</si>
  <si>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</si>
  <si>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</si>
  <si>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</si>
  <si>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</si>
  <si>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</si>
  <si>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</si>
  <si>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</si>
  <si>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</si>
  <si>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</si>
  <si>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</si>
  <si>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</si>
  <si>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</si>
  <si>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</si>
  <si>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</si>
  <si>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</si>
  <si>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</si>
  <si>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</si>
  <si>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</si>
  <si>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</si>
  <si>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</si>
  <si>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</si>
  <si>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</si>
  <si>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</si>
  <si>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</si>
  <si>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</si>
  <si>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</si>
  <si>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</si>
  <si>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</si>
  <si>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</si>
  <si>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</si>
  <si>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</si>
  <si>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</si>
  <si>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</si>
  <si>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</si>
  <si>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</si>
  <si>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</si>
  <si>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</si>
  <si>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</si>
  <si>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</si>
  <si>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</si>
  <si>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</si>
  <si>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</si>
  <si>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</si>
  <si>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</si>
  <si>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</si>
  <si>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</si>
  <si>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</si>
  <si>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</si>
  <si>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</si>
  <si>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</si>
  <si>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</si>
  <si>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</si>
  <si>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</si>
  <si>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</si>
  <si>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</si>
  <si>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</si>
  <si>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</si>
  <si>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</si>
  <si>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</si>
  <si>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</si>
  <si>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</si>
  <si>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</si>
  <si>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</si>
  <si>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</si>
  <si>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</si>
  <si>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</si>
  <si>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</si>
  <si>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</si>
  <si>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</si>
  <si>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</si>
  <si>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</si>
  <si>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</si>
  <si>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</si>
  <si>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</si>
  <si>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</si>
  <si>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</si>
  <si>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</si>
  <si>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</si>
  <si>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</si>
  <si>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</si>
  <si>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</si>
  <si>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</si>
  <si>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</si>
  <si>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</si>
  <si>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</si>
  <si>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</si>
  <si>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</si>
  <si>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</si>
  <si>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</si>
  <si>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</si>
  <si>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</si>
  <si>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</si>
  <si>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</si>
  <si>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</si>
  <si>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</si>
  <si>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</si>
  <si>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</si>
  <si>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</si>
  <si>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</si>
  <si>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</si>
  <si>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</si>
  <si>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</si>
  <si>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</si>
  <si>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</si>
  <si>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</si>
  <si>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</si>
  <si>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</si>
  <si>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</si>
  <si>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</si>
  <si>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</si>
  <si>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</si>
  <si>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</si>
  <si>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</si>
  <si>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</si>
  <si>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</si>
  <si>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</si>
  <si>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</si>
  <si>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</si>
  <si>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</si>
  <si>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</si>
  <si>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</si>
  <si>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</si>
  <si>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</si>
  <si>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</si>
  <si>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</si>
  <si>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</si>
  <si>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</si>
  <si>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</si>
  <si>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</si>
  <si>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</si>
  <si>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</si>
  <si>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</si>
  <si>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</si>
  <si>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</si>
  <si>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</si>
  <si>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</si>
  <si>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</si>
  <si>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</si>
  <si>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</si>
  <si>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</si>
  <si>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</si>
  <si>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</si>
  <si>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</si>
  <si>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</si>
  <si>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</si>
  <si>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</si>
  <si>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</si>
  <si>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</si>
  <si>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</si>
  <si>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</si>
  <si>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</si>
  <si>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</si>
  <si>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</si>
  <si>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</si>
  <si>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</si>
  <si>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</si>
  <si>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</si>
  <si>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</si>
  <si>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</si>
  <si>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</si>
  <si>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</si>
  <si>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</si>
  <si>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</si>
  <si>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</si>
  <si>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</si>
  <si>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</si>
  <si>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</si>
  <si>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</si>
  <si>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</si>
  <si>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</si>
  <si>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</si>
  <si>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</si>
  <si>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</si>
  <si>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</si>
  <si>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</si>
  <si>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</si>
  <si>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</si>
  <si>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</si>
  <si>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</si>
  <si>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</si>
  <si>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</si>
  <si>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</si>
  <si>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</si>
  <si>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</si>
  <si>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</si>
  <si>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</si>
  <si>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</si>
  <si>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</si>
  <si>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</si>
  <si>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</si>
  <si>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</si>
  <si>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</si>
  <si>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</si>
  <si>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</si>
  <si>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</si>
  <si>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</si>
  <si>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</si>
  <si>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</si>
  <si>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</si>
  <si>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</si>
  <si>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</si>
  <si>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</si>
  <si>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</si>
  <si>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</si>
  <si>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</si>
  <si>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</si>
  <si>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</si>
  <si>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</si>
  <si>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</si>
  <si>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</si>
  <si>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</si>
  <si>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</si>
  <si>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</si>
  <si>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</si>
  <si>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</si>
  <si>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</si>
  <si>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</si>
  <si>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</si>
  <si>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</si>
  <si>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</si>
  <si>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</si>
  <si>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</si>
  <si>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</si>
  <si>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</si>
  <si>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</si>
  <si>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</si>
  <si>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</si>
  <si>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</si>
  <si>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</si>
  <si>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</si>
  <si>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</si>
  <si>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</si>
  <si>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</si>
  <si>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</si>
  <si>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</si>
  <si>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</si>
  <si>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</si>
  <si>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</si>
  <si>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</si>
  <si>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</si>
  <si>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</si>
  <si>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</si>
  <si>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</si>
  <si>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</si>
  <si>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</si>
  <si>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</si>
  <si>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</si>
  <si>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</si>
  <si>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</si>
  <si>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</si>
  <si>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</si>
  <si>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</si>
  <si>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</si>
  <si>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</si>
  <si>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</si>
  <si>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</si>
  <si>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</si>
  <si>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</si>
  <si>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</si>
  <si>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</si>
  <si>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</si>
  <si>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</si>
  <si>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</si>
  <si>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</si>
  <si>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</si>
  <si>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</si>
  <si>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</si>
  <si>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</si>
  <si>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</si>
  <si>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</si>
  <si>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</si>
  <si>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</si>
  <si>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</si>
  <si>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</si>
  <si>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</si>
  <si>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</si>
  <si>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</si>
  <si>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</si>
  <si>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</si>
  <si>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</si>
  <si>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</si>
  <si>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</si>
  <si>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</si>
  <si>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</si>
  <si>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</si>
  <si>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</si>
  <si>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</si>
  <si>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</si>
  <si>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</si>
  <si>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</si>
  <si>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</si>
  <si>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</si>
  <si>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</si>
  <si>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</si>
  <si>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</si>
  <si>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</si>
  <si>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</si>
  <si>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</si>
  <si>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</si>
  <si>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</si>
  <si>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</si>
  <si>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</si>
  <si>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</si>
  <si>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</si>
  <si>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</si>
  <si>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</si>
  <si>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</si>
  <si>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</si>
  <si>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</si>
  <si>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</si>
  <si>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</si>
  <si>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</si>
  <si>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</si>
  <si>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</si>
  <si>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</si>
  <si>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</si>
  <si>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</si>
  <si>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</si>
  <si>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</si>
  <si>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</si>
  <si>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</si>
  <si>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</si>
  <si>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</si>
  <si>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</si>
  <si>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</si>
  <si>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</si>
  <si>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</si>
  <si>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</si>
  <si>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</si>
  <si>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</si>
  <si>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</si>
  <si>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</si>
  <si>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</si>
  <si>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</si>
  <si>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</si>
  <si>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</si>
  <si>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</si>
  <si>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</si>
  <si>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</si>
  <si>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</si>
  <si>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</si>
  <si>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</si>
  <si>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</si>
  <si>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</si>
  <si>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</si>
  <si>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</si>
  <si>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</si>
  <si>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</si>
  <si>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</si>
  <si>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</si>
  <si>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</si>
  <si>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</si>
  <si>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</si>
  <si>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</si>
  <si>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</si>
  <si>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</si>
  <si>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</si>
  <si>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</si>
  <si>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</si>
  <si>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</si>
  <si>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</si>
  <si>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</si>
  <si>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</si>
  <si>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</si>
  <si>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</si>
  <si>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</si>
  <si>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</si>
  <si>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</si>
  <si>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</si>
  <si>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</si>
  <si>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</si>
  <si>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</si>
  <si>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</si>
  <si>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</si>
  <si>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</si>
  <si>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</si>
  <si>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</si>
  <si>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</si>
  <si>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</si>
  <si>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</si>
  <si>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</si>
  <si>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</si>
  <si>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</si>
  <si>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</si>
  <si>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</si>
  <si>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</si>
  <si>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</si>
  <si>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</si>
  <si>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</si>
  <si>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</si>
  <si>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</si>
  <si>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</si>
  <si>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</si>
  <si>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</si>
  <si>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</si>
  <si>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</si>
  <si>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</si>
  <si>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</si>
  <si>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</si>
  <si>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</si>
  <si>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</si>
  <si>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</si>
  <si>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</si>
  <si>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</si>
  <si>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</si>
  <si>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</si>
  <si>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</si>
  <si>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</si>
  <si>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</si>
  <si>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</si>
  <si>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</si>
  <si>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</si>
  <si>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</si>
  <si>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</si>
  <si>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</si>
  <si>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</si>
  <si>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</si>
  <si>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</si>
  <si>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</si>
  <si>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</si>
  <si>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</si>
  <si>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</si>
  <si>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</si>
  <si>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</si>
  <si>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</si>
  <si>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</si>
  <si>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</si>
  <si>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</si>
  <si>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</si>
  <si>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</si>
  <si>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</si>
  <si>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</si>
  <si>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</si>
  <si>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</si>
  <si>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</si>
  <si>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</si>
  <si>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</si>
  <si>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</si>
  <si>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</si>
  <si>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</si>
  <si>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</si>
  <si>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</si>
  <si>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</si>
  <si>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</si>
  <si>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</si>
  <si>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</si>
  <si>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</si>
  <si>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</si>
  <si>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</si>
  <si>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</si>
  <si>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</si>
  <si>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</si>
  <si>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</si>
  <si>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</si>
  <si>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</si>
  <si>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</si>
  <si>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</si>
  <si>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</si>
  <si>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</si>
  <si>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</si>
  <si>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</si>
  <si>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</si>
  <si>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</si>
  <si>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</si>
  <si>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</si>
  <si>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</si>
  <si>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</si>
  <si>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</si>
  <si>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</si>
  <si>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</si>
  <si>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</si>
  <si>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</si>
  <si>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</si>
  <si>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</si>
  <si>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</si>
  <si>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</si>
  <si>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</si>
  <si>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</si>
  <si>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</si>
  <si>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</si>
  <si>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</si>
  <si>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</si>
  <si>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</si>
  <si>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</si>
  <si>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</si>
  <si>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</si>
  <si>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</si>
  <si>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</si>
  <si>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</si>
  <si>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</si>
  <si>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</si>
  <si>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</si>
  <si>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</si>
  <si>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</si>
  <si>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</si>
  <si>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</si>
  <si>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</si>
  <si>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</si>
  <si>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</si>
  <si>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</si>
  <si>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</si>
  <si>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</si>
  <si>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</si>
  <si>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</si>
  <si>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</si>
  <si>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</si>
  <si>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</si>
  <si>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</si>
  <si>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</si>
  <si>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</si>
  <si>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</si>
  <si>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</si>
  <si>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</si>
  <si>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</si>
  <si>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</si>
  <si>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</si>
  <si>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</si>
  <si>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</si>
  <si>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</si>
  <si>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</si>
  <si>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</si>
  <si>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</si>
  <si>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</si>
  <si>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</si>
  <si>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</si>
  <si>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</si>
  <si>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</si>
  <si>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</si>
  <si>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</si>
  <si>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</si>
  <si>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</si>
  <si>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</si>
  <si>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</si>
  <si>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</si>
  <si>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</si>
  <si>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</si>
  <si>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</si>
  <si>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</si>
  <si>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</si>
  <si>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</si>
  <si>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</si>
  <si>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</si>
  <si>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</si>
  <si>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</si>
  <si>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</si>
  <si>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</si>
  <si>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</si>
  <si>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</si>
  <si>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</si>
  <si>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</si>
  <si>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</si>
  <si>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</si>
  <si>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</si>
  <si>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</si>
  <si>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</si>
  <si>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</si>
  <si>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</si>
  <si>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</si>
  <si>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</si>
  <si>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</si>
  <si>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</si>
  <si>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</si>
  <si>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</si>
  <si>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</si>
  <si>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</si>
  <si>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</si>
  <si>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</si>
  <si>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</si>
  <si>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</si>
  <si>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</si>
  <si>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</si>
  <si>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</si>
  <si>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</si>
  <si>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</si>
  <si>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</si>
  <si>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</si>
  <si>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</si>
  <si>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</si>
  <si>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</si>
  <si>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</si>
  <si>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</si>
  <si>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</si>
  <si>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</si>
  <si>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</si>
  <si>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</si>
  <si>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</si>
  <si>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</si>
  <si>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</si>
  <si>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</si>
  <si>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</si>
  <si>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</si>
  <si>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</si>
  <si>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</si>
  <si>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</si>
  <si>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</si>
  <si>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</si>
  <si>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</si>
  <si>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</si>
  <si>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</si>
  <si>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</si>
  <si>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</si>
  <si>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</si>
  <si>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</si>
  <si>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</si>
  <si>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</si>
  <si>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</si>
  <si>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</si>
  <si>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</si>
  <si>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</si>
  <si>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</si>
  <si>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</si>
  <si>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</si>
  <si>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</si>
  <si>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</si>
  <si>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</si>
  <si>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</si>
  <si>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</si>
  <si>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</si>
  <si>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</si>
  <si>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</si>
  <si>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</si>
  <si>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</si>
  <si>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</si>
  <si>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</si>
  <si>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</si>
  <si>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</si>
  <si>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</si>
  <si>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</si>
  <si>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</si>
  <si>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</si>
  <si>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</si>
  <si>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</si>
  <si>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</si>
  <si>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</si>
  <si>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</si>
  <si>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</si>
  <si>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</si>
  <si>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</si>
  <si>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</si>
  <si>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</si>
  <si>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</si>
  <si>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</si>
  <si>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</si>
  <si>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</si>
  <si>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</si>
  <si>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</si>
  <si>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</si>
  <si>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</si>
  <si>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</si>
  <si>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</si>
  <si>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</si>
  <si>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</si>
  <si>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</si>
  <si>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</si>
  <si>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</si>
  <si>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</si>
  <si>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</si>
  <si>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</si>
  <si>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</si>
  <si>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</si>
  <si>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</si>
  <si>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</si>
  <si>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</si>
  <si>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</si>
  <si>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</si>
  <si>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</si>
  <si>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</si>
  <si>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</si>
  <si>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</si>
  <si>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</si>
  <si>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</si>
  <si>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</si>
  <si>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</si>
  <si>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</si>
  <si>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</si>
  <si>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</si>
  <si>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</si>
  <si>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</si>
  <si>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</si>
  <si>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</si>
  <si>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</si>
  <si>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</si>
  <si>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</si>
  <si>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</si>
  <si>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</si>
  <si>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</si>
  <si>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</si>
  <si>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</si>
  <si>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</si>
  <si>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</si>
  <si>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</si>
  <si>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</si>
  <si>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</si>
  <si>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</si>
  <si>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</si>
  <si>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</si>
  <si>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</si>
  <si>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</si>
  <si>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</si>
  <si>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</si>
  <si>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</si>
  <si>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</si>
  <si>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</si>
  <si>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</si>
  <si>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</si>
  <si>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</si>
  <si>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</si>
  <si>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</si>
  <si>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</si>
  <si>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</si>
  <si>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</si>
  <si>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</si>
  <si>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</si>
  <si>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</si>
  <si>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</si>
  <si>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</si>
  <si>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</si>
  <si>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</si>
  <si>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</si>
  <si>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</si>
  <si>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</si>
  <si>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</si>
  <si>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</si>
  <si>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</si>
  <si>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</si>
  <si>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</si>
  <si>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</si>
  <si>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</si>
  <si>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</si>
  <si>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</si>
  <si>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</si>
  <si>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</si>
  <si>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</si>
  <si>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</si>
  <si>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</si>
  <si>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</si>
  <si>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</si>
  <si>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</si>
  <si>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</si>
  <si>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</si>
  <si>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</si>
  <si>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</si>
  <si>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</si>
  <si>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</si>
  <si>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</si>
  <si>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</si>
  <si>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</si>
  <si>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</si>
  <si>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</si>
  <si>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</si>
  <si>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</si>
  <si>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</si>
  <si>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</si>
  <si>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</si>
  <si>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</si>
  <si>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</si>
  <si>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</si>
  <si>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</si>
  <si>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</si>
  <si>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</si>
  <si>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</si>
  <si>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</si>
  <si>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</si>
  <si>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</si>
  <si>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</si>
  <si>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</si>
  <si>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</si>
  <si>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</si>
  <si>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</si>
  <si>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</si>
  <si>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</si>
  <si>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</si>
  <si>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</si>
  <si>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</si>
  <si>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</si>
  <si>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</si>
  <si>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</si>
  <si>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</si>
  <si>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</si>
  <si>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</si>
  <si>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</si>
  <si>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</si>
  <si>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</si>
  <si>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</si>
  <si>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</si>
  <si>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</si>
  <si>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</si>
  <si>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</si>
  <si>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</si>
  <si>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</si>
  <si>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</si>
  <si>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</si>
  <si>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</si>
  <si>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</si>
  <si>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</si>
  <si>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</si>
  <si>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</si>
  <si>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</si>
  <si>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</si>
  <si>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</si>
  <si>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</si>
  <si>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</si>
  <si>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</si>
  <si>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</si>
  <si>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</si>
  <si>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</si>
  <si>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</si>
  <si>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</si>
  <si>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</si>
  <si>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</si>
  <si>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</si>
  <si>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</si>
  <si>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</si>
  <si>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</si>
  <si>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</si>
  <si>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</si>
  <si>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</si>
  <si>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</si>
  <si>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</si>
  <si>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</si>
  <si>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</si>
  <si>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</si>
  <si>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</si>
  <si>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</si>
  <si>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</si>
  <si>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</si>
  <si>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</si>
  <si>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</si>
  <si>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</si>
  <si>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</si>
  <si>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</si>
  <si>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</si>
  <si>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</si>
  <si>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</si>
  <si>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</si>
  <si>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</si>
  <si>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</si>
  <si>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</si>
  <si>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</si>
  <si>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</si>
  <si>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</si>
  <si>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</si>
  <si>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</si>
  <si>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</si>
  <si>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</si>
  <si>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</si>
  <si>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</si>
  <si>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</si>
  <si>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</si>
  <si>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</si>
  <si>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</si>
  <si>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</si>
  <si>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</si>
  <si>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</si>
  <si>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</si>
  <si>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</si>
  <si>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</si>
  <si>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</si>
  <si>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</si>
  <si>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</si>
  <si>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</si>
  <si>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</si>
  <si>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</si>
  <si>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</si>
  <si>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</si>
  <si>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</si>
  <si>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</si>
  <si>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</si>
  <si>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</si>
  <si>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</si>
  <si>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</si>
  <si>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</si>
  <si>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</si>
  <si>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</si>
  <si>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</si>
  <si>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</si>
  <si>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</si>
  <si>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</si>
  <si>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</si>
  <si>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</si>
  <si>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</si>
  <si>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</si>
  <si>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</si>
  <si>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</si>
  <si>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</si>
  <si>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</si>
  <si>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</si>
  <si>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</si>
  <si>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</si>
  <si>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</si>
  <si>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</si>
  <si>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</si>
  <si>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</si>
  <si>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</si>
  <si>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</si>
  <si>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</si>
  <si>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</si>
  <si>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</si>
  <si>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</si>
  <si>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</si>
  <si>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</si>
  <si>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</si>
  <si>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</si>
  <si>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</si>
  <si>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</si>
  <si>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</si>
  <si>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</si>
  <si>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</si>
  <si>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</si>
  <si>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</si>
  <si>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</si>
  <si>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</si>
  <si>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</si>
  <si>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</si>
  <si>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</si>
  <si>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</si>
  <si>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</si>
  <si>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</si>
  <si>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</si>
  <si>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</si>
  <si>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</si>
  <si>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</si>
  <si>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</si>
  <si>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</si>
  <si>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</si>
  <si>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</si>
  <si>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</si>
  <si>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</si>
  <si>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</si>
  <si>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</si>
  <si>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</si>
  <si>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</si>
  <si>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</si>
  <si>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</si>
  <si>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</si>
  <si>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</si>
  <si>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</si>
  <si>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</si>
  <si>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</si>
  <si>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</si>
  <si>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</si>
  <si>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</si>
  <si>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</si>
  <si>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</si>
  <si>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</si>
  <si>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</si>
  <si>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</si>
  <si>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</si>
  <si>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</si>
  <si>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</si>
  <si>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</si>
  <si>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</si>
  <si>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</si>
  <si>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</si>
  <si>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</si>
  <si>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</si>
  <si>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</si>
  <si>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</si>
  <si>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</si>
  <si>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</si>
  <si>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</si>
  <si>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</si>
  <si>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</si>
  <si>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</si>
  <si>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</si>
  <si>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</si>
  <si>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</si>
  <si>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</si>
  <si>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</si>
  <si>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</si>
  <si>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</si>
  <si>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</si>
  <si>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</si>
  <si>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</si>
  <si>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</si>
  <si>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</si>
  <si>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</si>
  <si>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</si>
  <si>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</si>
  <si>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</si>
  <si>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</si>
  <si>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</si>
  <si>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</si>
  <si>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</si>
  <si>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</si>
  <si>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</si>
  <si>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</si>
  <si>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</si>
  <si>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</si>
  <si>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</si>
  <si>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</si>
  <si>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</si>
  <si>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</si>
  <si>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</si>
  <si>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</si>
  <si>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</si>
  <si>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</si>
  <si>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</si>
  <si>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</si>
  <si>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</si>
  <si>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</si>
  <si>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</si>
  <si>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</si>
  <si>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</si>
  <si>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</si>
  <si>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</si>
  <si>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</si>
  <si>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</si>
  <si>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</si>
  <si>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</si>
  <si>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</si>
  <si>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</si>
  <si>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</si>
  <si>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</si>
  <si>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</si>
  <si>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</si>
  <si>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</si>
  <si>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</si>
  <si>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</si>
  <si>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</si>
  <si>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</si>
  <si>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</si>
  <si>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</si>
  <si>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</si>
  <si>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</si>
  <si>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</si>
  <si>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</si>
  <si>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</si>
  <si>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</si>
  <si>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</si>
  <si>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</si>
  <si>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</si>
  <si>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</si>
  <si>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</si>
  <si>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</si>
  <si>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</si>
  <si>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</si>
  <si>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</si>
  <si>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</si>
  <si>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</si>
  <si>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</si>
  <si>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</si>
  <si>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</si>
  <si>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</si>
  <si>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</si>
  <si>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</si>
  <si>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</si>
  <si>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</si>
  <si>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</si>
  <si>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</si>
  <si>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</si>
  <si>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</si>
  <si>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</si>
  <si>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</si>
  <si>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</si>
  <si>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</si>
  <si>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</si>
  <si>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</si>
  <si>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</si>
  <si>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</si>
  <si>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</si>
  <si>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</si>
  <si>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</si>
  <si>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</si>
  <si>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</si>
  <si>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</si>
  <si>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</si>
  <si>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</si>
  <si>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</si>
  <si>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</si>
  <si>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</si>
  <si>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</si>
  <si>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</si>
  <si>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</si>
  <si>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</si>
  <si>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</si>
  <si>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</si>
  <si>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</si>
  <si>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</si>
  <si>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</si>
  <si>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</si>
  <si>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</si>
  <si>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</si>
  <si>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</si>
  <si>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</si>
  <si>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</si>
  <si>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</si>
  <si>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</si>
  <si>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</si>
  <si>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</si>
  <si>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</si>
  <si>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</si>
  <si>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</si>
  <si>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</si>
  <si>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</si>
  <si>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</si>
  <si>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</si>
  <si>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</si>
  <si>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</si>
  <si>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</si>
  <si>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</si>
  <si>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</si>
  <si>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</si>
  <si>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</si>
  <si>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</si>
  <si>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</si>
  <si>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</si>
  <si>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</si>
  <si>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</si>
  <si>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</si>
  <si>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</si>
  <si>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</si>
  <si>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</si>
  <si>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</si>
  <si>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</si>
  <si>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</si>
  <si>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</si>
  <si>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</si>
  <si>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</si>
  <si>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</si>
  <si>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</si>
  <si>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</si>
  <si>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</si>
  <si>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</si>
  <si>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</si>
  <si>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</si>
  <si>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</si>
  <si>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</si>
  <si>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</si>
  <si>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</si>
  <si>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</si>
  <si>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</si>
  <si>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</si>
  <si>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</si>
  <si>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</si>
  <si>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</si>
  <si>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</si>
  <si>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</si>
  <si>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</si>
  <si>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</si>
  <si>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</si>
  <si>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</si>
  <si>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</si>
  <si>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</si>
  <si>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</si>
  <si>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</si>
  <si>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</si>
  <si>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</si>
  <si>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</si>
  <si>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</si>
  <si>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</si>
  <si>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</si>
  <si>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</si>
  <si>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</si>
  <si>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</si>
  <si>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</si>
  <si>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</si>
  <si>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</si>
  <si>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</si>
  <si>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</si>
  <si>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</si>
  <si>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</si>
  <si>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</si>
  <si>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</si>
  <si>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</si>
  <si>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</si>
  <si>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</si>
  <si>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</si>
  <si>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</si>
  <si>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</si>
  <si>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</si>
  <si>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</si>
  <si>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</si>
  <si>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</si>
  <si>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</si>
  <si>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</si>
  <si>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</si>
  <si>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</si>
  <si>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</si>
  <si>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</si>
  <si>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</si>
  <si>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</si>
  <si>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</si>
  <si>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</si>
  <si>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</si>
  <si>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</si>
  <si>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</si>
  <si>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</si>
  <si>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</si>
  <si>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</si>
  <si>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</si>
  <si>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</si>
  <si>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</si>
  <si>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</si>
  <si>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</si>
  <si>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</si>
  <si>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</si>
  <si>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</si>
  <si>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</si>
  <si>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</si>
  <si>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</si>
  <si>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</si>
  <si>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</si>
  <si>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</si>
  <si>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</si>
  <si>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</si>
  <si>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</si>
  <si>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</si>
  <si>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</si>
  <si>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</si>
  <si>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</si>
  <si>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</si>
  <si>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</si>
  <si>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</si>
  <si>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</si>
  <si>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</si>
  <si>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</si>
  <si>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</si>
  <si>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</si>
  <si>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</si>
  <si>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</si>
  <si>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</si>
  <si>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</si>
  <si>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</si>
  <si>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</si>
  <si>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</si>
  <si>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</si>
  <si>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</si>
  <si>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</si>
  <si>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</si>
  <si>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</si>
  <si>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</si>
  <si>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</si>
  <si>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</si>
  <si>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</si>
  <si>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</si>
  <si>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</si>
  <si>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</si>
  <si>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</si>
  <si>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</si>
  <si>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</si>
  <si>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</si>
  <si>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</si>
  <si>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</si>
  <si>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</si>
  <si>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</si>
  <si>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</si>
  <si>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</si>
  <si>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</si>
  <si>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</si>
  <si>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</si>
  <si>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</si>
  <si>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</si>
  <si>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</si>
  <si>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</si>
  <si>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</si>
  <si>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</si>
  <si>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</si>
  <si>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</si>
  <si>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</si>
  <si>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</si>
  <si>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</si>
  <si>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</si>
  <si>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</si>
  <si>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</si>
  <si>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</si>
  <si>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</si>
  <si>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</si>
  <si>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</si>
  <si>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</si>
  <si>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</si>
  <si>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</si>
  <si>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</si>
  <si>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</si>
  <si>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</si>
  <si>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</si>
  <si>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</si>
  <si>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</si>
  <si>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</si>
  <si>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</si>
  <si>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</si>
  <si>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</si>
  <si>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</si>
  <si>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</si>
  <si>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</si>
  <si>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</si>
  <si>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</si>
  <si>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</si>
  <si>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</si>
  <si>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</si>
  <si>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</si>
  <si>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</si>
  <si>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</si>
  <si>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</si>
  <si>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</si>
  <si>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</si>
  <si>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</si>
  <si>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</si>
  <si>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</si>
  <si>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</si>
  <si>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</si>
  <si>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</si>
  <si>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</si>
  <si>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</si>
  <si>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</si>
  <si>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</si>
  <si>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</si>
  <si>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</si>
  <si>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</si>
  <si>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</si>
  <si>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</si>
  <si>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</si>
  <si>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</si>
  <si>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</si>
  <si>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</si>
  <si>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</si>
  <si>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</si>
  <si>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</si>
  <si>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</si>
  <si>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</si>
  <si>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</si>
  <si>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</si>
  <si>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</si>
  <si>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</si>
  <si>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</si>
  <si>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</si>
  <si>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</si>
  <si>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</si>
  <si>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</si>
  <si>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</si>
  <si>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</si>
  <si>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</si>
  <si>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</si>
  <si>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</si>
  <si>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</si>
  <si>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</si>
  <si>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</si>
  <si>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</si>
  <si>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</si>
  <si>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</si>
  <si>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</si>
  <si>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</si>
  <si>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</si>
  <si>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</si>
  <si>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</si>
  <si>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</si>
  <si>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</si>
  <si>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</si>
  <si>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</si>
  <si>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</si>
  <si>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</si>
  <si>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</si>
  <si>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</si>
  <si>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</si>
  <si>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</si>
  <si>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</si>
  <si>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</si>
  <si>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</si>
  <si>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</si>
  <si>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</si>
  <si>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</si>
  <si>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</si>
  <si>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</si>
  <si>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</si>
  <si>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</si>
  <si>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</si>
  <si>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</si>
  <si>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</si>
  <si>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</si>
  <si>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</si>
  <si>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</si>
  <si>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</si>
  <si>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</si>
  <si>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</si>
  <si>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</si>
  <si>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</si>
  <si>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</si>
  <si>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</si>
  <si>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</si>
  <si>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</si>
  <si>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</si>
  <si>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</si>
  <si>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</si>
  <si>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</si>
  <si>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</si>
  <si>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</si>
  <si>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</si>
  <si>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</si>
  <si>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</si>
  <si>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</si>
  <si>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</si>
  <si>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</si>
  <si>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</si>
  <si>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</si>
  <si>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</si>
  <si>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</si>
  <si>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</si>
  <si>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</si>
  <si>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</si>
  <si>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</si>
  <si>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</si>
  <si>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</si>
  <si>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</si>
  <si>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</si>
  <si>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</si>
  <si>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</si>
  <si>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</si>
  <si>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</si>
  <si>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</si>
  <si>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</si>
  <si>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</si>
  <si>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</si>
  <si>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</si>
  <si>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</si>
  <si>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</si>
  <si>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</si>
  <si>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</si>
  <si>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</si>
  <si>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</si>
  <si>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</si>
  <si>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</si>
  <si>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</si>
  <si>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</si>
  <si>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</si>
  <si>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</si>
  <si>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</si>
  <si>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</si>
  <si>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</si>
  <si>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</si>
  <si>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</si>
  <si>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</si>
  <si>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</si>
  <si>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</si>
  <si>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</si>
  <si>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</si>
  <si>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</si>
  <si>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</si>
  <si>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</si>
  <si>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</si>
  <si>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</si>
  <si>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</si>
  <si>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</si>
  <si>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</si>
  <si>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</si>
  <si>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</si>
  <si>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</si>
  <si>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</si>
  <si>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</si>
  <si>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</si>
  <si>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</si>
  <si>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</si>
  <si>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</si>
  <si>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</si>
  <si>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</si>
  <si>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</si>
  <si>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</si>
  <si>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</si>
  <si>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</si>
  <si>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</si>
  <si>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</si>
  <si>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</si>
  <si>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</si>
  <si>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</si>
  <si>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</si>
  <si>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</si>
  <si>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</si>
  <si>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</si>
  <si>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</si>
  <si>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</si>
  <si>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</si>
  <si>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</si>
  <si>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</si>
  <si>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</si>
  <si>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</si>
  <si>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</si>
  <si>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</si>
  <si>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</si>
  <si>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</si>
  <si>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</si>
  <si>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</si>
  <si>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</si>
  <si>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</si>
  <si>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</si>
  <si>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</si>
  <si>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</si>
  <si>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</si>
  <si>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</si>
  <si>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</si>
  <si>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</si>
  <si>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</si>
  <si>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</si>
  <si>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</si>
  <si>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</si>
  <si>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</si>
  <si>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</si>
  <si>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</si>
  <si>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</si>
  <si>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</si>
  <si>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</si>
  <si>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</si>
  <si>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</si>
  <si>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</si>
  <si>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</si>
  <si>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</si>
  <si>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</si>
  <si>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</si>
  <si>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</si>
  <si>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</si>
  <si>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</si>
  <si>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</si>
  <si>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</si>
  <si>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</si>
  <si>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</si>
  <si>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</si>
  <si>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</si>
  <si>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</si>
  <si>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</si>
  <si>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</si>
  <si>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</si>
  <si>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</si>
  <si>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</si>
  <si>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</si>
  <si>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</si>
  <si>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</si>
  <si>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</si>
  <si>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</si>
  <si>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</si>
  <si>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</si>
  <si>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</si>
  <si>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</si>
  <si>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</si>
  <si>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</si>
  <si>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</si>
  <si>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</si>
  <si>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</si>
  <si>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</si>
  <si>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</si>
  <si>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</si>
  <si>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</si>
  <si>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</si>
  <si>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</si>
  <si>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</si>
  <si>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</si>
  <si>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</si>
  <si>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</si>
  <si>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</si>
  <si>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</si>
  <si>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</si>
  <si>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</si>
  <si>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</si>
  <si>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</si>
  <si>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</si>
  <si>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</si>
  <si>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</si>
  <si>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</si>
  <si>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</si>
  <si>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</si>
  <si>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</si>
  <si>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</si>
  <si>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</si>
  <si>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</si>
  <si>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</si>
  <si>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</si>
  <si>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</si>
  <si>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</si>
  <si>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</si>
  <si>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</si>
  <si>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</si>
  <si>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</si>
  <si>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</si>
  <si>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</si>
  <si>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</si>
  <si>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</si>
  <si>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</si>
  <si>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</si>
  <si>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</si>
  <si>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</si>
  <si>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</si>
  <si>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</si>
  <si>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</si>
  <si>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</si>
  <si>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</si>
  <si>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</si>
  <si>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</si>
  <si>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</si>
  <si>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</si>
  <si>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</si>
  <si>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</si>
  <si>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</si>
  <si>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</si>
  <si>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</si>
  <si>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</si>
  <si>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</si>
  <si>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</si>
  <si>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</si>
  <si>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</si>
  <si>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</si>
  <si>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</si>
  <si>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</si>
  <si>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</si>
  <si>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</si>
  <si>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</si>
  <si>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</si>
  <si>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</si>
  <si>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</si>
  <si>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</si>
  <si>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</si>
  <si>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</si>
  <si>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</si>
  <si>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</si>
  <si>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</si>
  <si>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</si>
  <si>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</si>
  <si>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</si>
  <si>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</si>
  <si>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</si>
  <si>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</si>
  <si>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</si>
  <si>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</si>
  <si>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</si>
  <si>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</si>
  <si>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</si>
  <si>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</si>
  <si>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</si>
  <si>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</si>
  <si>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</si>
  <si>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</si>
  <si>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</si>
  <si>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</si>
  <si>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</si>
  <si>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</si>
  <si>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</si>
  <si>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</si>
  <si>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</si>
  <si>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</si>
  <si>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</si>
  <si>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</si>
  <si>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</si>
  <si>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</si>
  <si>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</si>
  <si>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</si>
  <si>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</si>
  <si>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</si>
  <si>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</si>
  <si>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</si>
  <si>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</si>
  <si>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</si>
  <si>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</si>
  <si>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</si>
  <si>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</si>
  <si>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</si>
  <si>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</si>
  <si>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</si>
  <si>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</si>
  <si>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</si>
  <si>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</si>
  <si>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</si>
  <si>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</si>
  <si>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</si>
  <si>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</si>
  <si>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</si>
  <si>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</si>
  <si>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</si>
  <si>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</si>
  <si>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</si>
  <si>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</si>
  <si>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</si>
  <si>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</si>
  <si>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</si>
  <si>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</si>
  <si>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</si>
  <si>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</si>
  <si>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</si>
  <si>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</si>
  <si>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</si>
  <si>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</si>
  <si>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</si>
  <si>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</si>
  <si>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</si>
  <si>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</si>
  <si>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</si>
  <si>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</si>
  <si>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</si>
  <si>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</si>
  <si>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</si>
  <si>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</si>
  <si>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</si>
  <si>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</si>
  <si>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</si>
  <si>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</si>
  <si>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</si>
  <si>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</si>
  <si>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</si>
  <si>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</si>
  <si>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</si>
  <si>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</si>
  <si>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</si>
  <si>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</si>
  <si>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</si>
  <si>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</si>
  <si>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</si>
  <si>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</si>
  <si>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</si>
  <si>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</si>
  <si>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</si>
  <si>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</si>
  <si>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</si>
  <si>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</si>
  <si>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</si>
  <si>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</si>
  <si>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</si>
  <si>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</si>
  <si>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</si>
  <si>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</si>
  <si>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</si>
  <si>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</si>
  <si>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</si>
  <si>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</si>
  <si>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</si>
  <si>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</si>
  <si>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</si>
  <si>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</si>
  <si>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</si>
  <si>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</si>
  <si>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</si>
  <si>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</si>
  <si>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</si>
  <si>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</si>
  <si>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</si>
  <si>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</si>
  <si>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</si>
  <si>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</si>
  <si>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</si>
  <si>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</si>
  <si>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</si>
  <si>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</si>
  <si>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</si>
  <si>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</si>
  <si>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</si>
  <si>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</si>
  <si>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</si>
  <si>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</si>
  <si>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</si>
  <si>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</si>
  <si>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</si>
  <si>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</si>
  <si>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</si>
  <si>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</si>
  <si>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</si>
  <si>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</si>
  <si>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</si>
  <si>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</si>
  <si>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</si>
  <si>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</si>
  <si>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</si>
  <si>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</si>
  <si>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</si>
  <si>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</si>
  <si>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</si>
  <si>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</si>
  <si>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</si>
  <si>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</si>
  <si>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</si>
  <si>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</si>
  <si>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</si>
  <si>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</si>
  <si>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</si>
  <si>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</si>
  <si>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</si>
  <si>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</si>
  <si>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</si>
  <si>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</si>
  <si>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</si>
  <si>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</si>
  <si>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</si>
  <si>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</si>
  <si>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</si>
  <si>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</si>
  <si>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</si>
  <si>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</si>
  <si>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</si>
  <si>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</si>
  <si>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</si>
  <si>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</si>
  <si>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</si>
  <si>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</si>
  <si>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</si>
  <si>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</si>
  <si>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</si>
  <si>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</si>
  <si>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</si>
  <si>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</si>
  <si>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</si>
  <si>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</si>
  <si>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</si>
  <si>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</si>
  <si>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</si>
  <si>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</si>
  <si>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</si>
  <si>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</si>
  <si>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</si>
  <si>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</si>
  <si>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</si>
  <si>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</si>
  <si>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</si>
  <si>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</si>
  <si>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</si>
  <si>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</si>
  <si>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</si>
  <si>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</si>
  <si>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</si>
  <si>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</si>
  <si>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</si>
  <si>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</si>
  <si>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</si>
  <si>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</si>
  <si>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</si>
  <si>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</si>
  <si>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</si>
  <si>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</si>
  <si>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</si>
  <si>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</si>
  <si>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</si>
  <si>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</si>
  <si>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</si>
  <si>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</si>
  <si>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</si>
  <si>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</si>
  <si>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</si>
  <si>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</si>
  <si>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</si>
  <si>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</si>
  <si>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</si>
  <si>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</si>
  <si>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</si>
  <si>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</si>
  <si>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</si>
  <si>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</si>
  <si>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</si>
  <si>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</si>
  <si>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</si>
  <si>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</si>
  <si>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</si>
  <si>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</si>
  <si>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</si>
  <si>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</si>
  <si>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</si>
  <si>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</si>
  <si>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</si>
  <si>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</si>
  <si>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</si>
  <si>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</si>
  <si>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</si>
  <si>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</si>
  <si>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</si>
  <si>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</si>
  <si>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</si>
  <si>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</si>
  <si>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</si>
  <si>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</si>
  <si>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</si>
  <si>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</si>
  <si>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</si>
  <si>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</si>
  <si>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</si>
  <si>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</si>
  <si>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</si>
  <si>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</si>
  <si>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</si>
  <si>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</si>
  <si>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</si>
  <si>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</si>
  <si>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</si>
  <si>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</si>
  <si>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</si>
  <si>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</si>
  <si>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</si>
  <si>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</si>
  <si>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</si>
  <si>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</si>
  <si>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</si>
  <si>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</si>
  <si>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</si>
  <si>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</si>
  <si>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</si>
  <si>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</si>
  <si>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</si>
  <si>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</si>
  <si>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</si>
  <si>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</si>
  <si>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</si>
  <si>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</si>
  <si>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</si>
  <si>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</si>
  <si>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</si>
  <si>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</si>
  <si>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</si>
  <si>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</si>
  <si>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</si>
  <si>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</si>
  <si>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</si>
  <si>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</si>
  <si>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</si>
  <si>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</si>
  <si>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</si>
  <si>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</si>
  <si>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</si>
  <si>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</si>
  <si>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</si>
  <si>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</si>
  <si>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</si>
  <si>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</si>
  <si>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</si>
  <si>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</si>
  <si>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</si>
  <si>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</si>
  <si>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</si>
  <si>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</si>
  <si>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</si>
  <si>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</si>
  <si>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</si>
  <si>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</si>
  <si>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</si>
  <si>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</si>
  <si>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</si>
  <si>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</si>
  <si>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</si>
  <si>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</si>
  <si>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</si>
  <si>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</si>
  <si>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</si>
  <si>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</si>
  <si>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</si>
  <si>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</si>
  <si>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</si>
  <si>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</si>
  <si>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</si>
  <si>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</si>
  <si>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</si>
  <si>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</si>
  <si>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</si>
  <si>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</si>
  <si>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</si>
  <si>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</si>
  <si>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</si>
  <si>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</si>
  <si>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</si>
  <si>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</si>
  <si>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</si>
  <si>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</si>
  <si>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</si>
  <si>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</si>
  <si>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</si>
  <si>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</si>
  <si>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</si>
  <si>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</si>
  <si>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</si>
  <si>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</si>
  <si>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</si>
  <si>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</si>
  <si>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</si>
  <si>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</si>
  <si>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</si>
  <si>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</si>
  <si>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</si>
  <si>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</si>
  <si>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</si>
  <si>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</si>
  <si>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</si>
  <si>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</si>
  <si>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</si>
  <si>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</si>
  <si>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</si>
  <si>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</si>
  <si>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</si>
  <si>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</si>
  <si>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</si>
  <si>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</si>
  <si>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</si>
  <si>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</si>
  <si>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</si>
  <si>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</si>
  <si>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</si>
  <si>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</si>
  <si>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</si>
  <si>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</si>
  <si>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</si>
  <si>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</si>
  <si>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</si>
  <si>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</si>
  <si>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</si>
  <si>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</si>
  <si>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</si>
  <si>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</si>
  <si>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</si>
  <si>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</si>
  <si>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</si>
  <si>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</si>
  <si>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</si>
  <si>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</si>
  <si>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</si>
  <si>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</si>
  <si>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</si>
  <si>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</si>
  <si>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</si>
  <si>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</si>
  <si>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</si>
  <si>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</si>
  <si>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</si>
  <si>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</si>
  <si>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</si>
  <si>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</si>
  <si>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</si>
  <si>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</si>
  <si>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</si>
  <si>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</si>
  <si>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</si>
  <si>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</si>
  <si>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</si>
  <si>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</si>
  <si>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</si>
  <si>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</si>
  <si>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</si>
  <si>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</si>
  <si>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</si>
  <si>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</si>
  <si>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</si>
  <si>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</si>
  <si>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</si>
  <si>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</si>
  <si>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</si>
  <si>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</si>
  <si>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</si>
  <si>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</si>
  <si>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</si>
  <si>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</si>
  <si>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</si>
  <si>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</si>
  <si>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</si>
  <si>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</si>
  <si>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</si>
  <si>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</si>
  <si>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</si>
  <si>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</si>
  <si>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</si>
  <si>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</si>
  <si>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</si>
  <si>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</si>
  <si>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</si>
  <si>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</si>
  <si>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</si>
  <si>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</si>
  <si>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</si>
  <si>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</si>
  <si>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</si>
  <si>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</si>
  <si>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</si>
  <si>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</si>
  <si>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</si>
  <si>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</si>
  <si>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</si>
  <si>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</si>
  <si>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</si>
  <si>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</si>
  <si>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</si>
  <si>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</si>
  <si>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</si>
  <si>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</si>
  <si>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</si>
  <si>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</si>
  <si>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</si>
  <si>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</si>
  <si>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</si>
  <si>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</si>
  <si>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</si>
  <si>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</si>
  <si>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</si>
  <si>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</si>
  <si>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</si>
  <si>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</si>
  <si>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</si>
  <si>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</si>
  <si>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</si>
  <si>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</si>
  <si>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</si>
  <si>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</si>
  <si>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</si>
  <si>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</si>
  <si>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</si>
  <si>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</si>
  <si>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</si>
  <si>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</si>
  <si>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</si>
  <si>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</si>
  <si>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</si>
  <si>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</si>
  <si>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</si>
  <si>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</si>
  <si>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</si>
  <si>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</si>
  <si>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</si>
  <si>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</si>
  <si>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</si>
  <si>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</si>
  <si>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</si>
  <si>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</si>
  <si>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</si>
  <si>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</si>
  <si>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</si>
  <si>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</si>
  <si>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</si>
  <si>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</si>
  <si>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</si>
  <si>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</si>
  <si>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</si>
  <si>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</si>
  <si>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</si>
  <si>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</si>
  <si>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</si>
  <si>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</si>
  <si>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</si>
  <si>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</si>
  <si>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</si>
  <si>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</si>
  <si>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</si>
  <si>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</si>
  <si>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</si>
  <si>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</si>
  <si>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</si>
  <si>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</si>
  <si>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</si>
  <si>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</si>
  <si>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</si>
  <si>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</si>
  <si>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</si>
  <si>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</si>
  <si>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</si>
  <si>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</si>
  <si>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</si>
  <si>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</si>
  <si>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</si>
  <si>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</si>
  <si>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</si>
  <si>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</si>
  <si>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</si>
  <si>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</si>
  <si>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</si>
  <si>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</si>
  <si>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</si>
  <si>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</si>
  <si>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</si>
  <si>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</si>
  <si>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</si>
  <si>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</si>
  <si>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</si>
  <si>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</si>
  <si>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</si>
  <si>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</si>
  <si>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</si>
  <si>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</si>
  <si>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</si>
  <si>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</si>
  <si>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</si>
  <si>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</si>
  <si>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</si>
  <si>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</si>
  <si>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</si>
  <si>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</si>
  <si>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</si>
  <si>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</si>
  <si>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</si>
  <si>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</si>
  <si>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</si>
  <si>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</si>
  <si>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</si>
  <si>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</si>
  <si>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</si>
  <si>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</si>
  <si>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</si>
  <si>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</si>
  <si>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</si>
  <si>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</si>
  <si>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</si>
  <si>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</si>
  <si>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</si>
  <si>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</si>
  <si>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</si>
  <si>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</si>
  <si>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</si>
  <si>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</si>
  <si>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</si>
  <si>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</si>
  <si>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</si>
  <si>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</si>
  <si>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</si>
  <si>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</si>
  <si>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</si>
  <si>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</si>
  <si>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</si>
  <si>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</si>
  <si>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</si>
  <si>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</si>
  <si>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</si>
  <si>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</si>
  <si>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</si>
  <si>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</si>
  <si>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</si>
  <si>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</si>
  <si>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</si>
  <si>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</si>
  <si>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</si>
  <si>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</si>
  <si>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</si>
  <si>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</si>
  <si>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</si>
  <si>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</si>
  <si>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</si>
  <si>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</si>
  <si>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</si>
  <si>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</si>
  <si>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</si>
  <si>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</si>
  <si>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</si>
  <si>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</si>
  <si>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</si>
  <si>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</si>
  <si>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</si>
  <si>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</si>
  <si>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</si>
  <si>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</si>
  <si>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</si>
  <si>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</si>
  <si>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</si>
  <si>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</si>
  <si>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</si>
  <si>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</si>
  <si>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</si>
  <si>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</si>
  <si>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</si>
  <si>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</si>
  <si>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</si>
  <si>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</si>
  <si>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</si>
  <si>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</si>
  <si>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</si>
  <si>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</si>
  <si>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</si>
  <si>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</si>
  <si>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</si>
  <si>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</si>
  <si>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</si>
  <si>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</si>
  <si>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</si>
  <si>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</si>
  <si>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</si>
  <si>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</si>
  <si>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</si>
  <si>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</si>
  <si>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</si>
  <si>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</si>
  <si>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</si>
  <si>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</si>
  <si>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</si>
  <si>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</si>
  <si>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</si>
  <si>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</si>
  <si>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</si>
  <si>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</si>
  <si>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</si>
  <si>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</si>
  <si>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</si>
  <si>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</si>
  <si>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</si>
  <si>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</si>
  <si>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</si>
  <si>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</si>
  <si>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</si>
  <si>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</si>
  <si>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</si>
  <si>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</si>
  <si>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</si>
  <si>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</si>
  <si>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</si>
  <si>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</si>
  <si>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</si>
  <si>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</si>
  <si>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</si>
  <si>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</si>
  <si>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</si>
  <si>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</si>
  <si>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</si>
  <si>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</si>
  <si>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</si>
  <si>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</si>
  <si>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</si>
  <si>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</si>
  <si>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</si>
  <si>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</si>
  <si>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</si>
  <si>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</si>
  <si>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</si>
  <si>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</si>
  <si>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</si>
  <si>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</si>
  <si>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</si>
  <si>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</si>
  <si>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</si>
  <si>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</si>
  <si>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</si>
  <si>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</si>
  <si>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</si>
  <si>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</si>
  <si>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</si>
  <si>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</si>
  <si>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</si>
  <si>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</si>
  <si>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</si>
  <si>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</si>
  <si>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</si>
  <si>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</si>
  <si>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</si>
  <si>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</si>
  <si>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</si>
  <si>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</si>
  <si>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</si>
  <si>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</si>
  <si>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</si>
  <si>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</si>
  <si>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</si>
  <si>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</si>
  <si>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</si>
  <si>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</si>
  <si>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</si>
  <si>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</si>
  <si>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</si>
  <si>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</si>
  <si>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</si>
  <si>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</si>
  <si>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</si>
  <si>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</si>
  <si>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</si>
  <si>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</si>
  <si>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</si>
  <si>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</si>
  <si>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</si>
  <si>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</si>
  <si>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</si>
  <si>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</si>
  <si>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</si>
  <si>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</si>
  <si>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</si>
  <si>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</si>
  <si>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</si>
  <si>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</si>
  <si>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</si>
  <si>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</si>
  <si>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</si>
  <si>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</si>
  <si>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</si>
  <si>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</si>
  <si>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</si>
  <si>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</si>
  <si>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</si>
  <si>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</si>
  <si>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</si>
  <si>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</si>
  <si>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</si>
  <si>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</si>
  <si>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</si>
  <si>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</si>
  <si>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</si>
  <si>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</si>
  <si>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</si>
  <si>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</si>
  <si>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</si>
  <si>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</si>
  <si>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</si>
  <si>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</si>
  <si>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</si>
  <si>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</si>
  <si>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</si>
  <si>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</si>
  <si>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</si>
  <si>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</si>
  <si>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</si>
  <si>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</si>
  <si>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</si>
  <si>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</si>
  <si>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</si>
  <si>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</si>
  <si>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</si>
  <si>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</si>
  <si>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</si>
  <si>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</si>
  <si>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</si>
  <si>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</si>
  <si>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</si>
  <si>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</si>
  <si>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</si>
  <si>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</si>
  <si>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</si>
  <si>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</si>
  <si>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</si>
  <si>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</si>
  <si>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</si>
  <si>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</si>
  <si>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</si>
  <si>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</si>
  <si>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</si>
  <si>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</si>
  <si>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</si>
  <si>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</si>
  <si>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</si>
  <si>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</si>
  <si>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</si>
  <si>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</si>
  <si>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</si>
  <si>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</si>
  <si>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</si>
  <si>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</si>
  <si>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</si>
  <si>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</si>
  <si>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</si>
  <si>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</si>
  <si>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</si>
  <si>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</si>
  <si>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</si>
  <si>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</si>
  <si>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</si>
  <si>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</si>
  <si>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</si>
  <si>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</si>
  <si>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</si>
  <si>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</si>
  <si>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</si>
  <si>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</si>
  <si>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</si>
  <si>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</si>
  <si>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</si>
  <si>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</si>
  <si>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</si>
  <si>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</si>
  <si>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</si>
  <si>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</si>
  <si>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</si>
  <si>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</si>
  <si>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</si>
  <si>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</si>
  <si>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</si>
  <si>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</si>
  <si>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</si>
  <si>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</si>
  <si>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</si>
  <si>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</si>
  <si>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</si>
  <si>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</si>
  <si>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</si>
  <si>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</si>
  <si>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</si>
  <si>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</si>
  <si>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</si>
  <si>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</si>
  <si>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</si>
  <si>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</si>
  <si>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</si>
  <si>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</si>
  <si>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</si>
  <si>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</si>
  <si>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</si>
  <si>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</si>
  <si>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</si>
  <si>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</si>
  <si>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</si>
  <si>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</si>
  <si>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</si>
  <si>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</si>
  <si>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</si>
  <si>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</si>
  <si>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</si>
  <si>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</si>
  <si>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</si>
  <si>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</si>
  <si>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</si>
  <si>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</si>
  <si>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</si>
  <si>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</si>
  <si>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</si>
  <si>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</si>
  <si>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</si>
  <si>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</si>
  <si>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</si>
  <si>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</si>
  <si>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</si>
  <si>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</si>
  <si>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</si>
  <si>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</si>
  <si>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</si>
  <si>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</si>
  <si>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</si>
  <si>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</si>
  <si>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</si>
  <si>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</si>
  <si>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</si>
  <si>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</si>
  <si>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</si>
  <si>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</si>
  <si>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</si>
  <si>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</si>
  <si>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</si>
  <si>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</si>
  <si>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</si>
  <si>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</si>
  <si>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</si>
  <si>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</si>
  <si>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</si>
  <si>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</si>
  <si>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</si>
  <si>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</si>
  <si>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</si>
  <si>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</si>
  <si>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</si>
  <si>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</si>
  <si>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</si>
  <si>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</si>
  <si>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</si>
  <si>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</si>
  <si>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</si>
  <si>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</si>
  <si>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</si>
  <si>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</si>
  <si>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</si>
  <si>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</si>
  <si>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</si>
  <si>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</si>
  <si>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</si>
  <si>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</si>
  <si>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</si>
  <si>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</si>
  <si>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</si>
  <si>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</si>
  <si>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</si>
  <si>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</si>
  <si>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</si>
  <si>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</si>
  <si>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</si>
  <si>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</si>
  <si>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</si>
  <si>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</si>
  <si>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</si>
  <si>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</si>
  <si>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</si>
  <si>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</si>
  <si>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</si>
  <si>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</si>
  <si>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</si>
  <si>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</si>
  <si>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</si>
  <si>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</si>
  <si>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</si>
  <si>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</si>
  <si>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</si>
  <si>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</si>
  <si>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</si>
  <si>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</si>
  <si>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</si>
  <si>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</si>
  <si>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</si>
  <si>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</si>
  <si>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</si>
  <si>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</si>
  <si>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</si>
  <si>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</si>
  <si>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</si>
  <si>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</si>
  <si>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</si>
  <si>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</si>
  <si>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</si>
  <si>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</si>
  <si>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</si>
  <si>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</si>
  <si>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</si>
  <si>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</si>
  <si>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</si>
  <si>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</si>
  <si>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</si>
  <si>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</si>
  <si>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</si>
  <si>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</si>
  <si>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</si>
  <si>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</si>
  <si>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</si>
  <si>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</si>
  <si>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</si>
  <si>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</si>
  <si>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</si>
  <si>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</si>
  <si>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</si>
  <si>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</si>
  <si>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</si>
  <si>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</si>
  <si>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</si>
  <si>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</si>
  <si>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</si>
  <si>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</si>
  <si>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</si>
  <si>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</si>
  <si>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</si>
  <si>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</si>
  <si>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</si>
  <si>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</si>
  <si>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</si>
  <si>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</si>
  <si>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</si>
  <si>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</si>
  <si>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</si>
  <si>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</si>
  <si>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</si>
  <si>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</si>
  <si>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</si>
  <si>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</si>
  <si>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</si>
  <si>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</si>
  <si>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</si>
  <si>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</si>
  <si>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</si>
  <si>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</si>
  <si>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</si>
  <si>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</si>
  <si>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</si>
  <si>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</si>
  <si>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</si>
  <si>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</si>
  <si>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</si>
  <si>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</si>
  <si>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</si>
  <si>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</si>
  <si>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</si>
  <si>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</si>
  <si>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</si>
  <si>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</si>
  <si>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</si>
  <si>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</si>
  <si>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</si>
  <si>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</si>
  <si>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</si>
  <si>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</si>
  <si>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</si>
  <si>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</si>
  <si>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</si>
  <si>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</si>
  <si>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</si>
  <si>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</si>
  <si>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</si>
  <si>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</si>
  <si>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</si>
  <si>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</si>
  <si>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</si>
  <si>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</si>
  <si>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</si>
  <si>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</si>
  <si>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</si>
  <si>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</si>
  <si>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</si>
  <si>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</si>
  <si>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</si>
  <si>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</si>
  <si>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</si>
  <si>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</si>
  <si>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</si>
  <si>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</si>
  <si>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</si>
  <si>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</si>
  <si>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</si>
  <si>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</si>
  <si>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</si>
  <si>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</si>
  <si>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</si>
  <si>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</si>
  <si>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</si>
  <si>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</si>
  <si>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</si>
  <si>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</si>
  <si>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</si>
  <si>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</si>
  <si>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</si>
  <si>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</si>
  <si>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</si>
  <si>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</si>
  <si>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</si>
  <si>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</si>
  <si>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</si>
  <si>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</si>
  <si>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</si>
  <si>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</si>
  <si>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</si>
  <si>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</si>
  <si>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</si>
  <si>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</si>
  <si>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</si>
  <si>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</si>
  <si>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</si>
  <si>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</si>
  <si>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</si>
  <si>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</si>
  <si>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</si>
  <si>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</si>
  <si>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</si>
  <si>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</si>
  <si>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</si>
  <si>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</si>
  <si>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</si>
  <si>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</si>
  <si>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</si>
  <si>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</si>
  <si>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</si>
  <si>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</si>
  <si>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</si>
  <si>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</si>
  <si>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</si>
  <si>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</si>
  <si>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</si>
  <si>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</si>
  <si>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</si>
  <si>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</si>
  <si>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</si>
  <si>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</si>
  <si>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</si>
  <si>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</si>
  <si>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</si>
  <si>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</si>
  <si>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</si>
  <si>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</si>
  <si>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</si>
  <si>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</si>
  <si>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</si>
  <si>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</si>
  <si>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</si>
  <si>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</si>
  <si>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</si>
  <si>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</si>
  <si>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</si>
  <si>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</si>
  <si>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</si>
  <si>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</si>
  <si>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</si>
  <si>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</si>
  <si>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</si>
  <si>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</si>
  <si>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</si>
  <si>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</si>
  <si>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</si>
  <si>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</si>
  <si>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</si>
  <si>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</si>
  <si>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</si>
  <si>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</si>
  <si>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</si>
  <si>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</si>
  <si>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</si>
  <si>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</si>
  <si>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</si>
  <si>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</si>
  <si>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</si>
  <si>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</si>
  <si>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</si>
  <si>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</si>
  <si>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</si>
  <si>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</si>
  <si>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</si>
  <si>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</si>
  <si>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</si>
  <si>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</si>
  <si>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</si>
  <si>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</si>
  <si>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</si>
  <si>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</si>
  <si>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</si>
  <si>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</si>
  <si>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</si>
  <si>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</si>
  <si>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</si>
  <si>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</si>
  <si>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</si>
  <si>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</si>
  <si>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</si>
  <si>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</si>
  <si>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</si>
  <si>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</si>
  <si>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</si>
  <si>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</si>
  <si>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</si>
  <si>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</si>
  <si>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</si>
  <si>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</si>
  <si>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</si>
  <si>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</si>
  <si>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</si>
  <si>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</si>
  <si>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</si>
  <si>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</si>
  <si>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</si>
  <si>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</si>
  <si>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</si>
  <si>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</si>
  <si>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</si>
  <si>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</si>
  <si>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</si>
  <si>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</si>
  <si>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</si>
  <si>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</si>
  <si>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</si>
  <si>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</si>
  <si>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</si>
  <si>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</si>
  <si>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</si>
  <si>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</si>
  <si>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</si>
  <si>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</si>
  <si>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</si>
  <si>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</si>
  <si>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</si>
  <si>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</si>
  <si>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</si>
  <si>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</si>
  <si>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</si>
  <si>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</si>
  <si>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</si>
  <si>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</si>
  <si>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</si>
  <si>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</si>
  <si>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</si>
  <si>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</si>
  <si>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</si>
  <si>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</si>
  <si>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</si>
  <si>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</si>
  <si>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</si>
  <si>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</si>
  <si>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</si>
  <si>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</si>
  <si>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</si>
  <si>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</si>
  <si>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</si>
  <si>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</si>
  <si>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</si>
  <si>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</si>
  <si>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</si>
  <si>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</si>
  <si>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</si>
  <si>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</si>
  <si>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</si>
  <si>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</si>
  <si>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</si>
  <si>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</si>
  <si>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</si>
  <si>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</si>
  <si>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</si>
  <si>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</si>
  <si>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</si>
  <si>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</si>
  <si>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</si>
  <si>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</si>
  <si>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</si>
  <si>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</si>
  <si>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</si>
  <si>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</si>
  <si>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</si>
  <si>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</si>
  <si>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</si>
  <si>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</si>
  <si>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</si>
  <si>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</si>
  <si>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</si>
  <si>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</si>
  <si>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</si>
  <si>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</si>
  <si>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</si>
  <si>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</si>
  <si>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</si>
  <si>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</si>
  <si>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</si>
  <si>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</si>
  <si>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</si>
  <si>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</si>
  <si>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</si>
  <si>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</si>
  <si>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</si>
  <si>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</si>
  <si>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</si>
  <si>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</si>
  <si>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</si>
  <si>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</si>
  <si>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</si>
  <si>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</si>
  <si>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</si>
  <si>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</si>
  <si>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</si>
  <si>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</si>
  <si>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</si>
  <si>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</si>
  <si>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</si>
  <si>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</si>
  <si>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</si>
  <si>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</si>
  <si>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</si>
  <si>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</si>
  <si>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</si>
  <si>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</si>
  <si>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</si>
  <si>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</si>
  <si>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</si>
  <si>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</si>
  <si>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</si>
  <si>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</si>
  <si>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</si>
  <si>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</si>
  <si>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</si>
  <si>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</si>
  <si>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</si>
  <si>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</si>
  <si>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</si>
  <si>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</si>
  <si>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</si>
  <si>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</si>
  <si>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</si>
  <si>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</si>
  <si>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</si>
  <si>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</si>
  <si>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</si>
  <si>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</si>
  <si>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</si>
  <si>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</si>
  <si>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</si>
  <si>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</si>
  <si>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</si>
  <si>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</si>
  <si>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</si>
  <si>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</si>
  <si>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</si>
  <si>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</si>
  <si>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</si>
  <si>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</si>
  <si>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</si>
  <si>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</si>
  <si>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</si>
  <si>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</si>
  <si>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</si>
  <si>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</si>
  <si>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</si>
  <si>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</si>
  <si>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</si>
  <si>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</si>
  <si>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</si>
  <si>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</si>
  <si>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</si>
  <si>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</si>
  <si>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</si>
  <si>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</si>
  <si>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</si>
  <si>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</si>
  <si>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</si>
  <si>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</si>
  <si>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</si>
  <si>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</si>
  <si>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</si>
  <si>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</si>
  <si>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</si>
  <si>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</si>
  <si>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</si>
  <si>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</si>
  <si>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</si>
  <si>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</si>
  <si>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</si>
  <si>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</si>
  <si>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</si>
  <si>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</si>
  <si>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</si>
  <si>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</si>
  <si>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</si>
  <si>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</si>
  <si>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</si>
  <si>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</si>
  <si>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</si>
  <si>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</si>
  <si>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</si>
  <si>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</si>
  <si>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</si>
  <si>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</si>
  <si>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</si>
  <si>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</si>
  <si>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</si>
  <si>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</si>
  <si>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</si>
  <si>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</si>
  <si>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</si>
  <si>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</si>
  <si>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</si>
  <si>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</si>
  <si>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</si>
  <si>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</si>
  <si>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</si>
  <si>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</si>
  <si>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</si>
  <si>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</si>
  <si>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</si>
  <si>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</si>
  <si>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</si>
  <si>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</si>
  <si>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</si>
  <si>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</si>
  <si>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</si>
  <si>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</si>
  <si>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</si>
  <si>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</si>
  <si>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</si>
  <si>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</si>
  <si>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</si>
  <si>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</si>
  <si>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</si>
  <si>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</si>
  <si>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</si>
  <si>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</si>
  <si>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</si>
  <si>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</si>
  <si>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</si>
  <si>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</si>
  <si>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</si>
  <si>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</si>
  <si>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</si>
  <si>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</si>
  <si>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</si>
  <si>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</si>
  <si>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</si>
  <si>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</si>
  <si>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</si>
  <si>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</si>
  <si>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</si>
  <si>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</si>
  <si>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</si>
  <si>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</si>
  <si>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</si>
  <si>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</si>
  <si>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</si>
  <si>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</si>
  <si>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</si>
  <si>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</si>
  <si>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</si>
  <si>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</si>
  <si>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</si>
  <si>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</si>
  <si>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</si>
  <si>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</si>
  <si>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</si>
  <si>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</si>
  <si>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</si>
  <si>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</si>
  <si>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</si>
  <si>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</si>
  <si>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</si>
  <si>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</si>
  <si>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</si>
  <si>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</si>
  <si>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</si>
  <si>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</si>
  <si>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</si>
  <si>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</si>
  <si>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</si>
  <si>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</si>
  <si>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</si>
  <si>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</si>
  <si>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</si>
  <si>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</si>
  <si>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</si>
  <si>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</si>
  <si>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</si>
  <si>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</si>
  <si>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</si>
  <si>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</si>
  <si>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</si>
  <si>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</si>
  <si>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</si>
  <si>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</si>
  <si>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</si>
  <si>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</si>
  <si>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</si>
  <si>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</si>
  <si>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</si>
  <si>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</si>
  <si>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</si>
  <si>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</si>
  <si>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</si>
  <si>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</si>
  <si>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</si>
  <si>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</si>
  <si>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</si>
  <si>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</si>
  <si>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</si>
  <si>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</si>
  <si>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</si>
  <si>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</si>
  <si>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</si>
  <si>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</si>
  <si>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</si>
  <si>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</si>
  <si>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</si>
  <si>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</si>
  <si>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</si>
  <si>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</si>
  <si>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</si>
  <si>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</si>
  <si>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</si>
  <si>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</si>
  <si>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</si>
  <si>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</si>
  <si>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</si>
  <si>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</si>
  <si>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</si>
  <si>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</si>
  <si>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</si>
  <si>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</si>
  <si>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</si>
  <si>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</si>
  <si>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</si>
  <si>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</si>
  <si>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</si>
  <si>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</si>
  <si>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</si>
  <si>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</si>
  <si>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</si>
  <si>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</si>
  <si>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</si>
  <si>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</si>
  <si>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</si>
  <si>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</si>
  <si>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</si>
  <si>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</si>
  <si>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</si>
  <si>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</si>
  <si>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</si>
  <si>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</si>
  <si>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</si>
  <si>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</si>
  <si>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</si>
  <si>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</si>
  <si>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</si>
  <si>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</si>
  <si>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</si>
  <si>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</si>
  <si>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</si>
  <si>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</si>
  <si>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</si>
  <si>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</si>
  <si>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</si>
  <si>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</si>
  <si>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</si>
  <si>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</si>
  <si>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</si>
  <si>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</si>
  <si>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</si>
  <si>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</si>
  <si>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</si>
  <si>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</si>
  <si>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</si>
  <si>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</si>
  <si>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</si>
  <si>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</si>
  <si>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</si>
  <si>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</si>
  <si>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</si>
  <si>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</si>
  <si>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</si>
  <si>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</si>
  <si>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</si>
  <si>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</si>
  <si>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</si>
  <si>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</si>
  <si>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</si>
  <si>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</si>
  <si>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</si>
  <si>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</si>
  <si>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</si>
  <si>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</si>
  <si>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</si>
  <si>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</si>
  <si>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</si>
  <si>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</si>
  <si>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</si>
  <si>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</si>
  <si>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</si>
  <si>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</si>
  <si>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</si>
  <si>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</si>
  <si>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</si>
  <si>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</si>
  <si>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</si>
  <si>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</si>
  <si>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</si>
  <si>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</si>
  <si>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</si>
  <si>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</si>
  <si>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</si>
  <si>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</si>
  <si>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</si>
  <si>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</si>
  <si>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</si>
  <si>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</si>
  <si>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</si>
  <si>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</si>
  <si>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</si>
  <si>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</si>
  <si>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</si>
  <si>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</si>
  <si>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</si>
  <si>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</si>
  <si>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</si>
  <si>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</si>
  <si>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</si>
  <si>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</si>
  <si>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</si>
  <si>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</si>
  <si>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</si>
  <si>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</si>
  <si>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</si>
  <si>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</si>
  <si>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</si>
  <si>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</si>
  <si>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</si>
  <si>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</si>
  <si>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</si>
  <si>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</si>
  <si>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</si>
  <si>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</si>
  <si>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</si>
  <si>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</si>
  <si>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</si>
  <si>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</si>
  <si>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</si>
  <si>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</si>
  <si>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</si>
  <si>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</si>
  <si>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</si>
  <si>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</si>
  <si>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</si>
  <si>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</si>
  <si>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</si>
  <si>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</si>
  <si>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</si>
  <si>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</si>
  <si>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</si>
  <si>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</si>
  <si>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</si>
  <si>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</si>
  <si>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</si>
  <si>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</si>
  <si>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</si>
  <si>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</si>
  <si>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</si>
  <si>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</si>
  <si>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</si>
  <si>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</si>
  <si>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</si>
  <si>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</si>
  <si>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</si>
  <si>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</si>
  <si>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</si>
  <si>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</si>
  <si>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</si>
  <si>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</si>
  <si>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</si>
  <si>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</si>
  <si>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</si>
  <si>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</si>
  <si>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</si>
  <si>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</si>
  <si>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</si>
  <si>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</si>
  <si>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</si>
  <si>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</si>
  <si>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</si>
  <si>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</si>
  <si>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</si>
  <si>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</si>
  <si>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</si>
  <si>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</si>
  <si>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</si>
  <si>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</si>
  <si>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</si>
  <si>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</si>
  <si>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</si>
  <si>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</si>
  <si>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</si>
  <si>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</si>
  <si>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</si>
  <si>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</si>
  <si>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</si>
  <si>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</si>
  <si>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</si>
  <si>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</si>
  <si>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</si>
  <si>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</si>
  <si>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</si>
  <si>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</si>
  <si>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</si>
  <si>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</si>
  <si>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</si>
  <si>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</si>
  <si>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</si>
  <si>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</si>
  <si>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</si>
  <si>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</si>
  <si>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</si>
  <si>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</si>
  <si>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</si>
  <si>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</si>
  <si>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</si>
  <si>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</si>
  <si>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</si>
  <si>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</si>
  <si>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</si>
  <si>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</si>
  <si>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</si>
  <si>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</si>
  <si>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</si>
  <si>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</si>
  <si>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</si>
  <si>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</si>
  <si>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</si>
  <si>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</si>
  <si>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</si>
  <si>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</si>
  <si>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</si>
  <si>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</si>
  <si>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</si>
  <si>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</si>
  <si>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</si>
  <si>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</si>
  <si>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</si>
  <si>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</si>
  <si>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</si>
  <si>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</si>
  <si>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</si>
  <si>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</si>
  <si>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</si>
  <si>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</si>
  <si>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</si>
  <si>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</si>
  <si>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</si>
  <si>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</si>
  <si>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</si>
  <si>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</si>
  <si>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</si>
  <si>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</si>
  <si>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</si>
  <si>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</si>
  <si>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</si>
  <si>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</si>
  <si>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</si>
  <si>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</si>
  <si>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</si>
  <si>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</si>
  <si>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</si>
  <si>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</si>
  <si>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</si>
  <si>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</si>
  <si>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</si>
  <si>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</si>
  <si>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</si>
  <si>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</si>
  <si>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</si>
  <si>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</si>
  <si>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</si>
  <si>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</si>
  <si>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</si>
  <si>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</si>
  <si>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</si>
  <si>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</si>
  <si>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</si>
  <si>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</si>
  <si>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</si>
  <si>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</si>
  <si>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</si>
  <si>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</si>
  <si>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</si>
  <si>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</si>
  <si>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</si>
  <si>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</si>
  <si>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</si>
  <si>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</si>
  <si>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</si>
  <si>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</si>
  <si>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</si>
  <si>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</si>
  <si>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</si>
  <si>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</si>
  <si>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</si>
  <si>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</si>
  <si>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</si>
  <si>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</si>
  <si>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</si>
  <si>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</si>
  <si>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</si>
  <si>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</si>
  <si>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</si>
  <si>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</si>
  <si>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</si>
  <si>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</si>
  <si>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</si>
  <si>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</si>
  <si>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</si>
  <si>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</si>
  <si>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</si>
  <si>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</si>
  <si>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</si>
  <si>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</si>
  <si>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</si>
  <si>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</si>
  <si>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</si>
  <si>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</si>
  <si>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</si>
  <si>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</si>
  <si>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</si>
  <si>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</si>
  <si>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</si>
  <si>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</si>
  <si>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</si>
  <si>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</si>
  <si>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</si>
  <si>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</si>
  <si>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</si>
  <si>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</si>
  <si>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</si>
  <si>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</si>
  <si>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</si>
  <si>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</si>
  <si>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</si>
  <si>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</si>
  <si>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</si>
  <si>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</si>
  <si>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</si>
  <si>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</si>
  <si>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</si>
  <si>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</si>
  <si>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</si>
  <si>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</si>
  <si>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</si>
  <si>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</si>
  <si>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</si>
  <si>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</si>
  <si>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</si>
  <si>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</si>
  <si>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</si>
  <si>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</si>
  <si>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</si>
  <si>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</si>
  <si>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</si>
  <si>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</si>
  <si>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</si>
  <si>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</si>
  <si>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</si>
  <si>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</si>
  <si>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</si>
  <si>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</si>
  <si>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</si>
  <si>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</si>
  <si>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</si>
  <si>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</si>
  <si>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</si>
  <si>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</si>
  <si>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</si>
  <si>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</si>
  <si>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</si>
  <si>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</si>
  <si>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</si>
  <si>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</si>
  <si>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</si>
  <si>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</si>
  <si>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</si>
  <si>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</si>
  <si>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</si>
  <si>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</si>
  <si>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</si>
  <si>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</si>
  <si>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</si>
  <si>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</si>
  <si>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</si>
  <si>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</si>
  <si>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</si>
  <si>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</si>
  <si>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</si>
  <si>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</si>
  <si>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</si>
  <si>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</si>
  <si>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</si>
  <si>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</si>
  <si>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</si>
  <si>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</si>
  <si>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</si>
  <si>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</si>
  <si>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</si>
  <si>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</si>
  <si>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</si>
  <si>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</si>
  <si>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</si>
  <si>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</si>
  <si>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</si>
  <si>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</si>
  <si>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</si>
  <si>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</si>
  <si>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</si>
  <si>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</si>
  <si>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</si>
  <si>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</si>
  <si>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</si>
  <si>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</si>
  <si>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</si>
  <si>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</si>
  <si>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</si>
  <si>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</si>
  <si>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</si>
  <si>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</si>
  <si>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</si>
  <si>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</si>
  <si>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</si>
  <si>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</si>
  <si>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</si>
  <si>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</si>
  <si>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</si>
  <si>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</si>
  <si>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</si>
  <si>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</si>
  <si>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</si>
  <si>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</si>
  <si>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</si>
  <si>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</si>
  <si>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</si>
  <si>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</si>
  <si>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</si>
  <si>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</si>
  <si>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</si>
  <si>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</si>
  <si>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</si>
  <si>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</si>
  <si>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</si>
  <si>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</si>
  <si>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</si>
  <si>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</si>
  <si>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</si>
  <si>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</si>
  <si>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</si>
  <si>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</si>
  <si>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</si>
  <si>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</si>
  <si>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</si>
  <si>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</si>
  <si>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</si>
  <si>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</si>
  <si>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</si>
  <si>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</si>
  <si>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</si>
  <si>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</si>
  <si>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</si>
  <si>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</si>
  <si>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</si>
  <si>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</si>
  <si>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</si>
  <si>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</si>
  <si>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</si>
  <si>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</si>
  <si>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</si>
  <si>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</si>
  <si>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</si>
  <si>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</si>
  <si>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</si>
  <si>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</si>
  <si>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</si>
  <si>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</si>
  <si>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</si>
  <si>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</si>
  <si>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</si>
  <si>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</si>
  <si>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</si>
  <si>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</si>
  <si>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</si>
  <si>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</si>
  <si>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</si>
  <si>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</si>
  <si>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</si>
  <si>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</si>
  <si>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</si>
  <si>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</si>
  <si>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</si>
  <si>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</si>
  <si>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</si>
  <si>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</si>
  <si>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</si>
  <si>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</si>
  <si>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</si>
  <si>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</si>
  <si>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</si>
  <si>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</si>
  <si>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</si>
  <si>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</si>
  <si>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</si>
  <si>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</si>
  <si>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</si>
  <si>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</si>
  <si>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</si>
  <si>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</si>
  <si>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</si>
  <si>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</si>
  <si>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</si>
  <si>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</si>
  <si>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</si>
  <si>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</si>
  <si>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</si>
  <si>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</si>
  <si>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</si>
  <si>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</si>
  <si>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</si>
  <si>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</si>
  <si>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</si>
  <si>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</si>
  <si>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</si>
  <si>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</si>
  <si>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</si>
  <si>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</si>
  <si>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</si>
  <si>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</si>
  <si>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</si>
  <si>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</si>
  <si>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</si>
  <si>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</si>
  <si>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</si>
  <si>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</si>
  <si>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</si>
  <si>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</si>
  <si>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</si>
  <si>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</si>
  <si>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</si>
  <si>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</si>
  <si>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</si>
  <si>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</si>
  <si>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</si>
  <si>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</si>
  <si>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</si>
  <si>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</si>
  <si>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</si>
  <si>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</si>
  <si>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</si>
  <si>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</si>
  <si>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</si>
  <si>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</si>
  <si>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</si>
  <si>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</si>
  <si>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</si>
  <si>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</si>
  <si>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</si>
  <si>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</si>
  <si>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</si>
  <si>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</si>
  <si>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</si>
  <si>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</si>
  <si>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</si>
  <si>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</si>
  <si>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</si>
  <si>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</si>
  <si>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</si>
  <si>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</si>
  <si>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</si>
  <si>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</si>
  <si>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</si>
  <si>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</si>
  <si>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</si>
  <si>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</si>
  <si>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</si>
  <si>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</si>
  <si>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</si>
  <si>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</si>
  <si>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</si>
  <si>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</si>
  <si>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</si>
  <si>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</si>
  <si>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</si>
  <si>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</si>
  <si>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</si>
  <si>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</si>
  <si>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</si>
  <si>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</si>
  <si>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</si>
  <si>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</si>
  <si>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</si>
  <si>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</si>
  <si>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</si>
  <si>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</si>
  <si>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</si>
  <si>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</si>
  <si>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</si>
  <si>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</si>
  <si>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</si>
  <si>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</si>
  <si>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</si>
  <si>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</si>
  <si>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</si>
  <si>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</si>
  <si>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</si>
  <si>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</si>
  <si>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</si>
  <si>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</si>
  <si>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</si>
  <si>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</si>
  <si>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</si>
  <si>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</si>
  <si>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</si>
  <si>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</si>
  <si>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</si>
  <si>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</si>
  <si>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</si>
  <si>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</si>
  <si>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</si>
  <si>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</si>
  <si>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</si>
  <si>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</si>
  <si>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</si>
  <si>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</si>
  <si>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</si>
  <si>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</si>
  <si>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</si>
  <si>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</si>
  <si>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</si>
  <si>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</si>
  <si>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</si>
  <si>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</si>
  <si>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</si>
  <si>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</si>
  <si>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</si>
  <si>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</si>
  <si>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</si>
  <si>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</si>
  <si>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</si>
  <si>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</si>
  <si>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</si>
  <si>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</si>
  <si>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</si>
  <si>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</si>
  <si>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</si>
  <si>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</si>
  <si>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</si>
  <si>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</si>
  <si>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</si>
  <si>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</si>
  <si>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</si>
  <si>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</si>
  <si>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</si>
  <si>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</si>
  <si>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</si>
  <si>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</si>
  <si>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</si>
  <si>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</si>
  <si>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</si>
  <si>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</si>
  <si>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</si>
  <si>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</si>
  <si>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</si>
  <si>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</si>
  <si>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</si>
  <si>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</si>
  <si>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</si>
  <si>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</si>
  <si>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</si>
  <si>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</si>
  <si>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</si>
  <si>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</si>
  <si>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</si>
  <si>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</si>
  <si>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</si>
  <si>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</si>
  <si>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</si>
  <si>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</si>
  <si>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</si>
  <si>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</si>
  <si>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</si>
  <si>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</si>
  <si>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</si>
  <si>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</si>
  <si>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</si>
  <si>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</si>
  <si>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</si>
  <si>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</si>
  <si>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</si>
  <si>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</si>
  <si>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</si>
  <si>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</si>
  <si>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</si>
  <si>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</si>
  <si>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</si>
  <si>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</si>
  <si>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</si>
  <si>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</si>
  <si>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</si>
  <si>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</si>
  <si>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</si>
  <si>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</si>
  <si>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</si>
  <si>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</si>
  <si>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</si>
  <si>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</si>
  <si>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</si>
  <si>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</si>
  <si>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</si>
  <si>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</si>
  <si>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</si>
  <si>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</si>
  <si>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</si>
  <si>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</si>
  <si>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</si>
  <si>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</si>
  <si>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</si>
  <si>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</si>
  <si>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</si>
  <si>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</si>
  <si>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</si>
  <si>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</si>
  <si>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</si>
  <si>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</si>
  <si>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</si>
  <si>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</si>
  <si>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</si>
  <si>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</si>
  <si>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</si>
  <si>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</si>
  <si>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</si>
  <si>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</si>
  <si>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</si>
  <si>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</si>
  <si>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</si>
  <si>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</si>
  <si>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</si>
  <si>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</si>
  <si>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</si>
  <si>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</si>
  <si>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</si>
  <si>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</si>
  <si>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</si>
  <si>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</si>
  <si>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</si>
  <si>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</si>
  <si>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</si>
  <si>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</si>
  <si>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</si>
  <si>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</si>
  <si>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</si>
  <si>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</si>
  <si>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</si>
  <si>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</si>
  <si>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</si>
  <si>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</si>
  <si>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</si>
  <si>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</si>
  <si>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</si>
  <si>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</si>
  <si>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</si>
  <si>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</si>
  <si>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</si>
  <si>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</si>
  <si>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</si>
  <si>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</si>
  <si>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</si>
  <si>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</si>
  <si>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</si>
  <si>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</si>
  <si>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</si>
  <si>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</si>
  <si>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</si>
  <si>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</si>
  <si>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</si>
  <si>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</si>
  <si>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</si>
  <si>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</si>
  <si>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</si>
  <si>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</si>
  <si>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</si>
  <si>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</si>
  <si>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</si>
  <si>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</si>
  <si>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</si>
  <si>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</si>
  <si>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</si>
  <si>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</si>
  <si>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</si>
  <si>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</si>
  <si>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</si>
  <si>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</si>
  <si>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</si>
  <si>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</si>
  <si>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</si>
  <si>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</si>
  <si>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</si>
  <si>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</si>
  <si>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</si>
  <si>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</si>
  <si>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</si>
  <si>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</si>
  <si>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</si>
  <si>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</si>
  <si>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</si>
  <si>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</si>
  <si>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</si>
  <si>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</si>
  <si>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</si>
  <si>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</si>
  <si>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</si>
  <si>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</si>
  <si>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</si>
  <si>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</si>
  <si>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</si>
  <si>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</si>
  <si>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</si>
  <si>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</si>
  <si>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</si>
  <si>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</si>
  <si>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</si>
  <si>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</si>
  <si>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</si>
  <si>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</si>
  <si>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</si>
  <si>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</si>
  <si>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</si>
  <si>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</si>
  <si>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</si>
  <si>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</si>
  <si>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</si>
  <si>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</si>
  <si>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</si>
  <si>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</si>
  <si>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</si>
  <si>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</si>
  <si>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</si>
  <si>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</si>
  <si>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</si>
  <si>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</si>
  <si>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</si>
  <si>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</si>
  <si>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</si>
  <si>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</si>
  <si>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</si>
  <si>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</si>
  <si>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</si>
  <si>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</si>
  <si>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</si>
  <si>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</si>
  <si>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</si>
  <si>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</si>
  <si>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</si>
  <si>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</si>
  <si>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</si>
  <si>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</si>
  <si>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</si>
  <si>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</si>
  <si>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</si>
  <si>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</si>
  <si>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</si>
  <si>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</si>
  <si>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</si>
  <si>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</si>
  <si>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</si>
  <si>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</si>
  <si>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</si>
  <si>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</si>
  <si>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</si>
  <si>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</si>
  <si>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</si>
  <si>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</si>
  <si>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</si>
  <si>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</si>
  <si>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</si>
  <si>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</si>
  <si>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</si>
  <si>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</si>
  <si>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</si>
  <si>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</si>
  <si>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</si>
  <si>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</si>
  <si>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</si>
  <si>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</si>
  <si>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</si>
  <si>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</si>
  <si>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</si>
  <si>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</si>
  <si>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</si>
  <si>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</si>
  <si>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</si>
  <si>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</si>
  <si>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</si>
  <si>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</si>
  <si>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</si>
  <si>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</si>
  <si>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</si>
  <si>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</si>
  <si>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</si>
  <si>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</si>
  <si>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</si>
  <si>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</si>
  <si>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</si>
  <si>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</si>
  <si>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</si>
  <si>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</si>
  <si>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</si>
  <si>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</si>
  <si>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</si>
  <si>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</si>
  <si>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</si>
  <si>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</si>
  <si>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</si>
  <si>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</si>
  <si>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</si>
  <si>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</si>
  <si>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</si>
  <si>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</si>
  <si>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</si>
  <si>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</si>
  <si>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</si>
  <si>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</si>
  <si>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</si>
  <si>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</si>
  <si>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</si>
  <si>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</si>
  <si>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</si>
  <si>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</si>
  <si>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</si>
  <si>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</si>
  <si>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</si>
  <si>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</si>
  <si>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</si>
  <si>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</si>
  <si>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</si>
  <si>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</si>
  <si>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</si>
  <si>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</si>
  <si>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</si>
  <si>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</si>
  <si>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</si>
  <si>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</si>
  <si>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</si>
  <si>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</si>
  <si>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</si>
  <si>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</si>
  <si>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</si>
  <si>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</si>
  <si>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</si>
  <si>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</si>
  <si>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</si>
  <si>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</si>
  <si>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</si>
  <si>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</si>
  <si>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</si>
  <si>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</si>
  <si>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</si>
  <si>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</si>
  <si>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</si>
  <si>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</si>
  <si>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</si>
  <si>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</si>
  <si>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</si>
  <si>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</si>
  <si>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</si>
  <si>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</si>
  <si>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</si>
  <si>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</si>
  <si>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</si>
  <si>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</si>
  <si>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</si>
  <si>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</si>
  <si>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</si>
  <si>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</si>
  <si>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</si>
  <si>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</si>
  <si>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</si>
  <si>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</si>
  <si>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</si>
  <si>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</si>
  <si>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</si>
  <si>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</si>
  <si>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</si>
  <si>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</si>
  <si>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</si>
  <si>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</si>
  <si>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</si>
  <si>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</si>
  <si>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</si>
  <si>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</si>
  <si>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</si>
  <si>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</si>
  <si>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</si>
  <si>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</si>
  <si>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</si>
  <si>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</si>
  <si>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</si>
  <si>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</si>
  <si>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</si>
  <si>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</si>
  <si>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</si>
  <si>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</si>
  <si>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</si>
  <si>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</si>
  <si>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</si>
  <si>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</si>
  <si>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</si>
  <si>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</si>
  <si>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</si>
  <si>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</si>
  <si>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</si>
  <si>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</si>
  <si>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</si>
  <si>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</si>
  <si>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</si>
  <si>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</si>
  <si>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</si>
  <si>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</si>
  <si>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</si>
  <si>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</si>
  <si>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</si>
  <si>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</si>
  <si>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</si>
  <si>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</si>
  <si>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</si>
  <si>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</si>
  <si>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</si>
  <si>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</si>
  <si>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</si>
  <si>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</si>
  <si>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</si>
  <si>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</si>
  <si>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</si>
  <si>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</si>
  <si>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</si>
  <si>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</si>
  <si>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</si>
  <si>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</si>
  <si>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</si>
  <si>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</si>
  <si>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</si>
  <si>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</si>
  <si>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</si>
  <si>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</si>
  <si>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</si>
  <si>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</si>
  <si>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</si>
  <si>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</si>
  <si>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</si>
  <si>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</si>
  <si>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</si>
  <si>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</si>
  <si>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</si>
  <si>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</si>
  <si>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</si>
  <si>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</si>
  <si>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</si>
  <si>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</si>
  <si>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</si>
  <si>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</si>
  <si>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</si>
  <si>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</si>
  <si>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</si>
  <si>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</si>
  <si>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</si>
  <si>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</si>
  <si>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</si>
  <si>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</si>
  <si>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</si>
  <si>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</si>
  <si>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</si>
  <si>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</si>
  <si>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</si>
  <si>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</si>
  <si>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</si>
  <si>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</si>
  <si>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</si>
  <si>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</si>
  <si>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</si>
  <si>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</si>
  <si>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</si>
  <si>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</si>
  <si>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</si>
  <si>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</si>
  <si>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</si>
  <si>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</si>
  <si>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</si>
  <si>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</si>
  <si>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</si>
  <si>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</si>
  <si>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</si>
  <si>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</si>
  <si>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</si>
  <si>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</si>
  <si>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</si>
  <si>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</si>
  <si>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</si>
  <si>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</si>
  <si>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</si>
  <si>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</si>
  <si>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</si>
  <si>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</si>
  <si>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</si>
  <si>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</si>
  <si>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</si>
  <si>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</si>
  <si>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</si>
  <si>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</si>
  <si>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</si>
  <si>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</si>
  <si>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</si>
  <si>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</si>
  <si>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</si>
  <si>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</si>
  <si>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</si>
  <si>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</si>
  <si>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</si>
  <si>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</si>
  <si>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</si>
  <si>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</si>
  <si>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</si>
  <si>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</si>
  <si>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</si>
  <si>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</si>
  <si>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</si>
  <si>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</si>
  <si>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</si>
  <si>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</si>
  <si>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</si>
  <si>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</si>
  <si>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</si>
  <si>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</si>
  <si>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</si>
  <si>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</si>
  <si>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</si>
  <si>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</si>
  <si>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</si>
  <si>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</si>
  <si>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</si>
  <si>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</si>
  <si>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</si>
  <si>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</si>
  <si>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</si>
  <si>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</si>
  <si>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</si>
  <si>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</si>
  <si>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</si>
  <si>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</si>
  <si>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</si>
  <si>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</si>
  <si>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</si>
  <si>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</si>
  <si>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</si>
  <si>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</si>
  <si>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</si>
  <si>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</si>
  <si>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</si>
  <si>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</si>
  <si>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</si>
  <si>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</si>
  <si>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</si>
  <si>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</si>
  <si>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</si>
  <si>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</si>
  <si>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</si>
  <si>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</si>
  <si>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</si>
  <si>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</si>
  <si>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</si>
  <si>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</si>
  <si>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</si>
  <si>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</si>
  <si>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</si>
  <si>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</si>
  <si>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</si>
  <si>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</si>
  <si>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</si>
  <si>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</si>
  <si>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</si>
  <si>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</si>
  <si>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</si>
  <si>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</si>
  <si>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</si>
  <si>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</si>
  <si>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</si>
  <si>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</si>
  <si>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</si>
  <si>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</si>
  <si>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</si>
  <si>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</si>
  <si>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</si>
  <si>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</si>
  <si>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</si>
  <si>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</si>
  <si>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</si>
  <si>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</si>
  <si>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</si>
  <si>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</si>
  <si>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</si>
  <si>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</si>
  <si>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</si>
  <si>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</si>
  <si>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</si>
  <si>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</si>
  <si>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</si>
  <si>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</si>
  <si>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</si>
  <si>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</si>
  <si>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</si>
  <si>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</si>
  <si>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</si>
  <si>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</si>
  <si>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</si>
  <si>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</si>
  <si>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</si>
  <si>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</si>
  <si>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</si>
  <si>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</si>
  <si>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</si>
  <si>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</si>
  <si>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</si>
  <si>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</si>
  <si>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</si>
  <si>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</si>
  <si>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</si>
  <si>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</si>
  <si>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</si>
  <si>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</si>
  <si>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</si>
  <si>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</si>
  <si>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</si>
  <si>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</si>
  <si>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</si>
  <si>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</si>
  <si>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</si>
  <si>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</si>
  <si>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</si>
  <si>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</si>
  <si>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</si>
  <si>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</si>
  <si>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</si>
  <si>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</si>
  <si>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</si>
  <si>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</si>
  <si>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</si>
  <si>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</si>
  <si>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</si>
  <si>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</si>
  <si>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</si>
  <si>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</si>
  <si>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</si>
  <si>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</si>
  <si>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</si>
  <si>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</si>
  <si>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</si>
  <si>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</si>
  <si>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</si>
  <si>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</si>
  <si>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</si>
  <si>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</si>
  <si>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</si>
  <si>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</si>
  <si>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</si>
  <si>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</si>
  <si>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</si>
  <si>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</si>
  <si>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</si>
  <si>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</si>
  <si>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</si>
  <si>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</si>
  <si>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</si>
  <si>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</si>
  <si>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</si>
  <si>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</si>
  <si>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</si>
  <si>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</si>
  <si>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</si>
  <si>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</si>
  <si>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</si>
  <si>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</si>
  <si>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</si>
  <si>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</si>
  <si>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</si>
  <si>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</si>
  <si>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</si>
  <si>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</si>
  <si>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</si>
  <si>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</si>
  <si>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</si>
  <si>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</si>
  <si>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</si>
  <si>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</si>
  <si>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</si>
  <si>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</si>
  <si>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</si>
  <si>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</si>
  <si>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</si>
  <si>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</si>
  <si>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</si>
  <si>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</si>
  <si>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</si>
  <si>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</si>
  <si>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</si>
  <si>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</si>
  <si>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</si>
  <si>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</si>
  <si>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</si>
  <si>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</si>
  <si>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</si>
  <si>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</si>
  <si>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</si>
  <si>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</si>
  <si>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</si>
  <si>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</si>
  <si>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</si>
  <si>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</si>
  <si>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</si>
  <si>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</si>
  <si>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</si>
  <si>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</si>
  <si>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</si>
  <si>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</si>
  <si>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</si>
  <si>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</si>
  <si>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</si>
  <si>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</si>
  <si>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</si>
  <si>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</si>
  <si>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</si>
  <si>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</si>
  <si>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</si>
  <si>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</si>
  <si>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</si>
  <si>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</si>
  <si>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</si>
  <si>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</si>
  <si>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</si>
  <si>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</si>
  <si>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</si>
  <si>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</si>
  <si>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</si>
  <si>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</si>
  <si>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</si>
  <si>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</si>
  <si>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</si>
  <si>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</si>
  <si>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</si>
  <si>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</si>
  <si>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</si>
  <si>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</si>
  <si>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</si>
  <si>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</si>
  <si>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</si>
  <si>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</si>
  <si>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</si>
  <si>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</si>
  <si>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</si>
  <si>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</si>
  <si>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</si>
  <si>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</si>
  <si>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</si>
  <si>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</si>
  <si>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</si>
  <si>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</si>
  <si>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</si>
  <si>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</si>
  <si>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</si>
  <si>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</si>
  <si>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</si>
  <si>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</si>
  <si>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</si>
  <si>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</si>
  <si>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</si>
  <si>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</si>
  <si>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</si>
  <si>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</si>
  <si>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</si>
  <si>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</si>
  <si>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</si>
  <si>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</si>
  <si>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</si>
  <si>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</si>
  <si>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</si>
  <si>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</si>
  <si>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</si>
  <si>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</si>
  <si>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</si>
  <si>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</si>
  <si>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</si>
  <si>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</si>
  <si>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</si>
  <si>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</si>
  <si>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</si>
  <si>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</si>
  <si>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</si>
  <si>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</si>
  <si>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</si>
  <si>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</si>
  <si>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</si>
  <si>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</si>
  <si>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</si>
  <si>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</si>
  <si>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</si>
  <si>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</si>
  <si>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</si>
  <si>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</si>
  <si>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</si>
  <si>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</si>
  <si>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</si>
  <si>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</si>
  <si>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</si>
  <si>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</si>
  <si>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</si>
  <si>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</si>
  <si>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</si>
  <si>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</si>
  <si>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</si>
  <si>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</si>
  <si>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</si>
  <si>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</si>
  <si>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</si>
  <si>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</si>
  <si>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</si>
  <si>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</si>
  <si>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</si>
  <si>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</si>
  <si>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</si>
  <si>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</si>
  <si>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</si>
  <si>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</si>
  <si>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</si>
  <si>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</si>
  <si>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</si>
  <si>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</si>
  <si>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</si>
  <si>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</si>
  <si>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</si>
  <si>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</si>
  <si>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</si>
  <si>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</si>
  <si>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</si>
  <si>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</si>
  <si>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</si>
  <si>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</si>
  <si>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</si>
  <si>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</si>
  <si>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</si>
  <si>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</si>
  <si>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</si>
  <si>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</si>
  <si>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</si>
  <si>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</si>
  <si>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</si>
  <si>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</si>
  <si>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</si>
  <si>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</si>
  <si>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</si>
  <si>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</si>
  <si>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</si>
  <si>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</si>
  <si>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</si>
  <si>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</si>
  <si>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</si>
  <si>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</si>
  <si>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</si>
  <si>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</si>
  <si>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</si>
  <si>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</si>
  <si>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</si>
  <si>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</si>
  <si>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</si>
  <si>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</si>
  <si>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</si>
  <si>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</si>
  <si>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</si>
  <si>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</si>
  <si>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</si>
  <si>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</si>
  <si>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</si>
  <si>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</si>
  <si>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</si>
  <si>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</si>
  <si>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</si>
  <si>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</si>
  <si>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</si>
  <si>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</si>
  <si>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</si>
  <si>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</si>
  <si>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</si>
  <si>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</si>
  <si>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</si>
  <si>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</si>
  <si>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</si>
  <si>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</si>
  <si>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</si>
  <si>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</si>
  <si>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</si>
  <si>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</si>
  <si>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</si>
  <si>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</si>
  <si>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</si>
  <si>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</si>
  <si>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</si>
  <si>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</si>
  <si>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</si>
  <si>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</si>
  <si>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</si>
  <si>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</si>
  <si>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</si>
  <si>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</si>
  <si>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</si>
  <si>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</si>
  <si>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</si>
  <si>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</si>
  <si>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</si>
  <si>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</si>
  <si>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</si>
  <si>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</si>
  <si>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</si>
  <si>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</si>
  <si>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</si>
  <si>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</si>
  <si>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</si>
  <si>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</si>
  <si>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</si>
  <si>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</si>
  <si>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</si>
  <si>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</si>
  <si>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</si>
  <si>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</si>
  <si>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</si>
  <si>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</si>
  <si>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</si>
  <si>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</si>
  <si>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</si>
  <si>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</si>
  <si>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</si>
  <si>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</si>
  <si>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</si>
  <si>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</si>
  <si>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</si>
  <si>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</si>
  <si>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</si>
  <si>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</si>
  <si>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</si>
  <si>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</si>
  <si>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</si>
  <si>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</si>
  <si>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</si>
  <si>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</si>
  <si>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</si>
  <si>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</si>
  <si>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</si>
  <si>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</si>
  <si>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</si>
  <si>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</si>
  <si>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</si>
  <si>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</si>
  <si>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</si>
  <si>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</si>
  <si>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</si>
  <si>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</si>
  <si>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</si>
  <si>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</si>
  <si>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</si>
  <si>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</si>
  <si>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</si>
  <si>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</si>
  <si>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</si>
  <si>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</si>
  <si>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</si>
  <si>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</si>
  <si>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</si>
  <si>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</si>
  <si>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</si>
  <si>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</si>
  <si>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</si>
  <si>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</si>
  <si>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</si>
  <si>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</si>
  <si>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</si>
  <si>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</si>
  <si>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</si>
  <si>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</si>
  <si>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</si>
  <si>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</si>
  <si>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</si>
  <si>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</si>
  <si>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</si>
  <si>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</si>
  <si>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</si>
  <si>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</si>
  <si>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</si>
  <si>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</si>
  <si>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</si>
  <si>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</si>
  <si>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</si>
  <si>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</si>
  <si>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</si>
  <si>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</si>
  <si>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</si>
  <si>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</si>
  <si>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</si>
  <si>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</si>
  <si>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</si>
  <si>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</si>
  <si>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</si>
  <si>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</si>
  <si>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</si>
  <si>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</si>
  <si>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</si>
  <si>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</si>
  <si>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</si>
  <si>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</si>
  <si>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</si>
  <si>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</si>
  <si>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</si>
  <si>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</si>
  <si>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</si>
  <si>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</si>
  <si>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</si>
  <si>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</si>
  <si>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</si>
  <si>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</si>
  <si>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</si>
  <si>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</si>
  <si>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</si>
  <si>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</si>
  <si>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</si>
  <si>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</si>
  <si>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</si>
  <si>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</si>
  <si>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</si>
  <si>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</si>
  <si>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</si>
  <si>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</si>
  <si>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</si>
  <si>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</si>
  <si>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</si>
  <si>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</si>
  <si>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</si>
  <si>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</si>
  <si>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</si>
  <si>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</si>
  <si>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</si>
  <si>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</si>
  <si>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</si>
  <si>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</si>
  <si>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</si>
  <si>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</si>
  <si>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</si>
  <si>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</si>
  <si>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</si>
  <si>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</si>
  <si>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</si>
  <si>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</si>
  <si>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</si>
  <si>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</si>
  <si>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</si>
  <si>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</si>
  <si>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</si>
  <si>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</si>
  <si>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</si>
  <si>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</si>
  <si>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</si>
  <si>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</si>
  <si>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</si>
  <si>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</si>
  <si>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</si>
  <si>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</si>
  <si>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</si>
  <si>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</si>
  <si>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</si>
  <si>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</si>
  <si>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</si>
  <si>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</si>
  <si>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</si>
  <si>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</si>
  <si>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</si>
  <si>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</si>
  <si>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</si>
  <si>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</si>
  <si>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</si>
  <si>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</si>
  <si>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</si>
  <si>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</si>
  <si>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</si>
  <si>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</si>
  <si>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</si>
  <si>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</si>
  <si>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</si>
  <si>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</si>
  <si>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</si>
  <si>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</si>
  <si>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</si>
  <si>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</si>
  <si>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</si>
  <si>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</si>
  <si>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</si>
  <si>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</si>
  <si>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</si>
  <si>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</si>
  <si>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</si>
  <si>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</si>
  <si>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</si>
  <si>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</si>
  <si>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</si>
  <si>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</si>
  <si>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</si>
  <si>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</si>
  <si>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</si>
  <si>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</si>
  <si>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</si>
  <si>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</si>
  <si>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</si>
  <si>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</si>
  <si>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</si>
  <si>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</si>
  <si>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</si>
  <si>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</si>
  <si>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</si>
  <si>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</si>
  <si>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</si>
  <si>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</si>
  <si>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</si>
  <si>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</si>
  <si>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</si>
  <si>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</si>
  <si>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</si>
  <si>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</si>
  <si>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</si>
  <si>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</si>
  <si>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</si>
  <si>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</si>
  <si>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</si>
  <si>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</si>
  <si>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</si>
  <si>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</si>
  <si>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</si>
  <si>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</si>
  <si>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</si>
  <si>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</si>
  <si>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</si>
  <si>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</si>
  <si>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</si>
  <si>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</si>
  <si>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</si>
  <si>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</si>
  <si>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</si>
  <si>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</si>
  <si>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</si>
  <si>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</si>
  <si>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</si>
  <si>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</si>
  <si>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</si>
  <si>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</si>
  <si>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</si>
  <si>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</si>
  <si>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</si>
  <si>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</si>
  <si>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</si>
  <si>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</si>
  <si>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</si>
  <si>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</si>
  <si>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</si>
  <si>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</si>
  <si>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</si>
  <si>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</si>
  <si>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</si>
  <si>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</si>
  <si>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</si>
  <si>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</si>
  <si>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</si>
  <si>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</si>
  <si>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</si>
  <si>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</si>
  <si>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</si>
  <si>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</si>
  <si>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</si>
  <si>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</si>
  <si>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</si>
  <si>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</si>
  <si>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</si>
  <si>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</si>
  <si>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</si>
  <si>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</si>
  <si>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</si>
  <si>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</si>
  <si>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</si>
  <si>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</si>
  <si>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</si>
  <si>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</si>
  <si>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</si>
  <si>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</si>
  <si>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</si>
  <si>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</si>
  <si>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</si>
  <si>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</si>
  <si>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</si>
  <si>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</si>
  <si>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</si>
  <si>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</si>
  <si>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</si>
  <si>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</si>
  <si>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</si>
  <si>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</si>
  <si>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</si>
  <si>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</si>
  <si>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</si>
  <si>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</si>
  <si>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</si>
  <si>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</si>
  <si>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</si>
  <si>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</si>
  <si>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</si>
  <si>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</si>
  <si>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</si>
  <si>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</si>
  <si>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</si>
  <si>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</si>
  <si>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</si>
  <si>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</si>
  <si>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</si>
  <si>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</si>
  <si>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</si>
  <si>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</si>
  <si>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</si>
  <si>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</si>
  <si>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</si>
  <si>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</si>
  <si>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</si>
  <si>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</si>
  <si>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</si>
  <si>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</si>
  <si>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</si>
  <si>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</si>
  <si>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</si>
  <si>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</si>
  <si>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</si>
  <si>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</si>
  <si>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</si>
  <si>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</si>
  <si>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</si>
  <si>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</si>
  <si>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</si>
  <si>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</si>
  <si>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</si>
  <si>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</si>
  <si>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</si>
  <si>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</si>
  <si>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</si>
  <si>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</si>
  <si>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</si>
  <si>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</si>
  <si>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</si>
  <si>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</si>
  <si>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</si>
  <si>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</si>
  <si>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</si>
  <si>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</si>
  <si>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</si>
  <si>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</si>
  <si>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</si>
  <si>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</si>
  <si>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</si>
  <si>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</si>
  <si>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</si>
  <si>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</si>
  <si>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</si>
  <si>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</si>
  <si>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</si>
  <si>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</si>
  <si>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</si>
  <si>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</si>
  <si>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</si>
  <si>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</si>
  <si>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</si>
  <si>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</si>
  <si>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</si>
  <si>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</si>
  <si>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</si>
  <si>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</si>
  <si>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</si>
  <si>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</si>
  <si>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</si>
  <si>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</si>
  <si>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</si>
  <si>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</si>
  <si>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</si>
  <si>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</si>
  <si>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</si>
  <si>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</si>
  <si>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</si>
  <si>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</si>
  <si>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</si>
  <si>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</si>
  <si>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</si>
  <si>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</si>
  <si>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</si>
  <si>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</si>
  <si>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</si>
  <si>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</si>
  <si>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</si>
  <si>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</si>
  <si>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</si>
  <si>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</si>
  <si>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</si>
  <si>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</si>
  <si>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</si>
  <si>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</si>
  <si>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</si>
  <si>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</si>
  <si>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</si>
  <si>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</si>
  <si>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</si>
  <si>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</si>
  <si>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</si>
  <si>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</si>
  <si>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</si>
  <si>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</si>
  <si>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</si>
  <si>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</si>
  <si>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</si>
  <si>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</si>
  <si>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</si>
  <si>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</si>
  <si>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</si>
  <si>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</si>
  <si>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</si>
  <si>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</si>
  <si>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</si>
  <si>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</si>
  <si>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</si>
  <si>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</si>
  <si>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</si>
  <si>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</si>
  <si>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</si>
  <si>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</si>
  <si>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</si>
  <si>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</si>
  <si>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</si>
  <si>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</si>
  <si>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</si>
  <si>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</si>
  <si>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</si>
  <si>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</si>
  <si>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</si>
  <si>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</si>
  <si>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</si>
  <si>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</si>
  <si>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</si>
  <si>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</si>
  <si>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</si>
  <si>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</si>
  <si>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</si>
  <si>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</si>
  <si>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</si>
  <si>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</si>
  <si>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</si>
  <si>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</si>
  <si>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</si>
  <si>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</si>
  <si>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</si>
  <si>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</si>
  <si>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</si>
  <si>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</si>
  <si>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</si>
  <si>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</si>
  <si>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</si>
  <si>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</si>
  <si>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</si>
  <si>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</si>
  <si>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</si>
  <si>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</si>
  <si>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</si>
  <si>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</si>
  <si>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</si>
  <si>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</si>
  <si>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</si>
  <si>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</si>
  <si>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</si>
  <si>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</si>
  <si>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</si>
  <si>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</si>
  <si>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</si>
  <si>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</si>
  <si>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</si>
  <si>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</si>
  <si>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</si>
  <si>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</si>
  <si>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</si>
  <si>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</si>
  <si>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</si>
  <si>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</si>
  <si>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</si>
  <si>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</si>
  <si>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</si>
  <si>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</si>
  <si>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</si>
  <si>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</si>
  <si>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</si>
  <si>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</si>
  <si>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</si>
  <si>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</si>
  <si>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</si>
  <si>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</si>
  <si>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</si>
  <si>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</si>
  <si>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</si>
  <si>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</si>
  <si>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</si>
  <si>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</si>
  <si>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</si>
  <si>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</si>
  <si>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</si>
  <si>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</si>
  <si>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</si>
  <si>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</si>
  <si>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</si>
  <si>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</si>
  <si>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</si>
  <si>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</si>
  <si>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</si>
  <si>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</si>
  <si>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</si>
  <si>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</si>
  <si>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</si>
  <si>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</si>
  <si>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</si>
  <si>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</si>
  <si>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</si>
  <si>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</si>
  <si>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</si>
  <si>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</si>
  <si>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</si>
  <si>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</si>
  <si>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</si>
  <si>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</si>
  <si>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</si>
  <si>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</si>
  <si>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</si>
  <si>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</si>
  <si>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</si>
  <si>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</si>
  <si>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</si>
  <si>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</si>
  <si>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</si>
  <si>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</si>
  <si>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</si>
  <si>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</si>
  <si>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</si>
  <si>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</si>
  <si>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</si>
  <si>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</si>
  <si>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</si>
  <si>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</si>
  <si>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</si>
  <si>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</si>
  <si>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</si>
  <si>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</si>
  <si>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</si>
  <si>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</si>
  <si>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</si>
  <si>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</si>
  <si>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</si>
  <si>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</si>
  <si>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</si>
  <si>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</si>
  <si>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</si>
  <si>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</si>
  <si>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</si>
  <si>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</si>
  <si>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</si>
  <si>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</si>
  <si>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</si>
  <si>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</si>
  <si>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</si>
  <si>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</si>
  <si>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</si>
  <si>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</si>
  <si>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</si>
  <si>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</si>
  <si>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</si>
  <si>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</si>
  <si>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</si>
  <si>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</si>
  <si>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</si>
  <si>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</si>
  <si>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</si>
  <si>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</si>
  <si>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</si>
  <si>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</si>
  <si>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</si>
  <si>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</si>
  <si>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</si>
  <si>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</si>
  <si>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</si>
  <si>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</si>
  <si>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</si>
  <si>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</si>
  <si>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</si>
  <si>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</si>
  <si>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</si>
  <si>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</si>
  <si>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</si>
  <si>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</si>
  <si>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</si>
  <si>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</si>
  <si>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</si>
  <si>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</si>
  <si>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</si>
  <si>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</si>
  <si>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</si>
  <si>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</si>
  <si>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</si>
  <si>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</si>
  <si>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</si>
  <si>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</si>
  <si>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</si>
  <si>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</si>
  <si>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</si>
  <si>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</si>
  <si>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</si>
  <si>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</si>
  <si>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</si>
  <si>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</si>
  <si>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</si>
  <si>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</si>
  <si>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</si>
  <si>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</si>
  <si>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</si>
  <si>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</si>
  <si>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</si>
  <si>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</si>
  <si>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</si>
  <si>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</si>
  <si>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</si>
  <si>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</si>
  <si>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</si>
  <si>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</si>
  <si>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</si>
  <si>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</si>
  <si>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</si>
  <si>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</si>
  <si>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</si>
  <si>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</si>
  <si>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</si>
  <si>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</si>
  <si>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</si>
  <si>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</si>
  <si>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</si>
  <si>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</si>
  <si>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</si>
  <si>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</si>
  <si>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</si>
  <si>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</si>
  <si>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</si>
  <si>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</si>
  <si>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</si>
  <si>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</si>
  <si>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</si>
  <si>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</si>
  <si>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</si>
  <si>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</si>
  <si>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</si>
  <si>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</si>
  <si>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</si>
  <si>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</si>
  <si>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</si>
  <si>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</si>
  <si>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</si>
  <si>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</si>
  <si>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</si>
  <si>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</si>
  <si>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</si>
  <si>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</si>
  <si>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</si>
  <si>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</si>
  <si>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</si>
  <si>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</si>
  <si>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</si>
  <si>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</si>
  <si>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</si>
  <si>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</si>
  <si>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</si>
  <si>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</si>
  <si>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</si>
  <si>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</si>
  <si>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</si>
  <si>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</si>
  <si>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</si>
  <si>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</si>
  <si>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</si>
  <si>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</si>
  <si>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</si>
  <si>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</si>
  <si>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</si>
  <si>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</si>
  <si>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</si>
  <si>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</si>
  <si>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</si>
  <si>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</si>
  <si>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</si>
  <si>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</si>
  <si>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</si>
  <si>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</si>
  <si>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</si>
  <si>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</si>
  <si>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</si>
  <si>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</si>
  <si>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</si>
  <si>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</si>
  <si>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</si>
  <si>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</si>
  <si>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</si>
  <si>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</si>
  <si>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</si>
  <si>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</si>
  <si>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</si>
  <si>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</si>
  <si>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</si>
  <si>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</si>
  <si>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</si>
  <si>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</si>
  <si>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</si>
  <si>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</si>
  <si>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</si>
  <si>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</si>
  <si>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</si>
  <si>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</si>
  <si>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</si>
  <si>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</si>
  <si>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</si>
  <si>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</si>
  <si>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</si>
  <si>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</si>
  <si>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</si>
  <si>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</si>
  <si>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</si>
  <si>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</si>
  <si>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</si>
  <si>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</si>
  <si>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</si>
  <si>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</si>
  <si>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</si>
  <si>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</si>
  <si>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</si>
  <si>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</si>
  <si>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</si>
  <si>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</si>
  <si>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</si>
  <si>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</si>
  <si>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</si>
  <si>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</si>
  <si>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</si>
  <si>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</si>
  <si>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</si>
  <si>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</si>
  <si>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</si>
  <si>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</si>
  <si>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</si>
  <si>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</si>
  <si>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</si>
  <si>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</si>
  <si>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</si>
  <si>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</si>
  <si>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</si>
  <si>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</si>
  <si>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</si>
  <si>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</si>
  <si>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</si>
  <si>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</si>
  <si>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</si>
  <si>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</si>
  <si>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</si>
  <si>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</si>
  <si>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</si>
  <si>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</si>
  <si>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</si>
  <si>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</si>
  <si>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</si>
  <si>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</si>
  <si>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</si>
  <si>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</si>
  <si>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</si>
  <si>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</si>
  <si>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</si>
  <si>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</si>
  <si>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</si>
  <si>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</si>
  <si>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</si>
  <si>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</si>
  <si>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</si>
  <si>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</si>
  <si>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</si>
  <si>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</si>
  <si>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</si>
  <si>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</si>
  <si>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</si>
  <si>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</si>
  <si>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</si>
  <si>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</si>
  <si>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</si>
  <si>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</si>
  <si>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</si>
  <si>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</si>
  <si>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</si>
  <si>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</si>
  <si>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</si>
  <si>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</si>
  <si>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</si>
  <si>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</si>
  <si>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</si>
  <si>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</si>
  <si>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</si>
  <si>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</si>
  <si>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</si>
  <si>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</si>
  <si>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</si>
  <si>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</si>
  <si>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</si>
  <si>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</si>
  <si>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</si>
  <si>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</si>
  <si>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</si>
  <si>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</si>
  <si>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</si>
  <si>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</si>
  <si>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</si>
  <si>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</si>
  <si>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</si>
  <si>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</si>
  <si>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</si>
  <si>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</si>
  <si>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</si>
  <si>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</si>
  <si>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</si>
  <si>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</si>
  <si>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</si>
  <si>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</si>
  <si>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</si>
  <si>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</si>
  <si>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</si>
  <si>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</si>
  <si>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</si>
  <si>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</si>
  <si>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</si>
  <si>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</si>
  <si>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</si>
  <si>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</si>
  <si>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</si>
  <si>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</si>
  <si>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</si>
  <si>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</si>
  <si>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</si>
  <si>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</si>
  <si>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</si>
  <si>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</si>
  <si>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</si>
  <si>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</si>
  <si>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</si>
  <si>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</si>
  <si>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</si>
  <si>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</si>
  <si>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</si>
  <si>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</si>
  <si>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</si>
  <si>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</si>
  <si>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</si>
  <si>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</si>
  <si>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</si>
  <si>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</si>
  <si>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</si>
  <si>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</si>
  <si>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</si>
  <si>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</si>
  <si>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</si>
  <si>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</si>
  <si>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</si>
  <si>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</si>
  <si>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</si>
  <si>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</si>
  <si>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</si>
  <si>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</si>
  <si>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</si>
  <si>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</si>
  <si>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</si>
  <si>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</si>
  <si>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</si>
  <si>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</si>
  <si>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</si>
  <si>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</si>
  <si>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</si>
  <si>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</si>
  <si>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</si>
  <si>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</si>
  <si>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</si>
  <si>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</si>
  <si>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</si>
  <si>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</si>
  <si>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</si>
  <si>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</si>
  <si>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</si>
  <si>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</si>
  <si>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</si>
  <si>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</si>
  <si>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</si>
  <si>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</si>
  <si>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</si>
  <si>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</si>
  <si>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</si>
  <si>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</si>
  <si>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</si>
  <si>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</si>
  <si>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</si>
  <si>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</si>
  <si>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</si>
  <si>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</si>
  <si>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</si>
  <si>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</si>
  <si>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</si>
  <si>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</si>
  <si>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</si>
  <si>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</si>
  <si>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</si>
  <si>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</si>
  <si>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</si>
  <si>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</si>
  <si>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</si>
  <si>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</si>
  <si>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</si>
  <si>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</si>
  <si>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</si>
  <si>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</si>
  <si>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</si>
  <si>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</si>
  <si>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</si>
  <si>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</si>
  <si>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</si>
  <si>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</si>
  <si>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</si>
  <si>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</si>
  <si>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</si>
  <si>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</si>
  <si>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</si>
  <si>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</si>
  <si>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</si>
  <si>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</si>
  <si>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</si>
  <si>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</si>
  <si>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</si>
  <si>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</si>
  <si>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</si>
  <si>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</si>
  <si>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</si>
  <si>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</si>
  <si>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</si>
  <si>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</si>
  <si>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</si>
  <si>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</si>
  <si>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</si>
  <si>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</si>
  <si>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</si>
  <si>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</si>
  <si>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</si>
  <si>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</si>
  <si>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</si>
  <si>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</si>
  <si>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</si>
  <si>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</si>
  <si>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</si>
  <si>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</si>
  <si>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</si>
  <si>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</si>
  <si>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</si>
  <si>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</si>
  <si>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</si>
  <si>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</si>
  <si>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</si>
  <si>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</si>
  <si>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</si>
  <si>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</si>
  <si>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</si>
  <si>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</si>
  <si>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</si>
  <si>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</si>
  <si>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</si>
  <si>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</si>
  <si>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</si>
  <si>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</si>
  <si>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</si>
  <si>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</si>
  <si>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</si>
  <si>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</si>
  <si>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</si>
  <si>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</si>
  <si>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</si>
  <si>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</si>
  <si>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</si>
  <si>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</si>
  <si>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</si>
  <si>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</si>
  <si>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</si>
  <si>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</si>
  <si>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</si>
  <si>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</si>
  <si>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</si>
  <si>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</si>
  <si>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</si>
  <si>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</si>
  <si>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</si>
  <si>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</si>
  <si>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</si>
  <si>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</si>
  <si>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</si>
  <si>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</si>
  <si>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</si>
  <si>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</si>
  <si>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</si>
  <si>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</si>
  <si>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</si>
  <si>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</si>
  <si>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</si>
  <si>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</si>
  <si>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</si>
  <si>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</si>
  <si>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</si>
  <si>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</si>
  <si>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</si>
  <si>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</si>
  <si>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</si>
  <si>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</si>
  <si>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</si>
  <si>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</si>
  <si>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</si>
  <si>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</si>
  <si>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</si>
  <si>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</si>
  <si>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</si>
  <si>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</si>
  <si>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</si>
  <si>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</si>
  <si>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</si>
  <si>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</si>
  <si>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</si>
  <si>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</si>
  <si>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</si>
  <si>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</si>
  <si>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</si>
  <si>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</si>
  <si>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</si>
  <si>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</si>
  <si>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</si>
  <si>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</si>
  <si>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</si>
  <si>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</si>
  <si>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</si>
  <si>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</si>
  <si>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</si>
  <si>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</si>
  <si>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</si>
  <si>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</si>
  <si>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</si>
  <si>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</si>
  <si>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</si>
  <si>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</si>
  <si>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</si>
  <si>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</si>
  <si>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</si>
  <si>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</si>
  <si>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</si>
  <si>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</si>
  <si>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</si>
  <si>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</si>
  <si>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</si>
  <si>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</si>
  <si>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</si>
  <si>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</si>
  <si>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</si>
  <si>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</si>
  <si>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</si>
  <si>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</si>
  <si>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</si>
  <si>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</si>
  <si>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</si>
  <si>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</si>
  <si>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</si>
  <si>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</si>
  <si>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</si>
  <si>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</si>
  <si>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</si>
  <si>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</si>
  <si>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</si>
  <si>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</si>
  <si>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</si>
  <si>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</si>
  <si>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</si>
  <si>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</si>
  <si>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</si>
  <si>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</si>
  <si>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</si>
  <si>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</si>
  <si>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</si>
  <si>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</si>
  <si>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</si>
  <si>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</si>
  <si>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</si>
  <si>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</si>
  <si>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</si>
  <si>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</si>
  <si>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</si>
  <si>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</si>
  <si>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</si>
  <si>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</si>
  <si>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</si>
  <si>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</si>
  <si>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</si>
  <si>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</si>
  <si>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</si>
  <si>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</si>
  <si>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</si>
  <si>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</si>
  <si>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</si>
  <si>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</si>
  <si>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</si>
  <si>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</si>
  <si>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</si>
  <si>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</si>
  <si>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</si>
  <si>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</si>
  <si>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</si>
  <si>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</si>
  <si>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</si>
  <si>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</si>
  <si>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</si>
  <si>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</si>
  <si>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</si>
  <si>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</si>
  <si>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</si>
  <si>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</si>
  <si>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</si>
  <si>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</si>
  <si>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</si>
  <si>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</si>
  <si>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</si>
  <si>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</si>
  <si>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</si>
  <si>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</si>
  <si>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</si>
  <si>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</si>
  <si>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</si>
  <si>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</si>
  <si>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</si>
  <si>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</si>
  <si>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</si>
  <si>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</si>
  <si>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</si>
  <si>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</si>
  <si>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</si>
  <si>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</si>
  <si>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</si>
  <si>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</si>
  <si>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</si>
  <si>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</si>
  <si>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</si>
  <si>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</si>
  <si>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</si>
  <si>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</si>
  <si>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</si>
  <si>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</si>
  <si>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</si>
  <si>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</si>
  <si>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</si>
  <si>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</si>
  <si>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</si>
  <si>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</si>
  <si>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</si>
  <si>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</si>
  <si>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</si>
  <si>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</si>
  <si>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</si>
  <si>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</si>
  <si>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</si>
  <si>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</si>
  <si>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</si>
  <si>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</si>
  <si>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</si>
  <si>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</si>
  <si>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</si>
  <si>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</si>
  <si>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</si>
  <si>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</si>
  <si>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</si>
  <si>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</si>
  <si>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</si>
  <si>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</si>
  <si>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</si>
  <si>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</si>
  <si>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</si>
  <si>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</si>
  <si>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</si>
  <si>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</si>
  <si>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</si>
  <si>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</si>
  <si>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</si>
  <si>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</si>
  <si>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</si>
  <si>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</si>
  <si>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</si>
  <si>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</si>
  <si>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</si>
  <si>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</si>
  <si>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</si>
  <si>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</si>
  <si>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</si>
  <si>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</si>
  <si>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</si>
  <si>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</si>
  <si>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</si>
  <si>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</si>
  <si>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</si>
  <si>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</si>
  <si>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</si>
  <si>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</si>
  <si>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</si>
  <si>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</si>
  <si>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</si>
  <si>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</si>
  <si>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</si>
  <si>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</si>
  <si>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</si>
  <si>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</si>
  <si>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</si>
  <si>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</si>
  <si>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</si>
  <si>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</si>
  <si>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</si>
  <si>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</si>
  <si>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</si>
  <si>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</si>
  <si>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</si>
  <si>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</si>
  <si>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</si>
  <si>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</si>
  <si>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</si>
  <si>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</si>
  <si>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</si>
  <si>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</si>
  <si>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</si>
  <si>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</si>
  <si>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</si>
  <si>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</si>
  <si>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</si>
  <si>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</si>
  <si>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</si>
  <si>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</si>
  <si>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</si>
  <si>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</si>
  <si>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</si>
  <si>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</si>
  <si>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</si>
  <si>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</si>
  <si>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</si>
  <si>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</si>
  <si>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</si>
  <si>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</si>
  <si>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</si>
  <si>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</si>
  <si>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</si>
  <si>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</si>
  <si>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</si>
  <si>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</si>
  <si>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</si>
  <si>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</si>
  <si>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</si>
  <si>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</si>
  <si>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</si>
  <si>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</si>
  <si>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</si>
  <si>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</si>
  <si>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</si>
  <si>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</si>
  <si>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</si>
  <si>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</si>
  <si>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</si>
  <si>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</si>
  <si>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</si>
  <si>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</si>
  <si>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</si>
  <si>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</si>
  <si>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</si>
  <si>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</si>
  <si>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</si>
  <si>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</si>
  <si>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</si>
  <si>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</si>
  <si>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</si>
  <si>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</si>
  <si>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</si>
  <si>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</si>
  <si>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</si>
  <si>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</si>
  <si>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</si>
  <si>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</si>
  <si>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</si>
  <si>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</si>
  <si>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</si>
  <si>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</si>
  <si>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</si>
  <si>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</si>
  <si>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</si>
  <si>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</si>
  <si>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</si>
  <si>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</si>
  <si>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</si>
  <si>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</si>
  <si>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</si>
  <si>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</si>
  <si>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</si>
  <si>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</si>
  <si>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</si>
  <si>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</si>
  <si>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</si>
  <si>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</si>
  <si>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</si>
  <si>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</si>
  <si>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</si>
  <si>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</si>
  <si>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</si>
  <si>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</si>
  <si>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</si>
  <si>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</si>
  <si>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</si>
  <si>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</si>
  <si>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</si>
  <si>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</si>
  <si>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</si>
  <si>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</si>
  <si>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</si>
  <si>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</si>
  <si>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</si>
  <si>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</si>
  <si>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</si>
  <si>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</si>
  <si>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</si>
  <si>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</si>
  <si>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</si>
  <si>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</si>
  <si>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</si>
  <si>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</si>
  <si>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</si>
  <si>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</si>
  <si>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</si>
  <si>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</si>
  <si>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</si>
  <si>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</si>
  <si>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</si>
  <si>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</si>
  <si>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</si>
  <si>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</si>
  <si>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</si>
  <si>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</si>
  <si>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</si>
  <si>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</si>
  <si>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</si>
  <si>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</si>
  <si>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</si>
  <si>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</si>
  <si>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</si>
  <si>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</si>
  <si>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</si>
  <si>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</si>
  <si>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</si>
  <si>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</si>
  <si>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</si>
  <si>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</si>
  <si>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</si>
  <si>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</si>
  <si>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</si>
  <si>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</si>
  <si>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</si>
  <si>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</si>
  <si>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</si>
  <si>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</si>
  <si>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</si>
  <si>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</si>
  <si>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</si>
  <si>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</si>
  <si>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</si>
  <si>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</si>
  <si>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</si>
  <si>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</si>
  <si>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</si>
  <si>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</si>
  <si>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</si>
  <si>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</si>
  <si>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</si>
  <si>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</si>
  <si>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</si>
  <si>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</si>
  <si>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</si>
  <si>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</si>
  <si>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</si>
  <si>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</si>
  <si>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</si>
  <si>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</si>
  <si>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</si>
  <si>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</si>
  <si>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</si>
  <si>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</si>
  <si>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</si>
  <si>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</si>
  <si>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</si>
  <si>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</si>
  <si>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</si>
  <si>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</si>
  <si>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</si>
  <si>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</si>
  <si>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</si>
  <si>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</si>
  <si>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</si>
  <si>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</si>
  <si>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</si>
  <si>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</si>
  <si>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</si>
  <si>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</si>
  <si>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</si>
  <si>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</si>
  <si>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</si>
  <si>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</si>
  <si>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</si>
  <si>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</si>
  <si>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</si>
  <si>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</si>
  <si>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</si>
  <si>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</si>
  <si>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</si>
  <si>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</si>
  <si>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</si>
  <si>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</si>
  <si>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</si>
  <si>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</si>
  <si>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</si>
  <si>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</si>
  <si>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</si>
  <si>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</si>
  <si>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</si>
  <si>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</si>
  <si>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</si>
  <si>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</si>
  <si>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</si>
  <si>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</si>
  <si>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</si>
  <si>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</si>
  <si>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</si>
  <si>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</si>
  <si>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</si>
  <si>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</si>
  <si>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</si>
  <si>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</si>
  <si>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</si>
  <si>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</si>
  <si>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</si>
  <si>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</si>
  <si>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</si>
  <si>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</si>
  <si>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</si>
  <si>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</si>
  <si>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</si>
  <si>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</si>
  <si>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</si>
  <si>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</si>
  <si>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</si>
  <si>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</si>
  <si>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</si>
  <si>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</si>
  <si>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</si>
  <si>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</si>
  <si>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</si>
  <si>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</si>
  <si>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</si>
  <si>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</si>
  <si>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</si>
  <si>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</si>
  <si>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</si>
  <si>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</si>
  <si>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</si>
  <si>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</si>
  <si>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</si>
  <si>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</si>
  <si>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</si>
  <si>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</si>
  <si>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</si>
  <si>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</si>
  <si>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</si>
  <si>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</si>
  <si>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</si>
  <si>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</si>
  <si>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</si>
  <si>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</si>
  <si>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</si>
  <si>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</si>
  <si>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</si>
  <si>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</si>
  <si>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</si>
  <si>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</si>
  <si>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</si>
  <si>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</si>
  <si>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</si>
  <si>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</si>
  <si>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</si>
  <si>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</si>
  <si>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</si>
  <si>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</si>
  <si>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</si>
  <si>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</si>
  <si>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</si>
  <si>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</si>
  <si>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</si>
  <si>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</si>
  <si>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</si>
  <si>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</si>
  <si>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</si>
  <si>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</si>
  <si>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</si>
  <si>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</si>
  <si>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</si>
  <si>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</si>
  <si>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</si>
  <si>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</si>
  <si>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</si>
  <si>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</si>
  <si>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</si>
  <si>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</si>
  <si>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</si>
  <si>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</si>
  <si>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</si>
  <si>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</si>
  <si>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</si>
  <si>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</si>
  <si>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</si>
  <si>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</si>
  <si>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</si>
  <si>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</si>
  <si>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</si>
  <si>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</si>
  <si>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</si>
  <si>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</si>
  <si>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</si>
  <si>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</si>
  <si>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</si>
  <si>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</si>
  <si>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</si>
  <si>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</si>
  <si>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</si>
  <si>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</si>
  <si>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</si>
  <si>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</si>
  <si>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</si>
  <si>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</si>
  <si>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</si>
  <si>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</si>
  <si>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</si>
  <si>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</si>
  <si>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</si>
  <si>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</si>
  <si>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</si>
  <si>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</si>
  <si>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</si>
  <si>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</si>
  <si>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</si>
  <si>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</si>
  <si>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</si>
  <si>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</si>
  <si>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</si>
  <si>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</si>
  <si>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</si>
  <si>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</si>
  <si>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</si>
  <si>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</si>
  <si>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</si>
  <si>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</si>
  <si>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</si>
  <si>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</si>
  <si>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</si>
  <si>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</si>
  <si>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</si>
  <si>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</si>
  <si>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</si>
  <si>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</si>
  <si>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</si>
  <si>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</si>
  <si>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</si>
  <si>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</si>
  <si>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</si>
  <si>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</si>
  <si>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</si>
  <si>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</si>
  <si>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</si>
  <si>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</si>
  <si>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</si>
  <si>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</si>
  <si>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</si>
  <si>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</si>
  <si>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</si>
  <si>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</si>
  <si>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</si>
  <si>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</si>
  <si>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</si>
  <si>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</si>
  <si>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</si>
  <si>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</si>
  <si>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</si>
  <si>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</si>
  <si>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</si>
  <si>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</si>
  <si>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</si>
  <si>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</si>
  <si>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</si>
  <si>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</si>
  <si>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</si>
  <si>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</si>
  <si>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</si>
  <si>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</si>
  <si>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</si>
  <si>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</si>
  <si>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</si>
  <si>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</si>
  <si>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</si>
  <si>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</si>
  <si>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</si>
  <si>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</si>
  <si>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</si>
  <si>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</si>
  <si>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</si>
  <si>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</si>
  <si>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</si>
  <si>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</si>
  <si>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</si>
  <si>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</si>
  <si>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</si>
  <si>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</si>
  <si>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</si>
  <si>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</si>
  <si>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</si>
  <si>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</si>
  <si>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</si>
  <si>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</si>
  <si>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</si>
  <si>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</si>
  <si>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</si>
  <si>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</si>
  <si>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</si>
  <si>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</si>
  <si>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</si>
  <si>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</si>
  <si>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</si>
  <si>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</si>
  <si>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</si>
  <si>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</si>
  <si>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</si>
  <si>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</si>
  <si>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</si>
  <si>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</si>
  <si>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</si>
  <si>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</si>
  <si>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</si>
  <si>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</si>
  <si>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</si>
  <si>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</si>
  <si>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</si>
  <si>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</si>
  <si>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</si>
  <si>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</si>
  <si>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</si>
  <si>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</si>
  <si>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</si>
  <si>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</si>
  <si>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</si>
  <si>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</si>
  <si>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</si>
  <si>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</si>
  <si>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</si>
  <si>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</si>
  <si>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</si>
  <si>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</si>
  <si>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</si>
  <si>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</si>
  <si>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</si>
  <si>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</si>
  <si>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</si>
  <si>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</si>
  <si>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</si>
  <si>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</si>
  <si>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</si>
  <si>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</si>
  <si>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</si>
  <si>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</si>
  <si>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</si>
  <si>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</si>
  <si>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</si>
  <si>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</si>
  <si>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</si>
  <si>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</si>
  <si>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</si>
  <si>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</si>
  <si>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</si>
  <si>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</si>
  <si>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</si>
  <si>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</si>
  <si>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</si>
  <si>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</si>
  <si>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</si>
  <si>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</si>
  <si>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</si>
  <si>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</si>
  <si>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</si>
  <si>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</si>
  <si>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</si>
  <si>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</si>
  <si>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</si>
  <si>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</si>
  <si>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</si>
  <si>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</si>
  <si>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</si>
  <si>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</si>
  <si>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</si>
  <si>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</si>
  <si>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</si>
  <si>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</si>
  <si>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</si>
  <si>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</si>
  <si>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</si>
  <si>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</si>
  <si>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</si>
  <si>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</si>
  <si>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</si>
  <si>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</si>
  <si>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</si>
  <si>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</si>
  <si>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</si>
  <si>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</si>
  <si>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</si>
  <si>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</si>
  <si>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</si>
  <si>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</si>
  <si>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</si>
  <si>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</si>
  <si>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</si>
  <si>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</si>
  <si>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</si>
  <si>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</si>
  <si>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</si>
  <si>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</si>
  <si>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</si>
  <si>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</si>
  <si>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</si>
  <si>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</si>
  <si>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</si>
  <si>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</si>
  <si>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</si>
  <si>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</si>
  <si>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</si>
  <si>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</si>
  <si>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</si>
  <si>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</si>
  <si>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</si>
  <si>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</si>
  <si>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</si>
  <si>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</si>
  <si>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</si>
  <si>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</si>
  <si>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</si>
  <si>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</si>
  <si>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</si>
  <si>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</si>
  <si>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</si>
  <si>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</si>
  <si>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</si>
  <si>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</si>
  <si>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</si>
  <si>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</si>
  <si>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</si>
  <si>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</si>
  <si>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</si>
  <si>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</si>
  <si>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</si>
  <si>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</si>
  <si>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</si>
  <si>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</si>
  <si>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</si>
  <si>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</si>
  <si>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</si>
  <si>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</si>
  <si>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</si>
  <si>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</si>
  <si>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</si>
  <si>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</si>
  <si>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</si>
  <si>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</si>
  <si>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</si>
  <si>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</si>
  <si>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</si>
  <si>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</si>
  <si>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</si>
  <si>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</si>
  <si>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</si>
  <si>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</si>
  <si>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</si>
  <si>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</si>
  <si>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</si>
  <si>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</si>
  <si>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</si>
  <si>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</si>
  <si>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</si>
  <si>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</si>
  <si>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</si>
  <si>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</si>
  <si>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</si>
  <si>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</si>
  <si>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</si>
  <si>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</si>
  <si>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</si>
  <si>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</si>
  <si>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</si>
  <si>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</si>
  <si>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</si>
  <si>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</si>
  <si>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</si>
  <si>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</si>
  <si>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</si>
  <si>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</si>
  <si>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</si>
  <si>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</si>
  <si>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</si>
  <si>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</si>
  <si>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</si>
  <si>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</si>
  <si>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</si>
  <si>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</si>
  <si>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</si>
  <si>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</si>
  <si>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</si>
  <si>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</si>
  <si>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</si>
  <si>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</si>
  <si>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</si>
  <si>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</si>
  <si>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</si>
  <si>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</si>
  <si>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</si>
  <si>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</si>
  <si>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</si>
  <si>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</si>
  <si>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</si>
  <si>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</si>
  <si>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</si>
  <si>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</si>
  <si>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</si>
  <si>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</si>
  <si>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</si>
  <si>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</si>
  <si>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</si>
  <si>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</si>
  <si>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</si>
  <si>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</si>
  <si>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</si>
  <si>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</si>
  <si>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</si>
  <si>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</si>
  <si>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</si>
  <si>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</si>
  <si>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</si>
  <si>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</si>
  <si>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</si>
  <si>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</si>
  <si>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</si>
  <si>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</si>
  <si>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</si>
  <si>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</si>
  <si>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</si>
  <si>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</si>
  <si>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</si>
  <si>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</si>
  <si>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</si>
  <si>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</si>
  <si>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</si>
  <si>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</si>
  <si>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</si>
  <si>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</si>
  <si>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</si>
  <si>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</si>
  <si>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</si>
  <si>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</si>
  <si>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</si>
  <si>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</si>
  <si>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</si>
  <si>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</si>
  <si>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</si>
  <si>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</si>
  <si>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</si>
  <si>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</si>
  <si>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</si>
  <si>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</si>
  <si>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</si>
  <si>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</si>
  <si>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</si>
  <si>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</si>
  <si>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</si>
  <si>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</si>
  <si>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</si>
  <si>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</si>
  <si>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</si>
  <si>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</si>
  <si>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</si>
  <si>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</si>
  <si>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</si>
  <si>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</si>
  <si>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</si>
  <si>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</si>
  <si>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</si>
  <si>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</si>
  <si>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</si>
  <si>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</si>
  <si>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</si>
  <si>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</si>
  <si>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</si>
  <si>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</si>
  <si>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</si>
  <si>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</si>
  <si>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</si>
  <si>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</si>
  <si>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</si>
  <si>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</si>
  <si>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</si>
  <si>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</si>
  <si>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</si>
  <si>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</si>
  <si>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</si>
  <si>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</si>
  <si>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</si>
  <si>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</si>
  <si>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</si>
  <si>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</si>
  <si>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</si>
  <si>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</si>
  <si>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</si>
  <si>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</si>
  <si>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</si>
  <si>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</si>
  <si>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</si>
  <si>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</si>
  <si>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</si>
  <si>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</si>
  <si>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</si>
  <si>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</si>
  <si>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</si>
  <si>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</si>
  <si>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</si>
  <si>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</si>
  <si>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</si>
  <si>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</si>
  <si>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</si>
  <si>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</si>
  <si>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</si>
  <si>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</si>
  <si>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</si>
  <si>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</si>
  <si>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</si>
  <si>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</si>
  <si>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</si>
  <si>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</si>
  <si>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</si>
  <si>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</si>
  <si>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</si>
  <si>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</si>
  <si>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</si>
  <si>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</si>
  <si>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</si>
  <si>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</si>
  <si>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</si>
  <si>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</si>
  <si>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</si>
  <si>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</si>
  <si>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</si>
  <si>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</si>
  <si>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</si>
  <si>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</si>
  <si>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</si>
  <si>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</si>
  <si>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</si>
  <si>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</si>
  <si>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</si>
  <si>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</si>
  <si>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</si>
  <si>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</si>
  <si>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</si>
  <si>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</si>
  <si>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</si>
  <si>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</si>
  <si>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</si>
  <si>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</si>
  <si>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</si>
  <si>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</si>
  <si>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</si>
  <si>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</si>
  <si>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</si>
  <si>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</si>
  <si>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</si>
  <si>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</si>
  <si>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</si>
  <si>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</si>
  <si>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</si>
  <si>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</si>
  <si>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</si>
  <si>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</si>
  <si>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</si>
  <si>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</si>
  <si>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</si>
  <si>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</si>
  <si>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</si>
  <si>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</si>
  <si>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</si>
  <si>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</si>
  <si>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</si>
  <si>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</si>
  <si>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</si>
  <si>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</si>
  <si>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</si>
  <si>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</si>
  <si>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</si>
  <si>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</si>
  <si>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</si>
  <si>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</si>
  <si>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</si>
  <si>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</si>
  <si>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</si>
  <si>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</si>
  <si>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</si>
  <si>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</si>
  <si>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</si>
  <si>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</si>
  <si>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</si>
  <si>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</si>
  <si>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</si>
  <si>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</si>
  <si>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</si>
  <si>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</si>
  <si>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</si>
  <si>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</si>
  <si>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</si>
  <si>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</si>
  <si>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</si>
  <si>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</si>
  <si>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</si>
  <si>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</si>
  <si>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</si>
  <si>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</si>
  <si>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</si>
  <si>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</si>
  <si>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</si>
  <si>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</si>
  <si>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</si>
  <si>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</si>
  <si>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</si>
  <si>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</si>
  <si>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</si>
  <si>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</si>
  <si>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</si>
  <si>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</si>
  <si>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</si>
  <si>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</si>
  <si>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</si>
  <si>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</si>
  <si>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</si>
  <si>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</si>
  <si>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</si>
  <si>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</si>
  <si>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</si>
  <si>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</si>
  <si>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</si>
  <si>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</si>
  <si>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</si>
  <si>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</si>
  <si>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</si>
  <si>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</si>
  <si>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</si>
  <si>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</si>
  <si>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</si>
  <si>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</si>
  <si>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</si>
  <si>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</si>
  <si>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</si>
  <si>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</si>
  <si>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</si>
  <si>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</si>
  <si>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</si>
  <si>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</si>
  <si>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</si>
  <si>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</si>
  <si>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</si>
  <si>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</si>
  <si>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</si>
  <si>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</si>
  <si>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</si>
  <si>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</si>
  <si>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</si>
  <si>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</si>
  <si>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</si>
  <si>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</si>
  <si>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</si>
  <si>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</si>
  <si>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</si>
  <si>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</si>
  <si>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</si>
  <si>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</si>
  <si>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</si>
  <si>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</si>
  <si>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</si>
  <si>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</si>
  <si>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</si>
  <si>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</si>
  <si>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</si>
  <si>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</si>
  <si>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</si>
  <si>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</si>
  <si>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</si>
  <si>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</si>
  <si>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</si>
  <si>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</si>
  <si>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</si>
  <si>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</si>
  <si>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</si>
  <si>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</si>
  <si>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</si>
  <si>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</si>
  <si>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</si>
  <si>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</si>
  <si>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</si>
  <si>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</si>
  <si>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</si>
  <si>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</si>
  <si>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</si>
  <si>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</si>
  <si>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</si>
  <si>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</si>
  <si>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</si>
  <si>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</si>
  <si>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</si>
  <si>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</si>
  <si>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</si>
  <si>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</si>
  <si>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</si>
  <si>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</si>
  <si>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</si>
  <si>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</si>
  <si>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</si>
  <si>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</si>
  <si>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</si>
  <si>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</si>
  <si>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</si>
  <si>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</si>
  <si>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</si>
  <si>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</si>
  <si>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</si>
  <si>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</si>
  <si>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</si>
  <si>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</si>
  <si>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</si>
  <si>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</si>
  <si>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</si>
  <si>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</si>
  <si>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</si>
  <si>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</si>
  <si>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</si>
  <si>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</si>
  <si>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</si>
  <si>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</si>
  <si>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</si>
  <si>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</si>
  <si>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</si>
  <si>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</si>
  <si>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</si>
  <si>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</si>
  <si>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</si>
  <si>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</si>
  <si>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</si>
  <si>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</si>
  <si>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</si>
  <si>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</si>
  <si>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</si>
  <si>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</si>
  <si>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</si>
  <si>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</si>
  <si>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</si>
  <si>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</si>
  <si>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</si>
  <si>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</si>
  <si>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</si>
  <si>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</si>
  <si>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</si>
  <si>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</si>
  <si>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</si>
  <si>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</si>
  <si>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</si>
  <si>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</si>
  <si>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</si>
  <si>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</si>
  <si>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</si>
  <si>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</si>
  <si>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</si>
  <si>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</si>
  <si>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</si>
  <si>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</si>
  <si>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</si>
  <si>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</si>
  <si>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</si>
  <si>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</si>
  <si>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</si>
  <si>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</si>
  <si>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</si>
  <si>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</si>
  <si>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</si>
  <si>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</si>
  <si>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</si>
  <si>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</si>
  <si>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</si>
  <si>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</si>
  <si>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</si>
  <si>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</si>
  <si>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</si>
  <si>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</si>
  <si>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</si>
  <si>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</si>
  <si>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</si>
  <si>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</si>
  <si>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</si>
  <si>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</si>
  <si>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</si>
  <si>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</si>
  <si>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</si>
  <si>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</si>
  <si>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</si>
  <si>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</si>
  <si>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</si>
  <si>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</si>
  <si>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</si>
  <si>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</si>
  <si>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</si>
  <si>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</si>
  <si>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</si>
  <si>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</si>
  <si>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</si>
  <si>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</si>
  <si>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</si>
  <si>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</si>
  <si>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</si>
  <si>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</si>
  <si>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</si>
  <si>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</si>
  <si>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</si>
  <si>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</si>
  <si>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</si>
  <si>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</si>
  <si>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</si>
  <si>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</si>
  <si>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</si>
  <si>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</si>
  <si>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</si>
  <si>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</si>
  <si>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</si>
  <si>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</si>
  <si>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</si>
  <si>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</si>
  <si>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</si>
  <si>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</si>
  <si>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</si>
  <si>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</si>
  <si>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</si>
  <si>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</si>
  <si>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</si>
  <si>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</si>
  <si>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</si>
  <si>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</si>
  <si>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</si>
  <si>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</si>
  <si>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</si>
  <si>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</si>
  <si>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</si>
  <si>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</si>
  <si>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</si>
  <si>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</si>
  <si>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</si>
  <si>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</si>
  <si>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</si>
  <si>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</si>
  <si>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</si>
  <si>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</si>
  <si>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</si>
  <si>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</si>
  <si>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</si>
  <si>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</si>
  <si>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</si>
  <si>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</si>
  <si>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</si>
  <si>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</si>
  <si>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</si>
  <si>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</si>
  <si>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</si>
  <si>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</si>
  <si>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</si>
  <si>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</si>
  <si>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</si>
  <si>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</si>
  <si>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</si>
  <si>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</si>
  <si>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</si>
  <si>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</si>
  <si>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</si>
  <si>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</si>
  <si>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</si>
  <si>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</si>
  <si>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</si>
  <si>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</si>
  <si>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</si>
  <si>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</si>
  <si>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</si>
  <si>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</si>
  <si>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</si>
  <si>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</si>
  <si>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</si>
  <si>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</si>
  <si>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</si>
  <si>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</si>
  <si>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</si>
  <si>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</si>
  <si>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</si>
  <si>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</si>
  <si>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</si>
  <si>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</si>
  <si>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</si>
  <si>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</si>
  <si>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</si>
  <si>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</si>
  <si>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</si>
  <si>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</si>
  <si>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</si>
  <si>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</si>
  <si>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</si>
  <si>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</si>
  <si>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</si>
  <si>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</si>
  <si>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</si>
  <si>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</si>
  <si>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</si>
  <si>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</si>
  <si>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</si>
  <si>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</si>
  <si>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</si>
  <si>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</si>
  <si>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</si>
  <si>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</si>
  <si>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</si>
  <si>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</si>
  <si>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</si>
  <si>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</si>
  <si>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</si>
  <si>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</si>
  <si>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</si>
  <si>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</si>
  <si>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</si>
  <si>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</si>
  <si>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</si>
  <si>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</si>
  <si>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</si>
  <si>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</si>
  <si>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</si>
  <si>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</si>
  <si>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</si>
  <si>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</si>
  <si>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</si>
  <si>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</si>
  <si>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</si>
  <si>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</si>
  <si>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</si>
  <si>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</si>
  <si>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</si>
  <si>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</si>
  <si>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</si>
  <si>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</si>
  <si>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</si>
  <si>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</si>
  <si>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</si>
  <si>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</si>
  <si>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</si>
  <si>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</si>
  <si>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</si>
  <si>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</si>
  <si>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</si>
  <si>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</si>
  <si>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</si>
  <si>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</si>
  <si>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</si>
  <si>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</si>
  <si>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</si>
  <si>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</si>
  <si>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</si>
  <si>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</si>
  <si>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</si>
  <si>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</si>
  <si>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</si>
  <si>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</si>
  <si>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</si>
  <si>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</si>
  <si>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</si>
  <si>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</si>
  <si>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</si>
  <si>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</si>
  <si>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</si>
  <si>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</si>
  <si>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</si>
  <si>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</si>
  <si>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</si>
  <si>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</si>
  <si>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</si>
  <si>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</si>
  <si>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</si>
  <si>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</si>
  <si>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</si>
  <si>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</si>
  <si>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</si>
  <si>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</si>
  <si>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</si>
  <si>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</si>
  <si>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</si>
  <si>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</si>
  <si>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</si>
  <si>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</si>
  <si>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</si>
  <si>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</si>
  <si>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</si>
  <si>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</si>
  <si>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</si>
  <si>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</si>
  <si>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</si>
  <si>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</si>
  <si>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</si>
  <si>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</si>
  <si>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</si>
  <si>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</si>
  <si>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</si>
  <si>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</si>
  <si>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</si>
  <si>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</si>
  <si>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</si>
  <si>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</si>
  <si>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</si>
  <si>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</si>
  <si>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</si>
  <si>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</si>
  <si>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</si>
  <si>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</si>
  <si>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</si>
  <si>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</si>
  <si>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</si>
  <si>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</si>
  <si>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</si>
  <si>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</si>
  <si>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</si>
  <si>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</si>
  <si>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</si>
  <si>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</si>
  <si>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</si>
  <si>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</si>
  <si>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</si>
  <si>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</si>
  <si>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</si>
  <si>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</si>
  <si>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</si>
  <si>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</si>
  <si>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</si>
  <si>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</si>
  <si>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</si>
  <si>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</si>
  <si>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</si>
  <si>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</si>
  <si>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</si>
  <si>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</si>
  <si>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</si>
  <si>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</si>
  <si>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</si>
  <si>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</si>
  <si>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</si>
  <si>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</si>
  <si>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</si>
  <si>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</si>
  <si>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</si>
  <si>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</si>
  <si>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</si>
  <si>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</si>
  <si>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</si>
  <si>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</si>
  <si>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</si>
  <si>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</si>
  <si>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</si>
  <si>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</si>
  <si>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</si>
  <si>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</si>
  <si>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</si>
  <si>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</si>
  <si>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</si>
  <si>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</si>
  <si>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</si>
  <si>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</si>
  <si>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</si>
  <si>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</si>
  <si>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</si>
  <si>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</si>
  <si>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</si>
  <si>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</si>
  <si>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</si>
  <si>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</si>
  <si>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</si>
  <si>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</si>
  <si>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</si>
  <si>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</si>
  <si>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</si>
  <si>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</si>
  <si>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</si>
  <si>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</si>
  <si>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</si>
  <si>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</si>
  <si>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</si>
  <si>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</si>
  <si>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</si>
  <si>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</si>
  <si>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</si>
  <si>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</si>
  <si>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</si>
  <si>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</si>
  <si>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</si>
  <si>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</si>
  <si>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</si>
  <si>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</si>
  <si>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</si>
  <si>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</si>
  <si>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</si>
  <si>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</si>
  <si>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</si>
  <si>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</si>
  <si>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</si>
  <si>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</si>
  <si>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</si>
  <si>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</si>
  <si>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</si>
  <si>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</si>
  <si>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</si>
  <si>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</si>
  <si>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</si>
  <si>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</si>
  <si>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</si>
  <si>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</si>
  <si>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</si>
  <si>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</si>
  <si>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</si>
  <si>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</si>
  <si>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</si>
  <si>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</si>
  <si>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</si>
  <si>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</si>
  <si>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</si>
  <si>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</si>
  <si>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</si>
  <si>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</si>
  <si>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</si>
  <si>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</si>
  <si>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</si>
  <si>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</si>
  <si>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</si>
  <si>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</si>
  <si>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</si>
  <si>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</si>
  <si>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</si>
  <si>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</si>
  <si>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</si>
  <si>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</si>
  <si>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</si>
  <si>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</si>
  <si>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</si>
  <si>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</si>
  <si>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</si>
  <si>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</si>
  <si>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</si>
  <si>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</si>
  <si>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</si>
  <si>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</si>
  <si>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</si>
  <si>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</si>
  <si>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</si>
  <si>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</si>
  <si>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</si>
  <si>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</si>
  <si>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</si>
  <si>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</si>
  <si>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</si>
  <si>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</si>
  <si>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</si>
  <si>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</si>
  <si>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</si>
  <si>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</si>
  <si>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</si>
  <si>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</si>
  <si>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</si>
  <si>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</si>
  <si>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</si>
  <si>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</si>
  <si>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</si>
  <si>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</si>
  <si>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</si>
  <si>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</si>
  <si>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</si>
  <si>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</si>
  <si>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</si>
  <si>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</si>
  <si>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</si>
  <si>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</si>
  <si>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</si>
  <si>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</si>
  <si>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</si>
  <si>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</si>
  <si>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</si>
  <si>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</si>
  <si>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</si>
  <si>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</si>
  <si>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</si>
  <si>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</si>
  <si>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</si>
  <si>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</si>
  <si>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</si>
  <si>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</si>
  <si>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</si>
  <si>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</si>
  <si>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</si>
  <si>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</si>
  <si>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</si>
  <si>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</si>
  <si>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</si>
  <si>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</si>
  <si>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</si>
  <si>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</si>
  <si>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</si>
  <si>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</si>
  <si>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</si>
  <si>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</si>
  <si>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</si>
  <si>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</si>
  <si>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</si>
  <si>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</si>
  <si>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</si>
  <si>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</si>
  <si>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</si>
  <si>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</si>
  <si>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</si>
  <si>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</si>
  <si>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</si>
  <si>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</si>
  <si>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</si>
  <si>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</si>
  <si>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</si>
  <si>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</si>
  <si>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</si>
  <si>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</si>
  <si>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</si>
  <si>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</si>
  <si>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</si>
  <si>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</si>
  <si>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</si>
  <si>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</si>
  <si>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</si>
  <si>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</si>
  <si>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</si>
  <si>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</si>
  <si>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</si>
  <si>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</si>
  <si>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</si>
  <si>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</si>
  <si>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</si>
  <si>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</si>
  <si>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</si>
  <si>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</si>
  <si>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</si>
  <si>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</si>
  <si>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</si>
  <si>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</si>
  <si>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</si>
  <si>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</si>
  <si>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</si>
  <si>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</si>
  <si>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</si>
  <si>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</si>
  <si>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</si>
  <si>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</si>
  <si>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</si>
  <si>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</si>
  <si>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</si>
  <si>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</si>
  <si>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</si>
  <si>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</si>
  <si>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</si>
  <si>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</si>
  <si>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</si>
  <si>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</si>
  <si>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</si>
  <si>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</si>
  <si>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</si>
  <si>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</si>
  <si>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</si>
  <si>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</si>
  <si>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</si>
  <si>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</si>
  <si>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</si>
  <si>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</si>
  <si>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</si>
  <si>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</si>
  <si>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</si>
  <si>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</si>
  <si>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</si>
  <si>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</si>
  <si>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</si>
  <si>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</si>
  <si>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</si>
  <si>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</si>
  <si>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</si>
  <si>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</si>
  <si>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</si>
  <si>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</si>
  <si>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</si>
  <si>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</si>
  <si>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</si>
  <si>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</si>
  <si>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</si>
  <si>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</si>
  <si>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</si>
  <si>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</si>
  <si>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</si>
  <si>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</si>
  <si>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</si>
  <si>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</si>
  <si>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</si>
  <si>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</si>
  <si>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</si>
  <si>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</si>
  <si>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</si>
  <si>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</si>
  <si>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</si>
  <si>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</si>
  <si>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</si>
  <si>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</si>
  <si>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</si>
  <si>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</si>
  <si>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</si>
  <si>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</si>
  <si>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</si>
  <si>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</si>
  <si>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</si>
  <si>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</si>
  <si>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</si>
  <si>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</si>
  <si>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</si>
  <si>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</si>
  <si>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</si>
  <si>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</si>
  <si>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</si>
  <si>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</si>
  <si>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</si>
  <si>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</si>
  <si>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</si>
  <si>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</si>
  <si>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</si>
  <si>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</si>
  <si>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</si>
  <si>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</si>
  <si>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</si>
  <si>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</si>
  <si>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</si>
  <si>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</si>
  <si>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</si>
  <si>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</si>
  <si>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</si>
  <si>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</si>
  <si>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</si>
  <si>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</si>
  <si>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</si>
  <si>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</si>
  <si>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</si>
  <si>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</si>
  <si>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</si>
  <si>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</si>
  <si>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</si>
  <si>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</si>
  <si>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</si>
  <si>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</si>
  <si>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</si>
  <si>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</si>
  <si>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</si>
  <si>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</si>
  <si>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</si>
  <si>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</si>
  <si>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</si>
  <si>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</si>
  <si>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</si>
  <si>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</si>
  <si>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</si>
  <si>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</si>
  <si>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</si>
  <si>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</si>
  <si>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</si>
  <si>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</si>
  <si>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</si>
  <si>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</si>
  <si>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</si>
  <si>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</si>
  <si>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</si>
  <si>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</si>
  <si>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</si>
  <si>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</si>
  <si>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</si>
  <si>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</si>
  <si>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</si>
  <si>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</si>
  <si>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</si>
  <si>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</si>
  <si>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</si>
  <si>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</si>
  <si>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</si>
  <si>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</si>
  <si>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</si>
  <si>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</si>
  <si>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</si>
  <si>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</si>
  <si>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</si>
  <si>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</si>
  <si>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</si>
  <si>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</si>
  <si>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</si>
  <si>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</si>
  <si>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</si>
  <si>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</si>
  <si>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</si>
  <si>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</si>
  <si>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</si>
  <si>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</si>
  <si>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</si>
  <si>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</si>
  <si>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</si>
  <si>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</si>
  <si>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</si>
  <si>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</si>
  <si>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</si>
  <si>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</si>
  <si>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</si>
  <si>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</si>
  <si>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</si>
  <si>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</si>
  <si>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</si>
  <si>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</si>
  <si>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</si>
  <si>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</si>
  <si>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</si>
  <si>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</si>
  <si>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</si>
  <si>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</si>
  <si>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</si>
  <si>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</si>
  <si>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</si>
  <si>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</si>
  <si>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</si>
  <si>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</si>
  <si>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</si>
  <si>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</si>
  <si>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</si>
  <si>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</si>
  <si>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</si>
  <si>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</si>
  <si>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</si>
  <si>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</si>
  <si>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</si>
  <si>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</si>
  <si>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</si>
  <si>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</si>
  <si>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</si>
  <si>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</si>
  <si>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</si>
  <si>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</si>
  <si>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</si>
  <si>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</si>
  <si>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</si>
  <si>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</si>
  <si>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</si>
  <si>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</si>
  <si>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</si>
  <si>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</si>
  <si>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</si>
  <si>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</si>
  <si>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</si>
  <si>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</si>
  <si>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</si>
  <si>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</si>
  <si>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</si>
  <si>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</si>
  <si>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</si>
  <si>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</si>
  <si>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</si>
  <si>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</si>
  <si>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</si>
  <si>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</si>
  <si>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</si>
  <si>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</si>
  <si>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</si>
  <si>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</si>
  <si>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</si>
  <si>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</si>
  <si>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</si>
  <si>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</si>
  <si>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</si>
  <si>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</si>
  <si>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</si>
  <si>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</si>
  <si>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</si>
  <si>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</si>
  <si>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</si>
  <si>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</si>
  <si>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</si>
  <si>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</si>
  <si>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</si>
  <si>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</si>
  <si>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</si>
  <si>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</si>
  <si>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</si>
  <si>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</si>
  <si>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</si>
  <si>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</si>
  <si>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</si>
  <si>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</si>
  <si>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</si>
  <si>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</si>
  <si>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</si>
  <si>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</si>
  <si>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</si>
  <si>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</si>
  <si>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</si>
  <si>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</si>
  <si>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</si>
  <si>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</si>
  <si>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</si>
  <si>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</si>
  <si>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</si>
  <si>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</si>
  <si>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</si>
  <si>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</si>
  <si>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</si>
  <si>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</si>
  <si>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</si>
  <si>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</si>
  <si>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</si>
  <si>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</si>
  <si>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</si>
  <si>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</si>
  <si>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</si>
  <si>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</si>
  <si>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</si>
  <si>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</si>
  <si>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</si>
  <si>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</si>
  <si>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</si>
  <si>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</si>
  <si>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</si>
  <si>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</si>
  <si>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</si>
  <si>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</si>
  <si>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</si>
  <si>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</si>
  <si>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</si>
  <si>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</si>
  <si>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</si>
  <si>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</si>
  <si>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</si>
  <si>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</si>
  <si>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</si>
  <si>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</si>
  <si>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</si>
  <si>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</si>
  <si>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</si>
  <si>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</si>
  <si>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</si>
  <si>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</si>
  <si>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</si>
  <si>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</si>
  <si>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</si>
  <si>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</si>
  <si>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</si>
  <si>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</si>
  <si>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</si>
  <si>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</si>
  <si>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</si>
  <si>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</si>
  <si>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</si>
  <si>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</si>
  <si>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</si>
  <si>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</si>
  <si>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</si>
  <si>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</si>
  <si>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</si>
  <si>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</si>
  <si>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</si>
  <si>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</si>
  <si>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</si>
  <si>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</si>
  <si>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</si>
  <si>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</si>
  <si>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</si>
  <si>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</si>
  <si>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</si>
  <si>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</si>
  <si>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</si>
  <si>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</si>
  <si>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</si>
  <si>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</si>
  <si>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</si>
  <si>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</si>
  <si>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</si>
  <si>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</si>
  <si>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</si>
  <si>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</si>
  <si>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</si>
  <si>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</si>
  <si>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</si>
  <si>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</si>
  <si>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</si>
  <si>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</si>
  <si>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</si>
  <si>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</si>
  <si>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</si>
  <si>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</si>
  <si>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</si>
  <si>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</si>
  <si>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</si>
  <si>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</si>
  <si>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</si>
  <si>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</si>
  <si>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</si>
  <si>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</si>
  <si>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</si>
  <si>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</si>
  <si>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</si>
  <si>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</si>
  <si>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</si>
  <si>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</si>
  <si>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</si>
  <si>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</si>
  <si>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</si>
  <si>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</si>
  <si>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</si>
  <si>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</si>
  <si>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</si>
  <si>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</si>
  <si>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</si>
  <si>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</si>
  <si>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</si>
  <si>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</si>
  <si>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</si>
  <si>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</si>
  <si>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</si>
  <si>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</si>
  <si>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</si>
  <si>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</si>
  <si>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</si>
  <si>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</si>
  <si>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</si>
  <si>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</si>
  <si>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</si>
  <si>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</si>
  <si>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</si>
  <si>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</si>
  <si>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</si>
  <si>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</si>
  <si>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</si>
  <si>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</si>
  <si>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</si>
  <si>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</si>
  <si>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</si>
  <si>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</si>
  <si>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</si>
  <si>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</si>
  <si>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</si>
  <si>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</si>
  <si>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</si>
  <si>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</si>
  <si>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</si>
  <si>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</si>
  <si>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</si>
  <si>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</si>
  <si>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</si>
  <si>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</si>
  <si>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</si>
  <si>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</si>
  <si>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</si>
  <si>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</si>
  <si>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</si>
  <si>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</si>
  <si>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</si>
  <si>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</si>
  <si>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</si>
  <si>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</si>
  <si>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</si>
  <si>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</si>
  <si>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</si>
  <si>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</si>
  <si>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</si>
  <si>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</si>
  <si>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</si>
  <si>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</si>
  <si>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</si>
  <si>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</si>
  <si>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</si>
  <si>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</si>
  <si>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</si>
  <si>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</si>
  <si>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</si>
  <si>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</si>
  <si>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</si>
  <si>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</si>
  <si>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</si>
  <si>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</si>
  <si>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</si>
  <si>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</si>
  <si>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</si>
  <si>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</si>
  <si>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</si>
  <si>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</si>
  <si>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</si>
  <si>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</si>
  <si>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</si>
  <si>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</si>
  <si>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</si>
  <si>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</si>
  <si>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</si>
  <si>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</si>
  <si>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</si>
  <si>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</si>
  <si>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</si>
  <si>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</si>
  <si>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</si>
  <si>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</si>
  <si>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</si>
  <si>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</si>
  <si>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</si>
  <si>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</si>
  <si>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</si>
  <si>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</si>
  <si>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</si>
  <si>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</si>
  <si>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</si>
  <si>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</si>
  <si>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</si>
  <si>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</si>
  <si>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</si>
  <si>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</si>
  <si>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</si>
  <si>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</si>
  <si>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</si>
  <si>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</si>
  <si>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</si>
  <si>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</si>
  <si>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</si>
  <si>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</si>
  <si>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</si>
  <si>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</si>
  <si>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</si>
  <si>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</si>
  <si>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</si>
  <si>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</si>
  <si>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</si>
  <si>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</si>
  <si>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</si>
  <si>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</si>
  <si>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</si>
  <si>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</si>
  <si>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</si>
  <si>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</si>
  <si>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</si>
  <si>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</si>
  <si>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</si>
  <si>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</si>
  <si>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</si>
  <si>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</si>
  <si>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</si>
  <si>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</si>
  <si>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</si>
  <si>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</si>
  <si>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</si>
  <si>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</si>
  <si>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</si>
  <si>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</si>
  <si>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</si>
  <si>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</si>
  <si>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</si>
  <si>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</si>
  <si>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</si>
  <si>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</si>
  <si>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</si>
  <si>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</si>
  <si>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</si>
  <si>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</si>
  <si>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</si>
  <si>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</si>
  <si>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</si>
  <si>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</si>
  <si>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</si>
  <si>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</si>
  <si>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</si>
  <si>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</si>
  <si>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</si>
  <si>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</si>
  <si>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</si>
  <si>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</si>
  <si>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</si>
  <si>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</si>
  <si>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</si>
  <si>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</si>
  <si>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</si>
  <si>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</si>
  <si>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</si>
  <si>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</si>
  <si>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</si>
  <si>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</si>
  <si>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</si>
  <si>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</si>
  <si>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</si>
  <si>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</si>
  <si>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</si>
  <si>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</si>
  <si>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</si>
  <si>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</si>
  <si>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</si>
  <si>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</si>
  <si>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</si>
  <si>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</si>
  <si>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</si>
  <si>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</si>
  <si>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</si>
  <si>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</si>
  <si>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</si>
  <si>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</si>
  <si>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</si>
  <si>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</si>
  <si>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</si>
  <si>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</si>
  <si>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</si>
  <si>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</si>
  <si>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</si>
  <si>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</si>
  <si>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</si>
  <si>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</si>
  <si>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</si>
  <si>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</si>
  <si>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</si>
  <si>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</si>
  <si>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</si>
  <si>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</si>
  <si>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</si>
  <si>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</si>
  <si>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</si>
  <si>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</si>
  <si>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</si>
  <si>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</si>
  <si>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</si>
  <si>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</si>
  <si>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</si>
  <si>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</si>
  <si>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</si>
  <si>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</si>
  <si>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</si>
  <si>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</si>
  <si>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</si>
  <si>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</si>
  <si>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</si>
  <si>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</si>
  <si>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</si>
  <si>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</si>
  <si>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</si>
  <si>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</si>
  <si>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</si>
  <si>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</si>
  <si>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</si>
  <si>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</si>
  <si>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</si>
  <si>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</si>
  <si>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</si>
  <si>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</si>
  <si>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</si>
  <si>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</si>
  <si>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</si>
  <si>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</si>
  <si>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</si>
  <si>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</si>
  <si>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</si>
  <si>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</si>
  <si>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</si>
  <si>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</si>
  <si>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</si>
  <si>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</si>
  <si>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</si>
  <si>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</si>
  <si>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</si>
  <si>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</si>
  <si>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</si>
  <si>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</si>
  <si>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</si>
  <si>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</si>
  <si>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</si>
  <si>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</si>
  <si>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</si>
  <si>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</si>
  <si>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</si>
  <si>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</si>
  <si>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</si>
  <si>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</si>
  <si>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</si>
  <si>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</si>
  <si>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</si>
  <si>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</si>
  <si>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</si>
  <si>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</si>
  <si>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</si>
  <si>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</si>
  <si>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</si>
  <si>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</si>
  <si>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</si>
  <si>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</si>
  <si>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</si>
  <si>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</si>
  <si>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</si>
  <si>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</si>
  <si>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</si>
  <si>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</si>
  <si>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</si>
  <si>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</si>
  <si>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</si>
  <si>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</si>
  <si>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</si>
  <si>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</si>
  <si>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</si>
  <si>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</si>
  <si>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</si>
  <si>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</si>
  <si>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</si>
  <si>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</si>
  <si>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</si>
  <si>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</si>
  <si>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</si>
  <si>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</si>
  <si>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</si>
  <si>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</si>
  <si>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</si>
  <si>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</si>
  <si>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</si>
  <si>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</si>
  <si>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</si>
  <si>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</si>
  <si>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</si>
  <si>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</si>
  <si>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</si>
  <si>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</si>
  <si>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</si>
  <si>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</si>
  <si>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</si>
  <si>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</si>
  <si>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</si>
  <si>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</si>
  <si>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</si>
  <si>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</si>
  <si>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</si>
  <si>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</si>
  <si>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</si>
  <si>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</si>
  <si>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</si>
  <si>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</si>
  <si>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</si>
  <si>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</si>
  <si>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</si>
  <si>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</si>
  <si>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</si>
  <si>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</si>
  <si>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</si>
  <si>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</si>
  <si>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</si>
  <si>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</si>
  <si>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</si>
  <si>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</si>
  <si>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</si>
  <si>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</si>
  <si>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</si>
  <si>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</si>
  <si>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</si>
  <si>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</si>
  <si>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</si>
  <si>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</si>
  <si>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</si>
  <si>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</si>
  <si>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</si>
  <si>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</si>
  <si>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</si>
  <si>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</si>
  <si>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</si>
  <si>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</si>
  <si>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</si>
  <si>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</si>
  <si>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</si>
  <si>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</si>
  <si>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</si>
  <si>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</si>
  <si>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</si>
  <si>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</si>
  <si>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</si>
  <si>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</si>
  <si>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</si>
  <si>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</si>
  <si>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</si>
  <si>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</si>
  <si>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</si>
  <si>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</si>
  <si>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</si>
  <si>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</si>
  <si>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</si>
  <si>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</si>
  <si>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</si>
  <si>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</si>
  <si>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</si>
  <si>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</si>
  <si>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</si>
  <si>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</si>
  <si>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</si>
  <si>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</si>
  <si>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</si>
  <si>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</si>
  <si>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</si>
  <si>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</si>
  <si>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</si>
  <si>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</si>
  <si>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</si>
  <si>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</si>
  <si>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</si>
  <si>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</si>
  <si>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</si>
  <si>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</si>
  <si>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</si>
  <si>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</si>
  <si>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</si>
  <si>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</si>
  <si>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</si>
  <si>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</si>
  <si>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</si>
  <si>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</si>
  <si>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</si>
  <si>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</si>
  <si>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</si>
  <si>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</si>
  <si>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</si>
  <si>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</si>
  <si>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</si>
  <si>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</si>
  <si>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</si>
  <si>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</si>
  <si>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</si>
  <si>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</si>
  <si>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</si>
  <si>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</si>
  <si>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</si>
  <si>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</si>
  <si>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</si>
  <si>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</si>
  <si>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</si>
  <si>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</si>
  <si>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</si>
  <si>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</si>
  <si>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</si>
  <si>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</si>
  <si>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</si>
  <si>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</si>
  <si>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</si>
  <si>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</si>
  <si>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</si>
  <si>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</si>
  <si>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</si>
  <si>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</si>
  <si>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</si>
  <si>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</si>
  <si>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</si>
  <si>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</si>
  <si>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</si>
  <si>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</si>
  <si>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</si>
  <si>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</si>
  <si>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</si>
  <si>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</si>
  <si>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</si>
  <si>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</si>
  <si>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</si>
  <si>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</si>
  <si>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</si>
  <si>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</si>
  <si>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</si>
  <si>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</si>
  <si>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</si>
  <si>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</si>
  <si>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</si>
  <si>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</si>
  <si>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</si>
  <si>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</si>
  <si>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</si>
  <si>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</si>
  <si>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</si>
  <si>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</si>
  <si>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</si>
  <si>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</si>
  <si>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</si>
  <si>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</si>
  <si>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</si>
  <si>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</si>
  <si>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</si>
  <si>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</si>
  <si>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</si>
  <si>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</si>
  <si>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</si>
  <si>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</si>
  <si>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</si>
  <si>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</si>
  <si>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</si>
  <si>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</si>
  <si>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</si>
  <si>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</si>
  <si>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</si>
  <si>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</si>
  <si>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</si>
  <si>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</si>
  <si>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</si>
  <si>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</si>
  <si>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</si>
  <si>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</si>
  <si>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</si>
  <si>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</si>
  <si>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</si>
  <si>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</si>
  <si>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</si>
  <si>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</si>
  <si>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</si>
  <si>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</si>
  <si>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</si>
  <si>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</si>
  <si>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</si>
  <si>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</si>
  <si>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</si>
  <si>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</si>
  <si>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</si>
  <si>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</si>
  <si>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</si>
  <si>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</si>
  <si>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</si>
  <si>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</si>
  <si>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</si>
  <si>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</si>
  <si>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</si>
  <si>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</si>
  <si>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</si>
  <si>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</si>
  <si>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</si>
  <si>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</si>
  <si>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</si>
  <si>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</si>
  <si>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</si>
  <si>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</si>
  <si>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</si>
  <si>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</si>
  <si>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</si>
  <si>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</si>
  <si>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</si>
  <si>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</si>
  <si>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</si>
  <si>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</si>
  <si>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</si>
  <si>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</si>
  <si>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</si>
  <si>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</si>
  <si>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</si>
  <si>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</si>
  <si>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</si>
  <si>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</si>
  <si>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</si>
  <si>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</si>
  <si>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</si>
  <si>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</si>
  <si>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</si>
  <si>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</si>
  <si>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</si>
  <si>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</si>
  <si>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</si>
  <si>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</si>
  <si>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</si>
  <si>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</si>
  <si>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</si>
  <si>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</si>
  <si>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</si>
  <si>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</si>
  <si>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</si>
  <si>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</si>
  <si>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</si>
  <si>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</si>
  <si>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</si>
  <si>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</si>
  <si>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</si>
  <si>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</si>
  <si>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</si>
  <si>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</si>
  <si>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</si>
  <si>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</si>
  <si>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</si>
  <si>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</si>
  <si>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</si>
  <si>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</si>
  <si>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</si>
  <si>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</si>
  <si>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</si>
  <si>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</si>
  <si>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</si>
  <si>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</si>
  <si>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</si>
  <si>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</si>
  <si>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</si>
  <si>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</si>
  <si>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</si>
  <si>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</si>
  <si>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</si>
  <si>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</si>
  <si>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</si>
  <si>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</si>
  <si>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</si>
  <si>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</si>
  <si>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</si>
  <si>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</si>
  <si>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</si>
  <si>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</si>
  <si>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</si>
  <si>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</si>
  <si>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</si>
  <si>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</si>
  <si>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</si>
  <si>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</si>
  <si>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</si>
  <si>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</si>
  <si>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</si>
  <si>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</si>
  <si>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</si>
  <si>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</si>
  <si>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</si>
  <si>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</si>
  <si>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</si>
  <si>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</si>
  <si>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</si>
  <si>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</si>
  <si>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</si>
  <si>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</si>
  <si>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</si>
  <si>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</si>
  <si>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</si>
  <si>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</si>
  <si>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</si>
  <si>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</si>
  <si>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</si>
  <si>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</si>
  <si>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</si>
  <si>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</si>
  <si>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</si>
  <si>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</si>
  <si>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</si>
  <si>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</si>
  <si>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</si>
  <si>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</si>
  <si>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</si>
  <si>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</si>
  <si>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</si>
  <si>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</si>
  <si>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</si>
  <si>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</si>
  <si>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</si>
  <si>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</si>
  <si>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</si>
  <si>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</si>
  <si>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</si>
  <si>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</si>
  <si>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</si>
  <si>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Category &amp; Status</t>
  </si>
  <si>
    <t>(All)</t>
  </si>
  <si>
    <t>Sub-Category &amp; Status</t>
  </si>
  <si>
    <t>Count of statuses</t>
  </si>
  <si>
    <t>Count of Statuses</t>
  </si>
  <si>
    <t>Country</t>
  </si>
  <si>
    <t>Currency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</si>
  <si>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</si>
  <si>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</si>
  <si>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</si>
  <si>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</si>
  <si>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</si>
  <si>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</si>
  <si>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</si>
  <si>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</si>
  <si>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</si>
  <si>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</si>
  <si>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</si>
  <si>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</si>
  <si>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</si>
  <si>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</si>
  <si>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</si>
  <si>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Years</t>
  </si>
  <si>
    <t xml:space="preserve"> Dates</t>
  </si>
  <si>
    <t>Status by Date</t>
  </si>
  <si>
    <t>Statuses</t>
  </si>
  <si>
    <t>Goal</t>
  </si>
  <si>
    <t xml:space="preserve"> 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</si>
  <si>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</si>
  <si>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</si>
  <si>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</si>
  <si>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</si>
  <si>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</si>
  <si>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</si>
  <si>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</si>
  <si>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</si>
  <si>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</si>
  <si>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</si>
  <si>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</si>
  <si>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</si>
  <si>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</si>
  <si>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</si>
  <si>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</si>
  <si>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</si>
  <si>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</si>
  <si>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&lt; 1000</t>
  </si>
  <si>
    <t>Maximum</t>
  </si>
  <si>
    <t>Variance</t>
  </si>
  <si>
    <t>Standard Deviation</t>
  </si>
  <si>
    <t>&gt;= 50000</t>
  </si>
  <si>
    <t>Sum of backers_count</t>
  </si>
  <si>
    <t>Successful or Unsuccessful</t>
  </si>
  <si>
    <t>Minumum</t>
  </si>
  <si>
    <t>Mean</t>
  </si>
  <si>
    <t>Median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</si>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</sst>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E917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2" fillId="0" borderId="0" xfId="0" applyFont="1" applyAlignment="1">
      <alignment vertical="center"/>
    </xf>
    <xf numFmtId="0" fontId="1" fillId="0" borderId="1" xfId="0" applyFont="1" applyBorder="1"/>
    <xf numFmtId="0" fontId="1" fillId="0" borderId="6" xfId="0" applyFont="1" applyBorder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" fillId="0" borderId="1" xfId="0" applyFont="1" applyBorder="1" applyAlignment="1">
      <alignment horizontal="center"/>
    </xf>
    <xf numFmtId="10" fontId="0" fillId="0" borderId="13" xfId="0" applyNumberFormat="1" applyBorder="1"/>
    <xf numFmtId="10" fontId="0" fillId="0" borderId="2" xfId="0" applyNumberFormat="1" applyBorder="1"/>
    <xf numFmtId="0" fontId="0" fillId="0" borderId="20" xfId="0" applyBorder="1"/>
    <xf numFmtId="0" fontId="0" fillId="0" borderId="21" xfId="0" applyBorder="1" applyAlignment="1">
      <alignment horizontal="left"/>
    </xf>
    <xf numFmtId="0" fontId="0" fillId="0" borderId="3" xfId="0" applyBorder="1" applyAlignment="1">
      <alignment horizontal="left"/>
    </xf>
    <xf numFmtId="0" fontId="1" fillId="2" borderId="10" xfId="0" applyFont="1" applyFill="1" applyBorder="1"/>
    <xf numFmtId="0" fontId="1" fillId="2" borderId="11" xfId="0" applyFont="1" applyFill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22" xfId="0" applyNumberFormat="1" applyBorder="1"/>
    <xf numFmtId="10" fontId="0" fillId="0" borderId="9" xfId="0" applyNumberForma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</cellXfs>
  <cellStyles count="1">
    <cellStyle name="Normal" xfId="0" builtinId="0"/>
  </cellStyles>
  <dxfs count="49">
    <dxf>
      <numFmt numFmtId="165" formatCode="[$$-409]#,##0.00"/>
    </dxf>
    <dxf>
      <numFmt numFmtId="166" formatCode="[$$-C09]#,##0.00"/>
    </dxf>
    <dxf>
      <numFmt numFmtId="167" formatCode="[$$-1009]#,##0.00"/>
    </dxf>
    <dxf>
      <numFmt numFmtId="168" formatCode="#,##0.00\ [$CHF-100C]"/>
    </dxf>
    <dxf>
      <numFmt numFmtId="169" formatCode="#,##0.00\ [$kr.-406]"/>
    </dxf>
    <dxf>
      <numFmt numFmtId="170" formatCode="#,##0.00\ [$€-1]"/>
    </dxf>
    <dxf>
      <numFmt numFmtId="171" formatCode="[$£-809]#,##0.00"/>
    </dxf>
    <dxf>
      <numFmt numFmtId="172" formatCode="[$$-3C09]#,##0.00"/>
    </dxf>
    <dxf>
      <numFmt numFmtId="173" formatCode="[$$-80A]#,##0.00"/>
    </dxf>
    <dxf>
      <numFmt numFmtId="174" formatCode="[$kr-414]\ #,##0.00"/>
    </dxf>
    <dxf>
      <numFmt numFmtId="175" formatCode="[$$-1409]#,##0.00"/>
    </dxf>
    <dxf>
      <numFmt numFmtId="176" formatCode="#,##0.00\ [$kr-41D]"/>
    </dxf>
    <dxf>
      <numFmt numFmtId="177" formatCode="[$$-4809]#,##0.0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[$$-409]#,##0.00"/>
    </dxf>
    <dxf>
      <numFmt numFmtId="166" formatCode="[$$-C09]#,##0.00"/>
    </dxf>
    <dxf>
      <numFmt numFmtId="167" formatCode="[$$-1009]#,##0.00"/>
    </dxf>
    <dxf>
      <numFmt numFmtId="168" formatCode="#,##0.00\ [$CHF-100C]"/>
    </dxf>
    <dxf>
      <numFmt numFmtId="169" formatCode="#,##0.00\ [$kr.-406]"/>
    </dxf>
    <dxf>
      <numFmt numFmtId="170" formatCode="#,##0.00\ [$€-1]"/>
    </dxf>
    <dxf>
      <numFmt numFmtId="171" formatCode="[$£-809]#,##0.00"/>
    </dxf>
    <dxf>
      <numFmt numFmtId="172" formatCode="[$$-3C09]#,##0.00"/>
    </dxf>
    <dxf>
      <numFmt numFmtId="173" formatCode="[$$-80A]#,##0.00"/>
    </dxf>
    <dxf>
      <numFmt numFmtId="174" formatCode="[$kr-414]\ #,##0.00"/>
    </dxf>
    <dxf>
      <numFmt numFmtId="175" formatCode="[$$-1409]#,##0.00"/>
    </dxf>
    <dxf>
      <numFmt numFmtId="176" formatCode="#,##0.00\ [$kr-41D]"/>
    </dxf>
    <dxf>
      <numFmt numFmtId="177" formatCode="[$$-4809]#,##0.00"/>
    </dxf>
    <dxf>
      <numFmt numFmtId="165" formatCode="[$$-409]#,##0.00"/>
    </dxf>
    <dxf>
      <numFmt numFmtId="166" formatCode="[$$-C09]#,##0.00"/>
    </dxf>
    <dxf>
      <numFmt numFmtId="167" formatCode="[$$-1009]#,##0.00"/>
    </dxf>
    <dxf>
      <numFmt numFmtId="168" formatCode="#,##0.00\ [$CHF-100C]"/>
    </dxf>
    <dxf>
      <numFmt numFmtId="169" formatCode="#,##0.00\ [$kr.-406]"/>
    </dxf>
    <dxf>
      <numFmt numFmtId="170" formatCode="#,##0.00\ [$€-1]"/>
    </dxf>
    <dxf>
      <numFmt numFmtId="171" formatCode="[$£-809]#,##0.00"/>
    </dxf>
    <dxf>
      <numFmt numFmtId="172" formatCode="[$$-3C09]#,##0.00"/>
    </dxf>
    <dxf>
      <numFmt numFmtId="173" formatCode="[$$-80A]#,##0.00"/>
    </dxf>
    <dxf>
      <numFmt numFmtId="174" formatCode="[$kr-414]\ #,##0.00"/>
    </dxf>
    <dxf>
      <numFmt numFmtId="175" formatCode="[$$-1409]#,##0.00"/>
    </dxf>
    <dxf>
      <numFmt numFmtId="176" formatCode="#,##0.00\ [$kr-41D]"/>
    </dxf>
    <dxf>
      <numFmt numFmtId="177" formatCode="[$$-4809]#,##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Goals!$I$1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Goals!$D$2:$D$13</c:f>
              <c:strCache>
                <c:ptCount val="12"/>
                <c:pt idx="0">
                  <c:v>&lt;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&gt;= 50000</c:v>
                </c:pt>
              </c:strCache>
            </c:strRef>
          </c:cat>
          <c:val>
            <c:numRef>
              <c:f>Goals!$I$2:$I$13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0.5971774193548387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F0-40DB-A9AB-A33C31C29EEC}"/>
            </c:ext>
          </c:extLst>
        </c:ser>
        <c:ser>
          <c:idx val="5"/>
          <c:order val="5"/>
          <c:tx>
            <c:strRef>
              <c:f>Goals!$J$1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Goals!$D$2:$D$13</c:f>
              <c:strCache>
                <c:ptCount val="12"/>
                <c:pt idx="0">
                  <c:v>&lt;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&gt;= 50000</c:v>
                </c:pt>
              </c:strCache>
            </c:strRef>
          </c:cat>
          <c:val>
            <c:numRef>
              <c:f>Goals!$J$2:$J$13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0.34153225806451615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F0-40DB-A9AB-A33C31C29EEC}"/>
            </c:ext>
          </c:extLst>
        </c:ser>
        <c:ser>
          <c:idx val="6"/>
          <c:order val="6"/>
          <c:tx>
            <c:strRef>
              <c:f>Goals!$K$1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Goals!$D$2:$D$13</c:f>
              <c:strCache>
                <c:ptCount val="12"/>
                <c:pt idx="0">
                  <c:v>&lt; 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&gt;= 50000</c:v>
                </c:pt>
              </c:strCache>
            </c:strRef>
          </c:cat>
          <c:val>
            <c:numRef>
              <c:f>Goals!$K$2:$K$13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6.1290322580645158E-2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F0-40DB-A9AB-A33C31C29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564512"/>
        <c:axId val="5415700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Goals!$E$1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1481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0F0-40DB-A9AB-A33C31C29E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Goals!$F$1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847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0F0-40DB-A9AB-A33C31C29E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Goals!$G$1</c15:sqref>
                        </c15:formulaRef>
                      </c:ext>
                    </c:extLst>
                    <c:strCache>
                      <c:ptCount val="1"/>
                      <c:pt idx="0">
                        <c:v>Number Canceled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152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0F0-40DB-A9AB-A33C31C29E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Goals!$H$1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Goals!$D$2:$D$13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 to 4999</c:v>
                      </c:pt>
                      <c:pt idx="2">
                        <c:v>5000 to 9999</c:v>
                      </c:pt>
                      <c:pt idx="3">
                        <c:v>10000 to 14999</c:v>
                      </c:pt>
                      <c:pt idx="4">
                        <c:v>15000 to 19999</c:v>
                      </c:pt>
                      <c:pt idx="5">
                        <c:v>20000 to 24999</c:v>
                      </c:pt>
                      <c:pt idx="6">
                        <c:v>25000 to 29999</c:v>
                      </c:pt>
                      <c:pt idx="7">
                        <c:v>30000 to 34999</c:v>
                      </c:pt>
                      <c:pt idx="8">
                        <c:v>35000 to 39999</c:v>
                      </c:pt>
                      <c:pt idx="9">
                        <c:v>40000 to 44999</c:v>
                      </c:pt>
                      <c:pt idx="10">
                        <c:v>45000 to 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Goals!$H$2:$H$13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2480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0F0-40DB-A9AB-A33C31C29EEC}"/>
                  </c:ext>
                </c:extLst>
              </c15:ser>
            </c15:filteredLineSeries>
          </c:ext>
        </c:extLst>
      </c:lineChart>
      <c:catAx>
        <c:axId val="541564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70088"/>
        <c:crosses val="autoZero"/>
        <c:auto val="1"/>
        <c:lblAlgn val="ctr"/>
        <c:lblOffset val="100"/>
        <c:noMultiLvlLbl val="0"/>
      </c:catAx>
      <c:valAx>
        <c:axId val="541570088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6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[StarterBook_20210708.xlsx]Category!PivotTable3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4-4397-8EAA-5557109C0C81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04-4397-8EAA-5557109C0C81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04-4397-8EAA-5557109C0C81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04-4397-8EAA-5557109C0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9462104"/>
        <c:axId val="549462760"/>
      </c:barChart>
      <c:catAx>
        <c:axId val="549462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62760"/>
        <c:crosses val="autoZero"/>
        <c:auto val="1"/>
        <c:lblAlgn val="ctr"/>
        <c:lblOffset val="100"/>
        <c:noMultiLvlLbl val="0"/>
      </c:catAx>
      <c:valAx>
        <c:axId val="5494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6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[StarterBook_20210708.xlsx]Sub-Category!PivotTable4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1-412F-9021-FB02E0EAD1A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1-412F-9021-FB02E0EAD1A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1-412F-9021-FB02E0EAD1A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1-412F-9021-FB02E0EAD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029640"/>
        <c:axId val="637026360"/>
      </c:barChart>
      <c:catAx>
        <c:axId val="6370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26360"/>
        <c:crosses val="autoZero"/>
        <c:auto val="1"/>
        <c:lblAlgn val="ctr"/>
        <c:lblOffset val="100"/>
        <c:noMultiLvlLbl val="0"/>
      </c:catAx>
      <c:valAx>
        <c:axId val="6370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0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[StarterBook_20210708.xlsx]Dates!PivotTable5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D0-4F57-ACC3-425150830BCE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D0-4F57-ACC3-425150830BCE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D0-4F57-ACC3-425150830BCE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D0-4F57-ACC3-42515083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320184"/>
        <c:axId val="710328056"/>
      </c:lineChart>
      <c:catAx>
        <c:axId val="710320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328056"/>
        <c:crosses val="autoZero"/>
        <c:auto val="1"/>
        <c:lblAlgn val="ctr"/>
        <c:lblOffset val="100"/>
        <c:noMultiLvlLbl val="0"/>
      </c:catAx>
      <c:valAx>
        <c:axId val="71032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320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590550</xdr:colOff>
      <xdr:row>14</xdr:row>
      <xdr:rowOff>66675</xdr:rowOff>
    </xdr:from>
    <xdr:to>
      <xdr:col>12</xdr:col>
      <xdr:colOff>590550</xdr:colOff>
      <xdr:row>44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F9CCA7-D500-4BAB-AFC6-CEDEEEE29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</xdr:row>
      <xdr:rowOff>104775</xdr:rowOff>
    </xdr:from>
    <xdr:to>
      <xdr:col>20</xdr:col>
      <xdr:colOff>359834</xdr:colOff>
      <xdr:row>26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8F08E4-A159-43AF-B6CC-2FF5F0F26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3</xdr:row>
      <xdr:rowOff>38099</xdr:rowOff>
    </xdr:from>
    <xdr:to>
      <xdr:col>20</xdr:col>
      <xdr:colOff>114299</xdr:colOff>
      <xdr:row>33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68897-E4C6-4155-9660-5CE390672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138111</xdr:colOff>
      <xdr:row>3</xdr:row>
      <xdr:rowOff>152400</xdr:rowOff>
    </xdr:from>
    <xdr:to>
      <xdr:col>19</xdr:col>
      <xdr:colOff>352424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1892E-9383-4A3B-9C82-272A06BBA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ne6Mars" refreshedDate="44358.541645138888" createdVersion="7" refreshedVersion="7" minRefreshableVersion="3" recordCount="4114" xr:uid="{B3DB8CDE-966C-4EDB-A072-A9D34E040AF4}">
  <cacheSource type="worksheet">
    <worksheetSource ref="A1:S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ne6Mars" refreshedDate="44359.583352893518" createdVersion="7" refreshedVersion="7" minRefreshableVersion="3" recordCount="4115" xr:uid="{0275D70B-19B7-478F-A3BA-07EBCA77B39A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ed Conversion" numFmtId="164">
      <sharedItems containsNonDate="0" containsDate="1" containsString="0" containsBlank="1" minDate="2009-08-10T19:26:00" maxDate="2017-05-03T19:12:00"/>
    </cacheField>
    <cacheField name="Date Created Conversion" numFmtId="164">
      <sharedItems containsNonDate="0" containsDate="1" containsString="0" containsBlank="1" minDate="2009-05-17T03:55:13" maxDate="2017-03-15T15:30:07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Category and Sub-Category" numFmtId="0">
      <sharedItems containsBlank="1"/>
    </cacheField>
    <cacheField name="spotlight" numFmtId="0">
      <sharedItems containsBlank="1"/>
    </cacheField>
    <cacheField name="Successful or Unsuccessful" numFmtId="0">
      <sharedItems containsBlank="1" count="3">
        <s v="Successful"/>
        <s v="Unsuccessfu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x v="1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3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x v="8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3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x v="14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8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2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4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5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26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x v="27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8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30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1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36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38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x v="46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x v="49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50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53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56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58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60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x v="65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66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75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76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77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79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80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84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87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89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90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99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102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03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104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05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8:38:21"/>
    <x v="106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08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09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10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x v="111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113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x v="115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18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122"/>
    <n v="1476094907"/>
    <n v="1470910907"/>
    <b v="0"/>
    <n v="0"/>
    <b v="0"/>
    <s v="film &amp; video/science fiction"/>
    <n v="0"/>
    <s v="Received No Donation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124"/>
    <n v="1431728242"/>
    <n v="1429568242"/>
    <b v="0"/>
    <n v="0"/>
    <b v="0"/>
    <s v="film &amp; video/science fiction"/>
    <n v="0"/>
    <s v="Received No Donation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x v="128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n v="1414708183"/>
    <n v="1409524183"/>
    <b v="0"/>
    <n v="0"/>
    <b v="0"/>
    <s v="film &amp; video/science fiction"/>
    <n v="0"/>
    <s v="Received No Donation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n v="1402949760"/>
    <n v="1400536692"/>
    <b v="0"/>
    <n v="0"/>
    <b v="0"/>
    <s v="film &amp; video/science fiction"/>
    <n v="0"/>
    <s v="Received No Donations"/>
    <x v="0"/>
    <x v="2"/>
  </r>
  <r>
    <n v="131"/>
    <s v="I (Canceled)"/>
    <s v="I"/>
    <n v="1200"/>
    <n v="0"/>
    <x v="1"/>
    <x v="0"/>
    <s v="USD"/>
    <d v="2016-07-06T00:00:00"/>
    <x v="131"/>
    <n v="1467763200"/>
    <n v="1466453161"/>
    <b v="0"/>
    <n v="0"/>
    <b v="0"/>
    <s v="film &amp; video/science fiction"/>
    <n v="0"/>
    <s v="Received No Donation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133"/>
    <n v="1464715860"/>
    <n v="1462130584"/>
    <b v="0"/>
    <n v="0"/>
    <b v="0"/>
    <s v="film &amp; video/science fiction"/>
    <n v="0"/>
    <s v="Received No Donations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134"/>
    <n v="1441386000"/>
    <n v="1438811418"/>
    <b v="0"/>
    <n v="0"/>
    <b v="0"/>
    <s v="film &amp; video/science fiction"/>
    <n v="0"/>
    <s v="Received No Donation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n v="1431771360"/>
    <n v="1427968234"/>
    <b v="0"/>
    <n v="0"/>
    <b v="0"/>
    <s v="film &amp; video/science fiction"/>
    <n v="0"/>
    <s v="Received No Donation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n v="1444657593"/>
    <n v="1440337593"/>
    <b v="0"/>
    <n v="0"/>
    <b v="0"/>
    <s v="film &amp; video/science fiction"/>
    <n v="0"/>
    <s v="Received No Donation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139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n v="1426823132"/>
    <n v="1424234732"/>
    <b v="0"/>
    <n v="0"/>
    <b v="0"/>
    <s v="film &amp; video/science fiction"/>
    <n v="0"/>
    <s v="Received No Donation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141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x v="143"/>
    <n v="1472882100"/>
    <n v="1467941542"/>
    <b v="0"/>
    <n v="0"/>
    <b v="0"/>
    <s v="film &amp; video/science fiction"/>
    <n v="0"/>
    <s v="Received No Donation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x v="144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x v="147"/>
    <n v="1420741080"/>
    <n v="1417026340"/>
    <b v="0"/>
    <n v="0"/>
    <b v="0"/>
    <s v="film &amp; video/science fiction"/>
    <n v="0"/>
    <s v="Received No Donation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150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152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153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154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157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n v="1413942628"/>
    <n v="1411350628"/>
    <b v="0"/>
    <n v="0"/>
    <b v="0"/>
    <s v="film &amp; video/science fiction"/>
    <n v="0"/>
    <s v="Received No Donation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n v="1439675691"/>
    <n v="1434491691"/>
    <b v="0"/>
    <n v="0"/>
    <b v="0"/>
    <s v="film &amp; video/drama"/>
    <n v="0"/>
    <s v="Received No Donation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n v="1443657600"/>
    <n v="1440716654"/>
    <b v="0"/>
    <n v="0"/>
    <b v="0"/>
    <s v="film &amp; video/drama"/>
    <n v="0"/>
    <s v="Received No Donation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x v="165"/>
    <n v="1452613724"/>
    <n v="1450021724"/>
    <b v="0"/>
    <n v="0"/>
    <b v="0"/>
    <s v="film &amp; video/drama"/>
    <n v="0"/>
    <s v="Received No Donation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66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171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172"/>
    <n v="1426753723"/>
    <n v="1423733323"/>
    <b v="0"/>
    <n v="0"/>
    <b v="0"/>
    <s v="film &amp; video/drama"/>
    <n v="0"/>
    <s v="Received No Donation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n v="1425131108"/>
    <n v="1422539108"/>
    <b v="0"/>
    <n v="0"/>
    <b v="0"/>
    <s v="film &amp; video/drama"/>
    <n v="0"/>
    <s v="Received No Donation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n v="1431108776"/>
    <n v="1425924776"/>
    <b v="0"/>
    <n v="0"/>
    <b v="0"/>
    <s v="film &amp; video/drama"/>
    <n v="0"/>
    <s v="Received No Donation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n v="1438803999"/>
    <n v="1436211999"/>
    <b v="0"/>
    <n v="0"/>
    <b v="0"/>
    <s v="film &amp; video/drama"/>
    <n v="0"/>
    <s v="Received No Donations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177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x v="178"/>
    <n v="1448582145"/>
    <n v="1445986545"/>
    <b v="0"/>
    <n v="0"/>
    <b v="0"/>
    <s v="film &amp; video/drama"/>
    <n v="0"/>
    <s v="Received No Donation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179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n v="1483748232"/>
    <n v="1481156232"/>
    <b v="0"/>
    <n v="0"/>
    <b v="0"/>
    <s v="film &amp; video/drama"/>
    <n v="0"/>
    <s v="Received No Donations"/>
    <x v="0"/>
    <x v="3"/>
  </r>
  <r>
    <n v="183"/>
    <s v="Three Little Words"/>
    <s v="Don't kill me until I meet my Dad"/>
    <n v="12500"/>
    <n v="4482"/>
    <x v="2"/>
    <x v="1"/>
    <s v="GBP"/>
    <d v="2014-11-26T20:26:50"/>
    <x v="183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21:52:19"/>
    <x v="185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186"/>
    <n v="1488571200"/>
    <n v="1485977434"/>
    <b v="0"/>
    <n v="0"/>
    <b v="0"/>
    <s v="film &amp; video/drama"/>
    <n v="0"/>
    <s v="Received No Donation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187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n v="1409891015"/>
    <n v="1407299015"/>
    <b v="0"/>
    <n v="0"/>
    <b v="0"/>
    <s v="film &amp; video/drama"/>
    <n v="0"/>
    <s v="Received No Donation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x v="190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x v="191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n v="1417217166"/>
    <n v="1412029566"/>
    <b v="0"/>
    <n v="0"/>
    <b v="0"/>
    <s v="film &amp; video/drama"/>
    <n v="0"/>
    <s v="Received No Donation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194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n v="1436544332"/>
    <n v="1431360332"/>
    <b v="0"/>
    <n v="0"/>
    <b v="0"/>
    <s v="film &amp; video/drama"/>
    <n v="0"/>
    <s v="Received No Donation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196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n v="1472698702"/>
    <n v="1470106702"/>
    <b v="0"/>
    <n v="0"/>
    <b v="0"/>
    <s v="film &amp; video/drama"/>
    <n v="0"/>
    <s v="Received No Donation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0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20:59:00"/>
    <x v="202"/>
    <n v="1444337940"/>
    <n v="1441750564"/>
    <b v="0"/>
    <n v="0"/>
    <b v="0"/>
    <s v="film &amp; video/drama"/>
    <n v="0"/>
    <s v="Received No Donation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03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05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206"/>
    <n v="1470441983"/>
    <n v="1468627583"/>
    <b v="0"/>
    <n v="0"/>
    <b v="0"/>
    <s v="film &amp; video/drama"/>
    <n v="0"/>
    <s v="Received No Donation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n v="1418719967"/>
    <n v="1416127967"/>
    <b v="0"/>
    <n v="0"/>
    <b v="0"/>
    <s v="film &amp; video/drama"/>
    <n v="0"/>
    <s v="Received No Donation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n v="1436566135"/>
    <n v="1433974135"/>
    <b v="0"/>
    <n v="0"/>
    <b v="0"/>
    <s v="film &amp; video/drama"/>
    <n v="0"/>
    <s v="Received No Donation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212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213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5:22:29"/>
    <x v="217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219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x v="221"/>
    <n v="1427569564"/>
    <n v="1422389164"/>
    <b v="0"/>
    <n v="0"/>
    <b v="0"/>
    <s v="film &amp; video/drama"/>
    <n v="0"/>
    <s v="Received No Donation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n v="1463879100"/>
    <n v="1461287350"/>
    <b v="0"/>
    <n v="0"/>
    <b v="0"/>
    <s v="film &amp; video/drama"/>
    <n v="0"/>
    <s v="Received No Donation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n v="1436506726"/>
    <n v="1431322726"/>
    <b v="0"/>
    <n v="0"/>
    <b v="0"/>
    <s v="film &amp; video/drama"/>
    <n v="0"/>
    <s v="Received No Donation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n v="1460153054"/>
    <n v="1457564654"/>
    <b v="0"/>
    <n v="0"/>
    <b v="0"/>
    <s v="film &amp; video/drama"/>
    <n v="0"/>
    <s v="Received No Donations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26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n v="1436477241"/>
    <n v="1433885241"/>
    <b v="0"/>
    <n v="0"/>
    <b v="0"/>
    <s v="film &amp; video/drama"/>
    <n v="0"/>
    <s v="Received No Donations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x v="228"/>
    <n v="1433176105"/>
    <n v="1427992105"/>
    <b v="0"/>
    <n v="0"/>
    <b v="0"/>
    <s v="film &amp; video/drama"/>
    <n v="0"/>
    <s v="Received No Donation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n v="1455402297"/>
    <n v="1452810297"/>
    <b v="0"/>
    <n v="0"/>
    <b v="0"/>
    <s v="film &amp; video/drama"/>
    <n v="0"/>
    <s v="Received No Donation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n v="1451775651"/>
    <n v="1449183651"/>
    <b v="0"/>
    <n v="0"/>
    <b v="0"/>
    <s v="film &amp; video/drama"/>
    <n v="0"/>
    <s v="Received No Donation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n v="1475185972"/>
    <n v="1472593972"/>
    <b v="0"/>
    <n v="0"/>
    <b v="0"/>
    <s v="film &amp; video/drama"/>
    <n v="0"/>
    <s v="Received No Donation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235"/>
    <n v="1436478497"/>
    <n v="1433886497"/>
    <b v="0"/>
    <n v="0"/>
    <b v="0"/>
    <s v="film &amp; video/drama"/>
    <n v="0"/>
    <s v="Received No Donation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n v="1451952000"/>
    <n v="1447380099"/>
    <b v="0"/>
    <n v="0"/>
    <b v="0"/>
    <s v="film &amp; video/drama"/>
    <n v="0"/>
    <s v="Received No Donations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x v="237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n v="1483088400"/>
    <n v="1481324760"/>
    <b v="0"/>
    <n v="0"/>
    <b v="0"/>
    <s v="film &amp; video/drama"/>
    <n v="0"/>
    <s v="Received No Donation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x v="239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242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246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247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251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52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254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255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260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261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262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267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27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275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278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282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x v="283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85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286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287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290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291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96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297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298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301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304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305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306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22:40:01"/>
    <x v="307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308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310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11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15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x v="316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317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318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x v="321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22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324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325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329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339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340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342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345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349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352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355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356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358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59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366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x v="372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373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377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81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383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386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388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390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391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393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398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400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403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404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405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407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408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409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x v="410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413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416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419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423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n v="1445540340"/>
    <n v="1444340940"/>
    <b v="0"/>
    <n v="0"/>
    <b v="0"/>
    <s v="film &amp; video/animation"/>
    <n v="0"/>
    <s v="Received No Donations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428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n v="1259297940"/>
    <n v="1252964282"/>
    <b v="0"/>
    <n v="0"/>
    <b v="0"/>
    <s v="film &amp; video/animation"/>
    <n v="0"/>
    <s v="Received No Donation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430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431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n v="1444576022"/>
    <n v="1439392022"/>
    <b v="0"/>
    <n v="0"/>
    <b v="0"/>
    <s v="film &amp; video/animation"/>
    <n v="0"/>
    <s v="Received No Donation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436"/>
    <n v="1375260113"/>
    <n v="1372668113"/>
    <b v="0"/>
    <n v="0"/>
    <b v="0"/>
    <s v="film &amp; video/animation"/>
    <n v="0"/>
    <s v="Received No Donation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x v="437"/>
    <n v="1475912326"/>
    <n v="1470728326"/>
    <b v="0"/>
    <n v="0"/>
    <b v="0"/>
    <s v="film &amp; video/animation"/>
    <n v="0"/>
    <s v="Received No Donation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438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n v="1413569818"/>
    <n v="1412705818"/>
    <b v="0"/>
    <n v="0"/>
    <b v="0"/>
    <s v="film &amp; video/animation"/>
    <n v="0"/>
    <s v="Received No Donation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440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n v="1383418996"/>
    <n v="1380826996"/>
    <b v="0"/>
    <n v="0"/>
    <b v="0"/>
    <s v="film &amp; video/animation"/>
    <n v="0"/>
    <s v="Received No Donations"/>
    <x v="0"/>
    <x v="5"/>
  </r>
  <r>
    <n v="442"/>
    <s v="The Paranormal Idiot"/>
    <s v="Doomsday is here"/>
    <n v="17000"/>
    <n v="6691"/>
    <x v="2"/>
    <x v="0"/>
    <s v="USD"/>
    <d v="2015-02-19T21:19:43"/>
    <x v="442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x v="443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444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445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n v="1390669791"/>
    <n v="1388077791"/>
    <b v="0"/>
    <n v="0"/>
    <b v="0"/>
    <s v="film &amp; video/animation"/>
    <n v="0"/>
    <s v="Received No Donation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452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454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n v="1408213512"/>
    <n v="1405621512"/>
    <b v="0"/>
    <n v="0"/>
    <b v="0"/>
    <s v="film &amp; video/animation"/>
    <n v="0"/>
    <s v="Received No Donation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458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x v="460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n v="1370204367"/>
    <n v="1368476367"/>
    <b v="0"/>
    <n v="0"/>
    <b v="0"/>
    <s v="film &amp; video/animation"/>
    <n v="0"/>
    <s v="Received No Donation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n v="1312945341"/>
    <n v="1307761341"/>
    <b v="0"/>
    <n v="0"/>
    <b v="0"/>
    <s v="film &amp; video/animation"/>
    <n v="0"/>
    <s v="Received No Donation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463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x v="464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465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466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n v="1341978665"/>
    <n v="1336795283"/>
    <b v="0"/>
    <n v="0"/>
    <b v="0"/>
    <s v="film &amp; video/animation"/>
    <n v="0"/>
    <s v="Received No Donation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469"/>
    <n v="1409960724"/>
    <n v="1404776724"/>
    <b v="0"/>
    <n v="0"/>
    <b v="0"/>
    <s v="film &amp; video/animation"/>
    <n v="0"/>
    <s v="Received No Donation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473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474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n v="1430877843"/>
    <n v="1428285843"/>
    <b v="0"/>
    <n v="0"/>
    <b v="0"/>
    <s v="film &amp; video/animation"/>
    <n v="0"/>
    <s v="Received No Donations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x v="476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n v="1337371334"/>
    <n v="1332187334"/>
    <b v="0"/>
    <n v="0"/>
    <b v="0"/>
    <s v="film &amp; video/animation"/>
    <n v="0"/>
    <s v="Received No Donation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478"/>
    <n v="1427921509"/>
    <n v="1425333109"/>
    <b v="0"/>
    <n v="0"/>
    <b v="0"/>
    <s v="film &amp; video/animation"/>
    <n v="0"/>
    <s v="Received No Donation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479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482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485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n v="1482678994"/>
    <n v="1477491394"/>
    <b v="0"/>
    <n v="0"/>
    <b v="0"/>
    <s v="film &amp; video/animation"/>
    <n v="0"/>
    <s v="Received No Donation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488"/>
    <n v="1483924700"/>
    <n v="1481332700"/>
    <b v="0"/>
    <n v="0"/>
    <b v="0"/>
    <s v="film &amp; video/animation"/>
    <n v="0"/>
    <s v="Received No Donation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489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23:14:45"/>
    <x v="490"/>
    <n v="1345677285"/>
    <n v="1343085285"/>
    <b v="0"/>
    <n v="0"/>
    <b v="0"/>
    <s v="film &amp; video/animation"/>
    <n v="0"/>
    <s v="Received No Donation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n v="1453937699"/>
    <n v="1451345699"/>
    <b v="0"/>
    <n v="0"/>
    <b v="0"/>
    <s v="film &amp; video/animation"/>
    <n v="0"/>
    <s v="Received No Donation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n v="1476319830"/>
    <n v="1471135830"/>
    <b v="0"/>
    <n v="0"/>
    <b v="0"/>
    <s v="film &amp; video/animation"/>
    <n v="0"/>
    <s v="Received No Donation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493"/>
    <n v="1432142738"/>
    <n v="1429550738"/>
    <b v="0"/>
    <n v="0"/>
    <b v="0"/>
    <s v="film &amp; video/animation"/>
    <n v="0"/>
    <s v="Received No Donation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495"/>
    <n v="1437076305"/>
    <n v="1434484305"/>
    <b v="0"/>
    <n v="0"/>
    <b v="0"/>
    <s v="film &amp; video/animation"/>
    <n v="0"/>
    <s v="Received No Donation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496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5:00:00"/>
    <x v="497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n v="1310189851"/>
    <n v="1307597851"/>
    <b v="0"/>
    <n v="0"/>
    <b v="0"/>
    <s v="film &amp; video/animation"/>
    <n v="0"/>
    <s v="Received No Donation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503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506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509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510"/>
    <n v="1456805639"/>
    <n v="1454213639"/>
    <b v="0"/>
    <n v="0"/>
    <b v="0"/>
    <s v="film &amp; video/animation"/>
    <n v="0"/>
    <s v="Received No Donation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511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513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x v="514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515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x v="516"/>
    <n v="1432752080"/>
    <n v="1427568080"/>
    <b v="0"/>
    <n v="0"/>
    <b v="0"/>
    <s v="film &amp; video/animation"/>
    <n v="0"/>
    <s v="Received No Donation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n v="1441550760"/>
    <n v="1438958824"/>
    <b v="0"/>
    <n v="0"/>
    <b v="0"/>
    <s v="film &amp; video/animation"/>
    <n v="0"/>
    <s v="Received No Donation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522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526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x v="528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535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539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541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542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n v="1455122564"/>
    <n v="1452530564"/>
    <b v="0"/>
    <n v="0"/>
    <b v="0"/>
    <s v="technology/web"/>
    <n v="0"/>
    <s v="Received No Donation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548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x v="552"/>
    <n v="1452350896"/>
    <n v="1447166896"/>
    <b v="0"/>
    <n v="0"/>
    <b v="0"/>
    <s v="technology/web"/>
    <n v="0"/>
    <s v="Received No Donation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553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n v="1465720143"/>
    <n v="1463128143"/>
    <b v="0"/>
    <n v="0"/>
    <b v="0"/>
    <s v="technology/web"/>
    <n v="0"/>
    <s v="Received No Donations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x v="556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558"/>
    <n v="1427227905"/>
    <n v="1424639505"/>
    <b v="0"/>
    <n v="0"/>
    <b v="0"/>
    <s v="technology/web"/>
    <n v="0"/>
    <s v="Received No Donation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n v="1482052815"/>
    <n v="1479460815"/>
    <b v="0"/>
    <n v="0"/>
    <b v="0"/>
    <s v="technology/web"/>
    <n v="0"/>
    <s v="Received No Donation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n v="1436554249"/>
    <n v="1433962249"/>
    <b v="0"/>
    <n v="0"/>
    <b v="0"/>
    <s v="technology/web"/>
    <n v="0"/>
    <s v="Received No Donation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n v="1420143194"/>
    <n v="1417551194"/>
    <b v="0"/>
    <n v="0"/>
    <b v="0"/>
    <s v="technology/web"/>
    <n v="0"/>
    <s v="Received No Donation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x v="569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570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572"/>
    <n v="1446660688"/>
    <n v="1444065088"/>
    <b v="0"/>
    <n v="0"/>
    <b v="0"/>
    <s v="technology/web"/>
    <n v="0"/>
    <s v="Received No Donation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576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x v="578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579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n v="1438474704"/>
    <n v="1435882704"/>
    <b v="0"/>
    <n v="0"/>
    <b v="0"/>
    <s v="technology/web"/>
    <n v="0"/>
    <s v="Received No Donation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n v="1426442400"/>
    <n v="1424454319"/>
    <b v="0"/>
    <n v="0"/>
    <b v="0"/>
    <s v="technology/web"/>
    <n v="0"/>
    <s v="Received No Donation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583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584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x v="585"/>
    <n v="1448928000"/>
    <n v="1444123377"/>
    <b v="0"/>
    <n v="0"/>
    <b v="0"/>
    <s v="technology/web"/>
    <n v="0"/>
    <s v="Received No Donation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586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14:44:59"/>
    <x v="589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x v="594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596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597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598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600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n v="1434654215"/>
    <n v="1432062215"/>
    <b v="0"/>
    <n v="0"/>
    <b v="0"/>
    <s v="technology/web"/>
    <n v="0"/>
    <s v="Received No Donation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603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n v="1409187056"/>
    <n v="1406595056"/>
    <b v="0"/>
    <n v="0"/>
    <b v="0"/>
    <s v="technology/web"/>
    <n v="0"/>
    <s v="Received No Donations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x v="605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607"/>
    <n v="1448225336"/>
    <n v="1445629736"/>
    <b v="0"/>
    <n v="0"/>
    <b v="0"/>
    <s v="technology/web"/>
    <n v="0"/>
    <s v="Received No Donation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610"/>
    <n v="1429732586"/>
    <n v="1427140586"/>
    <b v="0"/>
    <n v="0"/>
    <b v="0"/>
    <s v="technology/web"/>
    <n v="0"/>
    <s v="Received No Donation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n v="1453210037"/>
    <n v="1448026037"/>
    <b v="0"/>
    <n v="0"/>
    <b v="0"/>
    <s v="technology/web"/>
    <n v="0"/>
    <s v="Received No Donations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x v="612"/>
    <n v="1472777146"/>
    <n v="1470185146"/>
    <b v="0"/>
    <n v="0"/>
    <b v="0"/>
    <s v="technology/web"/>
    <n v="0"/>
    <s v="Received No Donation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614"/>
    <n v="1466731740"/>
    <n v="1464139740"/>
    <b v="0"/>
    <n v="0"/>
    <b v="0"/>
    <s v="technology/web"/>
    <n v="0"/>
    <s v="Received No Donation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x v="615"/>
    <n v="1443149759"/>
    <n v="1440557759"/>
    <b v="0"/>
    <n v="0"/>
    <b v="0"/>
    <s v="technology/web"/>
    <n v="0"/>
    <s v="Received No Donation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n v="1488013307"/>
    <n v="1485421307"/>
    <b v="0"/>
    <n v="0"/>
    <b v="0"/>
    <s v="technology/web"/>
    <n v="0"/>
    <s v="Received No Donation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n v="1449689203"/>
    <n v="1447097203"/>
    <b v="0"/>
    <n v="0"/>
    <b v="0"/>
    <s v="technology/web"/>
    <n v="0"/>
    <s v="Received No Donations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619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x v="620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n v="1432771997"/>
    <n v="1430179997"/>
    <b v="0"/>
    <n v="0"/>
    <b v="0"/>
    <s v="technology/web"/>
    <n v="0"/>
    <s v="Received No Donation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624"/>
    <n v="1431647041"/>
    <n v="1429055041"/>
    <b v="0"/>
    <n v="0"/>
    <b v="0"/>
    <s v="technology/web"/>
    <n v="0"/>
    <s v="Received No Donation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n v="1490560177"/>
    <n v="1487971777"/>
    <b v="0"/>
    <n v="0"/>
    <b v="0"/>
    <s v="technology/web"/>
    <n v="0"/>
    <s v="Received No Donation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628"/>
    <n v="1405269457"/>
    <n v="1402677457"/>
    <b v="0"/>
    <n v="0"/>
    <b v="0"/>
    <s v="technology/web"/>
    <n v="0"/>
    <s v="Received No Donation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x v="631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x v="632"/>
    <n v="1448470165"/>
    <n v="1445874565"/>
    <b v="0"/>
    <n v="0"/>
    <b v="0"/>
    <s v="technology/web"/>
    <n v="0"/>
    <s v="Received No Donation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633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634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635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636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n v="1488063840"/>
    <n v="1485558318"/>
    <b v="0"/>
    <n v="0"/>
    <b v="0"/>
    <s v="technology/web"/>
    <n v="0"/>
    <s v="Received No Donations"/>
    <x v="2"/>
    <x v="7"/>
  </r>
  <r>
    <n v="638"/>
    <s v="W (Canceled)"/>
    <s v="O0"/>
    <n v="200000"/>
    <n v="18"/>
    <x v="1"/>
    <x v="12"/>
    <s v="EUR"/>
    <d v="2017-03-25T13:14:22"/>
    <x v="638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639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641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643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645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x v="648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55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14:14:55"/>
    <x v="659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661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662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664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668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674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682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x v="684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x v="686"/>
    <n v="1438618170"/>
    <n v="1436026170"/>
    <b v="0"/>
    <n v="0"/>
    <b v="0"/>
    <s v="technology/wearables"/>
    <n v="0"/>
    <s v="Received No Donation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690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693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x v="696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703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x v="704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x v="705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n v="1481740740"/>
    <n v="1478130783"/>
    <b v="0"/>
    <n v="0"/>
    <b v="0"/>
    <s v="technology/wearables"/>
    <n v="0"/>
    <s v="Received No Donation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709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x v="710"/>
    <n v="1408495440"/>
    <n v="1405640302"/>
    <b v="0"/>
    <n v="0"/>
    <b v="0"/>
    <s v="technology/wearables"/>
    <n v="0"/>
    <s v="Received No Donation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714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716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20:30:02"/>
    <x v="717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718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720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723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725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728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x v="730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31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x v="734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735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738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741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744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x v="746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748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750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751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756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758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759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n v="1480188013"/>
    <n v="1477592413"/>
    <b v="0"/>
    <n v="0"/>
    <b v="0"/>
    <s v="publishing/fiction"/>
    <n v="0"/>
    <s v="Received No Donation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761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762"/>
    <n v="1480831200"/>
    <n v="1479328570"/>
    <b v="0"/>
    <n v="0"/>
    <b v="0"/>
    <s v="publishing/fiction"/>
    <n v="0"/>
    <s v="Received No Donation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763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764"/>
    <n v="1441858161"/>
    <n v="1439266161"/>
    <b v="0"/>
    <n v="0"/>
    <b v="0"/>
    <s v="publishing/fiction"/>
    <n v="0"/>
    <s v="Received No Donation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n v="1424112483"/>
    <n v="1421520483"/>
    <b v="0"/>
    <n v="0"/>
    <b v="0"/>
    <s v="publishing/fiction"/>
    <n v="0"/>
    <s v="Received No Donation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n v="1387169890"/>
    <n v="1384577890"/>
    <b v="0"/>
    <n v="0"/>
    <b v="0"/>
    <s v="publishing/fiction"/>
    <n v="0"/>
    <s v="Received No Donation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n v="1361750369"/>
    <n v="1358294369"/>
    <b v="0"/>
    <n v="0"/>
    <b v="0"/>
    <s v="publishing/fiction"/>
    <n v="0"/>
    <s v="Received No Donation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771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774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775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778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780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781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782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786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792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798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800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801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805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x v="806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807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809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811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813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815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16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1T04:44:00"/>
    <x v="819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820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821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22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823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825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826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830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831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21:04:35"/>
    <x v="833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x v="836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37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838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839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40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45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46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9:09:36"/>
    <x v="847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848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850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x v="851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852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854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855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x v="857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859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862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863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866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872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873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n v="1442856131"/>
    <n v="1441128131"/>
    <b v="0"/>
    <n v="0"/>
    <b v="0"/>
    <s v="music/jazz"/>
    <n v="0"/>
    <s v="Received No Donations"/>
    <x v="4"/>
    <x v="13"/>
  </r>
  <r>
    <n v="876"/>
    <s v="Sound Of Dobells"/>
    <s v="What was the greatest record shop ever?  DOBELLS!"/>
    <n v="3152"/>
    <n v="1286"/>
    <x v="2"/>
    <x v="1"/>
    <s v="GBP"/>
    <d v="2013-02-04T11:55:27"/>
    <x v="876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881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884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885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n v="1338159655"/>
    <n v="1335567655"/>
    <b v="0"/>
    <n v="0"/>
    <b v="0"/>
    <s v="music/indie rock"/>
    <n v="0"/>
    <s v="Received No Donation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893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n v="1354123908"/>
    <n v="1351528308"/>
    <b v="0"/>
    <n v="0"/>
    <b v="0"/>
    <s v="music/indie rock"/>
    <n v="0"/>
    <s v="Received No Donation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898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899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900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n v="1276024260"/>
    <n v="1272050914"/>
    <b v="0"/>
    <n v="0"/>
    <b v="0"/>
    <s v="music/jazz"/>
    <n v="0"/>
    <s v="Received No Donation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903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905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906"/>
    <n v="1394681590"/>
    <n v="1392093190"/>
    <b v="0"/>
    <n v="0"/>
    <b v="0"/>
    <s v="music/jazz"/>
    <n v="0"/>
    <s v="Received No Donation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907"/>
    <n v="1315715823"/>
    <n v="1313123823"/>
    <b v="0"/>
    <n v="0"/>
    <b v="0"/>
    <s v="music/jazz"/>
    <n v="0"/>
    <s v="Received No Donation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908"/>
    <n v="1280206740"/>
    <n v="1276283655"/>
    <b v="0"/>
    <n v="0"/>
    <b v="0"/>
    <s v="music/jazz"/>
    <n v="0"/>
    <s v="Received No Donation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n v="1390522045"/>
    <n v="1388707645"/>
    <b v="0"/>
    <n v="0"/>
    <b v="0"/>
    <s v="music/jazz"/>
    <n v="0"/>
    <s v="Received No Donation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912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914"/>
    <n v="1345918747"/>
    <n v="1343326747"/>
    <b v="0"/>
    <n v="0"/>
    <b v="0"/>
    <s v="music/jazz"/>
    <n v="0"/>
    <s v="Received No Donation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915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916"/>
    <n v="1287723600"/>
    <n v="1284409734"/>
    <b v="0"/>
    <n v="0"/>
    <b v="0"/>
    <s v="music/jazz"/>
    <n v="0"/>
    <s v="Received No Donation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x v="919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920"/>
    <n v="1384448822"/>
    <n v="1381853222"/>
    <b v="0"/>
    <n v="0"/>
    <b v="0"/>
    <s v="music/jazz"/>
    <n v="0"/>
    <s v="Received No Donation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922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925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n v="1278628800"/>
    <n v="1276043330"/>
    <b v="0"/>
    <n v="0"/>
    <b v="0"/>
    <s v="music/jazz"/>
    <n v="0"/>
    <s v="Received No Donations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927"/>
    <n v="1337024695"/>
    <n v="1334432695"/>
    <b v="0"/>
    <n v="0"/>
    <b v="0"/>
    <s v="music/jazz"/>
    <n v="0"/>
    <s v="Received No Donation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928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929"/>
    <n v="1333946569"/>
    <n v="1331358169"/>
    <b v="0"/>
    <n v="0"/>
    <b v="0"/>
    <s v="music/jazz"/>
    <n v="0"/>
    <s v="Received No Donation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931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932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936"/>
    <n v="1326916800"/>
    <n v="1323131689"/>
    <b v="0"/>
    <n v="0"/>
    <b v="0"/>
    <s v="music/jazz"/>
    <n v="0"/>
    <s v="Received No Donation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937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938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940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943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x v="945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946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n v="1467312306"/>
    <n v="1462128306"/>
    <b v="0"/>
    <n v="0"/>
    <b v="0"/>
    <s v="technology/wearables"/>
    <n v="0"/>
    <s v="Received No Donation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x v="948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x v="949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x v="950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5:41:12"/>
    <x v="951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952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957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961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x v="963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966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967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969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72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x v="978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982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n v="1475310825"/>
    <n v="1472718825"/>
    <b v="0"/>
    <n v="0"/>
    <b v="0"/>
    <s v="technology/wearables"/>
    <n v="0"/>
    <s v="Received No Donations"/>
    <x v="2"/>
    <x v="8"/>
  </r>
  <r>
    <n v="989"/>
    <s v="Power Rope"/>
    <s v="The most useful phone charger you will ever buy"/>
    <n v="10000"/>
    <n v="1677"/>
    <x v="2"/>
    <x v="0"/>
    <s v="USD"/>
    <d v="2016-09-28T22:24:55"/>
    <x v="989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992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996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x v="997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x v="998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x v="999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100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x v="1003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1004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1005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1006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1007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1011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014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x v="1015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016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1018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1019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21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022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023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25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x v="1029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x v="1030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x v="1032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1034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36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1041"/>
    <n v="1406769992"/>
    <n v="1405041992"/>
    <b v="0"/>
    <n v="0"/>
    <b v="0"/>
    <s v="journalism/audio"/>
    <n v="0"/>
    <s v="Received No Donation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1043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1045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n v="1451161560"/>
    <n v="1447273560"/>
    <b v="0"/>
    <n v="0"/>
    <b v="0"/>
    <s v="journalism/audio"/>
    <n v="0"/>
    <s v="Received No Donation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1047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10:20:45"/>
    <x v="1049"/>
    <n v="1455272445"/>
    <n v="1452680445"/>
    <b v="0"/>
    <n v="0"/>
    <b v="0"/>
    <s v="journalism/audio"/>
    <n v="0"/>
    <s v="Received No Donations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1050"/>
    <n v="1442257677"/>
    <n v="1439665677"/>
    <b v="0"/>
    <n v="0"/>
    <b v="0"/>
    <s v="journalism/audio"/>
    <n v="0"/>
    <s v="Received No Donation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n v="1409098825"/>
    <n v="1406679625"/>
    <b v="0"/>
    <n v="0"/>
    <b v="0"/>
    <s v="journalism/audio"/>
    <n v="0"/>
    <s v="Received No Donation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n v="1465243740"/>
    <n v="1461438495"/>
    <b v="0"/>
    <n v="0"/>
    <b v="0"/>
    <s v="journalism/audio"/>
    <n v="0"/>
    <s v="Received No Donation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n v="1407708000"/>
    <n v="1405110399"/>
    <b v="0"/>
    <n v="0"/>
    <b v="0"/>
    <s v="journalism/audio"/>
    <n v="0"/>
    <s v="Received No Donation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1055"/>
    <n v="1457394545"/>
    <n v="1454802545"/>
    <b v="0"/>
    <n v="0"/>
    <b v="0"/>
    <s v="journalism/audio"/>
    <n v="0"/>
    <s v="Received No Donation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n v="1429892177"/>
    <n v="1424711777"/>
    <b v="0"/>
    <n v="0"/>
    <b v="0"/>
    <s v="journalism/audio"/>
    <n v="0"/>
    <s v="Received No Donation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1057"/>
    <n v="1480888483"/>
    <n v="1478292883"/>
    <b v="0"/>
    <n v="0"/>
    <b v="0"/>
    <s v="journalism/audio"/>
    <n v="0"/>
    <s v="Received No Donation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n v="1427328000"/>
    <n v="1423777043"/>
    <b v="0"/>
    <n v="0"/>
    <b v="0"/>
    <s v="journalism/audio"/>
    <n v="0"/>
    <s v="Received No Donations"/>
    <x v="5"/>
    <x v="16"/>
  </r>
  <r>
    <n v="1059"/>
    <s v="Voice Over Artist (Canceled)"/>
    <s v="Turning myself into a vocal artist."/>
    <n v="1100"/>
    <n v="0"/>
    <x v="1"/>
    <x v="0"/>
    <s v="USD"/>
    <d v="2015-03-13T17:57:36"/>
    <x v="1059"/>
    <n v="1426269456"/>
    <n v="1423681056"/>
    <b v="0"/>
    <n v="0"/>
    <b v="0"/>
    <s v="journalism/audio"/>
    <n v="0"/>
    <s v="Received No Donation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1061"/>
    <n v="1462150800"/>
    <n v="1456987108"/>
    <b v="0"/>
    <n v="0"/>
    <b v="0"/>
    <s v="journalism/audio"/>
    <n v="0"/>
    <s v="Received No Donations"/>
    <x v="5"/>
    <x v="16"/>
  </r>
  <r>
    <n v="1062"/>
    <s v="RETURNING AT A LATER DATE"/>
    <s v="SEE US ON PATREON www.badgirlartwork.com"/>
    <n v="199"/>
    <n v="190"/>
    <x v="1"/>
    <x v="0"/>
    <s v="USD"/>
    <d v="2016-07-12T19:22:21"/>
    <x v="1062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n v="1472604262"/>
    <n v="1470012262"/>
    <b v="0"/>
    <n v="0"/>
    <b v="0"/>
    <s v="journalism/audio"/>
    <n v="0"/>
    <s v="Received No Donation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066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1067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1069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1070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n v="1447787093"/>
    <n v="1445191493"/>
    <b v="0"/>
    <n v="0"/>
    <b v="0"/>
    <s v="games/video games"/>
    <n v="0"/>
    <s v="Received No Donation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1073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1075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076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1077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080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1081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1082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x v="1084"/>
    <n v="1407534804"/>
    <n v="1404942804"/>
    <b v="0"/>
    <n v="0"/>
    <b v="0"/>
    <s v="games/video games"/>
    <n v="0"/>
    <s v="Received No Donation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x v="108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x v="1086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n v="1402852087"/>
    <n v="1400260087"/>
    <b v="0"/>
    <n v="0"/>
    <b v="0"/>
    <s v="games/video games"/>
    <n v="0"/>
    <s v="Received No Donation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1088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x v="1089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1097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098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x v="1100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1101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1106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n v="1406148024"/>
    <n v="1403556024"/>
    <b v="0"/>
    <n v="0"/>
    <b v="0"/>
    <s v="games/video games"/>
    <n v="0"/>
    <s v="Received No Donation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1112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1116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x v="1117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1120"/>
    <n v="1319835400"/>
    <n v="1315947400"/>
    <b v="0"/>
    <n v="0"/>
    <b v="0"/>
    <s v="games/video games"/>
    <n v="0"/>
    <s v="Received No Donation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1121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n v="1369932825"/>
    <n v="1368723225"/>
    <b v="0"/>
    <n v="0"/>
    <b v="0"/>
    <s v="games/video games"/>
    <n v="0"/>
    <s v="Received No Donation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n v="1443193130"/>
    <n v="1438009130"/>
    <b v="0"/>
    <n v="0"/>
    <b v="0"/>
    <s v="games/mobile games"/>
    <n v="0"/>
    <s v="Received No Donation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1126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5:35:17"/>
    <x v="1128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1129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n v="1450993668"/>
    <n v="1448401668"/>
    <b v="0"/>
    <n v="0"/>
    <b v="0"/>
    <s v="games/mobile games"/>
    <n v="0"/>
    <s v="Received No Donation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x v="1132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x v="1134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1140"/>
    <n v="1438859121"/>
    <n v="1436267121"/>
    <b v="0"/>
    <n v="0"/>
    <b v="0"/>
    <s v="games/mobile games"/>
    <n v="0"/>
    <s v="Received No Donations"/>
    <x v="6"/>
    <x v="18"/>
  </r>
  <r>
    <n v="1141"/>
    <s v="Arena Z - Zombie Survival"/>
    <s v="I think this will be a great game!"/>
    <n v="500"/>
    <n v="0"/>
    <x v="2"/>
    <x v="12"/>
    <s v="EUR"/>
    <d v="2015-07-09T16:47:30"/>
    <x v="1141"/>
    <n v="1436460450"/>
    <n v="1433868450"/>
    <b v="0"/>
    <n v="0"/>
    <b v="0"/>
    <s v="games/mobile games"/>
    <n v="0"/>
    <s v="Received No Donation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n v="1424131727"/>
    <n v="1421539727"/>
    <b v="0"/>
    <n v="0"/>
    <b v="0"/>
    <s v="games/mobile games"/>
    <n v="0"/>
    <s v="Received No Donation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1144"/>
    <n v="1430281320"/>
    <n v="1427689320"/>
    <b v="0"/>
    <n v="0"/>
    <b v="0"/>
    <s v="food/food trucks"/>
    <n v="0"/>
    <s v="Received No Donation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1145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1146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n v="1413760783"/>
    <n v="1408576783"/>
    <b v="0"/>
    <n v="0"/>
    <b v="0"/>
    <s v="food/food trucks"/>
    <n v="0"/>
    <s v="Received No Donation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1148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x v="1149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1150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n v="1441592863"/>
    <n v="1439000863"/>
    <b v="0"/>
    <n v="0"/>
    <b v="0"/>
    <s v="food/food trucks"/>
    <n v="0"/>
    <s v="Received No Donations"/>
    <x v="7"/>
    <x v="19"/>
  </r>
  <r>
    <n v="1152"/>
    <s v="Peruvian King Food Truck"/>
    <s v="Peruvian food truck with an LA twist."/>
    <n v="16000"/>
    <n v="911"/>
    <x v="2"/>
    <x v="0"/>
    <s v="USD"/>
    <d v="2015-05-15T17:01:52"/>
    <x v="1152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1153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1154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n v="1424742162"/>
    <n v="1422150162"/>
    <b v="0"/>
    <n v="0"/>
    <b v="0"/>
    <s v="food/food trucks"/>
    <n v="0"/>
    <s v="Received No Donation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n v="1435679100"/>
    <n v="1433006765"/>
    <b v="0"/>
    <n v="0"/>
    <b v="0"/>
    <s v="food/food trucks"/>
    <n v="0"/>
    <s v="Received No Donation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1160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n v="1432047989"/>
    <n v="1430233589"/>
    <b v="0"/>
    <n v="0"/>
    <b v="0"/>
    <s v="food/food trucks"/>
    <n v="0"/>
    <s v="Received No Donation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n v="1407604920"/>
    <n v="1405012920"/>
    <b v="0"/>
    <n v="0"/>
    <b v="0"/>
    <s v="food/food trucks"/>
    <n v="0"/>
    <s v="Received No Donation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n v="1466270582"/>
    <n v="1463678582"/>
    <b v="0"/>
    <n v="0"/>
    <b v="0"/>
    <s v="food/food trucks"/>
    <n v="0"/>
    <s v="Received No Donation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1167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1168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1171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x v="1172"/>
    <n v="1408551752"/>
    <n v="1405959752"/>
    <b v="0"/>
    <n v="0"/>
    <b v="0"/>
    <s v="food/food trucks"/>
    <n v="0"/>
    <s v="Received No Donation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1174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1175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n v="1413388296"/>
    <n v="1410796296"/>
    <b v="0"/>
    <n v="0"/>
    <b v="0"/>
    <s v="food/food trucks"/>
    <n v="0"/>
    <s v="Received No Donation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x v="1179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180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x v="1181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x v="1188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1190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192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196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204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x v="1207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x v="1210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x v="1211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1216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1219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x v="1220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x v="1222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223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1224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226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n v="1407394800"/>
    <n v="1404770616"/>
    <b v="0"/>
    <n v="0"/>
    <b v="0"/>
    <s v="music/world music"/>
    <n v="0"/>
    <s v="Received No Donation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1228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n v="1298589630"/>
    <n v="1295997630"/>
    <b v="0"/>
    <n v="0"/>
    <b v="0"/>
    <s v="music/world music"/>
    <n v="0"/>
    <s v="Received No Donation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n v="1440723600"/>
    <n v="1436394968"/>
    <b v="0"/>
    <n v="0"/>
    <b v="0"/>
    <s v="music/world music"/>
    <n v="0"/>
    <s v="Received No Donation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n v="1422903342"/>
    <n v="1420311342"/>
    <b v="0"/>
    <n v="0"/>
    <b v="0"/>
    <s v="music/world music"/>
    <n v="0"/>
    <s v="Received No Donation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x v="1236"/>
    <n v="1343491200"/>
    <n v="1342801164"/>
    <b v="0"/>
    <n v="0"/>
    <b v="0"/>
    <s v="music/world music"/>
    <n v="0"/>
    <s v="Received No Donation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n v="1345790865"/>
    <n v="1344062865"/>
    <b v="0"/>
    <n v="0"/>
    <b v="0"/>
    <s v="music/world music"/>
    <n v="0"/>
    <s v="Received No Donation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1239"/>
    <n v="1325804767"/>
    <n v="1323212767"/>
    <b v="0"/>
    <n v="0"/>
    <b v="0"/>
    <s v="music/world music"/>
    <n v="0"/>
    <s v="Received No Donation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1240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1242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1243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244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47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248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249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251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1255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1258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259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261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x v="1262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263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1266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1268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1270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x v="1273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276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280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283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6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289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90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99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302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x v="1303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307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1308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309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31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1312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315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1316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1318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1330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331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n v="1485480408"/>
    <n v="1482888408"/>
    <b v="0"/>
    <n v="0"/>
    <b v="0"/>
    <s v="technology/wearables"/>
    <n v="0"/>
    <s v="Received No Donation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n v="1405478025"/>
    <n v="1402886025"/>
    <b v="0"/>
    <n v="0"/>
    <b v="0"/>
    <s v="technology/wearables"/>
    <n v="0"/>
    <s v="Received No Donation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1334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1337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x v="1339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1340"/>
    <n v="1408112253"/>
    <n v="1405520253"/>
    <b v="0"/>
    <n v="0"/>
    <b v="0"/>
    <s v="technology/wearables"/>
    <n v="0"/>
    <s v="Received No Donation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1346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351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1353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357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358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36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1361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362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x v="1366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367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368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37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1372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373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376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8:13:30"/>
    <x v="1378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379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1380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382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384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1386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1389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390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391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392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x v="1393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x v="1395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1405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x v="1406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1409"/>
    <n v="1420085535"/>
    <n v="1414897935"/>
    <b v="0"/>
    <n v="0"/>
    <b v="0"/>
    <s v="publishing/translations"/>
    <n v="0"/>
    <s v="Received No Don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1412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n v="1448147619"/>
    <n v="1445552019"/>
    <b v="0"/>
    <n v="0"/>
    <b v="0"/>
    <s v="publishing/translations"/>
    <n v="0"/>
    <s v="Received No Don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x v="1420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1424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n v="1430276959"/>
    <n v="1427684959"/>
    <b v="0"/>
    <n v="0"/>
    <b v="0"/>
    <s v="publishing/translations"/>
    <n v="0"/>
    <s v="Received No Don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n v="1440408120"/>
    <n v="1435224120"/>
    <b v="0"/>
    <n v="0"/>
    <b v="0"/>
    <s v="publishing/translations"/>
    <n v="0"/>
    <s v="Received No Don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1429"/>
    <n v="1428629242"/>
    <n v="1426037242"/>
    <b v="0"/>
    <n v="0"/>
    <b v="0"/>
    <s v="publishing/translations"/>
    <n v="0"/>
    <s v="Received No Don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1430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n v="1437417828"/>
    <n v="1434825828"/>
    <b v="0"/>
    <n v="0"/>
    <b v="0"/>
    <s v="publishing/translations"/>
    <n v="0"/>
    <s v="Received No Don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x v="1434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x v="1435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n v="1464190158"/>
    <n v="1461598158"/>
    <b v="0"/>
    <n v="0"/>
    <b v="0"/>
    <s v="publishing/translations"/>
    <n v="0"/>
    <s v="Received No Don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x v="1443"/>
    <n v="1483395209"/>
    <n v="1480803209"/>
    <b v="0"/>
    <n v="0"/>
    <b v="0"/>
    <s v="publishing/translations"/>
    <n v="0"/>
    <s v="Received No Don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x v="1444"/>
    <n v="1442091462"/>
    <n v="1436907462"/>
    <b v="0"/>
    <n v="0"/>
    <b v="0"/>
    <s v="publishing/translations"/>
    <n v="0"/>
    <s v="Received No Don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n v="1434286855"/>
    <n v="1431694855"/>
    <b v="0"/>
    <n v="0"/>
    <b v="0"/>
    <s v="publishing/translations"/>
    <n v="0"/>
    <s v="Received No Don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n v="1461235478"/>
    <n v="1459507478"/>
    <b v="0"/>
    <n v="0"/>
    <b v="0"/>
    <s v="publishing/translations"/>
    <n v="0"/>
    <s v="Received No Don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x v="1447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n v="1432272300"/>
    <n v="1429655318"/>
    <b v="0"/>
    <n v="0"/>
    <b v="0"/>
    <s v="publishing/translations"/>
    <n v="0"/>
    <s v="Received No Don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n v="1431286105"/>
    <n v="1427138905"/>
    <b v="0"/>
    <n v="0"/>
    <b v="0"/>
    <s v="publishing/translations"/>
    <n v="0"/>
    <s v="Received No Don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1451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1452"/>
    <n v="1406566363"/>
    <n v="1403974363"/>
    <b v="0"/>
    <n v="0"/>
    <b v="0"/>
    <s v="publishing/translations"/>
    <n v="0"/>
    <s v="Received No Don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n v="1492270947"/>
    <n v="1488386547"/>
    <b v="0"/>
    <n v="0"/>
    <b v="0"/>
    <s v="publishing/translations"/>
    <n v="0"/>
    <s v="Received No Don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x v="1456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1457"/>
    <n v="1447281044"/>
    <n v="1444685444"/>
    <b v="0"/>
    <n v="0"/>
    <b v="0"/>
    <s v="publishing/translations"/>
    <n v="0"/>
    <s v="Received No Don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n v="1407729600"/>
    <n v="1405097760"/>
    <b v="0"/>
    <n v="0"/>
    <b v="0"/>
    <s v="publishing/translations"/>
    <n v="0"/>
    <s v="Received No Don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x v="1459"/>
    <n v="1449077100"/>
    <n v="1446612896"/>
    <b v="0"/>
    <n v="0"/>
    <b v="0"/>
    <s v="publishing/translations"/>
    <n v="0"/>
    <s v="Received No Don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1460"/>
    <n v="1417391100"/>
    <n v="1412371898"/>
    <b v="0"/>
    <n v="0"/>
    <b v="0"/>
    <s v="publishing/translations"/>
    <n v="0"/>
    <s v="Received No Don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461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462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1463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x v="1464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467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469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23:30:39"/>
    <x v="1473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74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1476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1482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x v="1484"/>
    <n v="1342882260"/>
    <n v="1337834963"/>
    <b v="0"/>
    <n v="0"/>
    <b v="0"/>
    <s v="publishing/fiction"/>
    <n v="0"/>
    <s v="Received No Donation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1487"/>
    <n v="1470175271"/>
    <n v="1467583271"/>
    <b v="0"/>
    <n v="0"/>
    <b v="0"/>
    <s v="publishing/fiction"/>
    <n v="0"/>
    <s v="Received No Donation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x v="1488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1489"/>
    <n v="1352994052"/>
    <n v="1350398452"/>
    <b v="0"/>
    <n v="0"/>
    <b v="0"/>
    <s v="publishing/fiction"/>
    <n v="0"/>
    <s v="Received No Donation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1491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1493"/>
    <n v="1371415675"/>
    <n v="1368823675"/>
    <b v="0"/>
    <n v="0"/>
    <b v="0"/>
    <s v="publishing/fiction"/>
    <n v="0"/>
    <s v="Received No Donation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1495"/>
    <n v="1314471431"/>
    <n v="1311879431"/>
    <b v="0"/>
    <n v="0"/>
    <b v="0"/>
    <s v="publishing/fiction"/>
    <n v="0"/>
    <s v="Received No Donation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1496"/>
    <n v="1410866659"/>
    <n v="1405682659"/>
    <b v="0"/>
    <n v="0"/>
    <b v="0"/>
    <s v="publishing/fiction"/>
    <n v="0"/>
    <s v="Received No Donation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x v="1501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04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506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508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1513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514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1518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520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x v="1524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527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28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529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533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1534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x v="1537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1541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1543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n v="1427847480"/>
    <n v="1424222024"/>
    <b v="0"/>
    <n v="0"/>
    <b v="0"/>
    <s v="photography/nature"/>
    <n v="0"/>
    <s v="Received No Donation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1545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1547"/>
    <n v="1487844882"/>
    <n v="1487240082"/>
    <b v="0"/>
    <n v="0"/>
    <b v="0"/>
    <s v="photography/nature"/>
    <n v="0"/>
    <s v="Received No Donation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1548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1549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n v="1432756039"/>
    <n v="1430164039"/>
    <b v="0"/>
    <n v="0"/>
    <b v="0"/>
    <s v="photography/nature"/>
    <n v="0"/>
    <s v="Received No Donation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1553"/>
    <n v="1441176447"/>
    <n v="1438584447"/>
    <b v="0"/>
    <n v="0"/>
    <b v="0"/>
    <s v="photography/nature"/>
    <n v="0"/>
    <s v="Received No Donation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n v="1438495390"/>
    <n v="1435903390"/>
    <b v="0"/>
    <n v="0"/>
    <b v="0"/>
    <s v="photography/nature"/>
    <n v="0"/>
    <s v="Received No Donation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1555"/>
    <n v="1442509200"/>
    <n v="1440513832"/>
    <b v="0"/>
    <n v="0"/>
    <b v="0"/>
    <s v="photography/nature"/>
    <n v="0"/>
    <s v="Received No Donation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x v="1556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1557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1558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1559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1560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n v="1259715000"/>
    <n v="1253712916"/>
    <b v="0"/>
    <n v="0"/>
    <b v="0"/>
    <s v="publishing/art books"/>
    <n v="0"/>
    <s v="Received No Donation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1566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568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6:18:34"/>
    <x v="1569"/>
    <n v="1369498714"/>
    <n v="1366906714"/>
    <b v="0"/>
    <n v="0"/>
    <b v="0"/>
    <s v="publishing/art books"/>
    <n v="0"/>
    <s v="Received No Donation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570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1576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1579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1580"/>
    <n v="1337562726"/>
    <n v="1332378726"/>
    <b v="0"/>
    <n v="0"/>
    <b v="0"/>
    <s v="publishing/art books"/>
    <n v="0"/>
    <s v="Received No Donation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1581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x v="1582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n v="1401464101"/>
    <n v="1400600101"/>
    <b v="0"/>
    <n v="0"/>
    <b v="0"/>
    <s v="photography/places"/>
    <n v="0"/>
    <s v="Received No Donation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x v="1586"/>
    <n v="1428197422"/>
    <n v="1425609022"/>
    <b v="0"/>
    <n v="0"/>
    <b v="0"/>
    <s v="photography/places"/>
    <n v="0"/>
    <s v="Received No Donation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x v="1588"/>
    <n v="1422735120"/>
    <n v="1420091999"/>
    <b v="0"/>
    <n v="0"/>
    <b v="0"/>
    <s v="photography/places"/>
    <n v="0"/>
    <s v="Received No Donation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1589"/>
    <n v="1444433886"/>
    <n v="1441841886"/>
    <b v="0"/>
    <n v="0"/>
    <b v="0"/>
    <s v="photography/places"/>
    <n v="0"/>
    <s v="Received No Donations"/>
    <x v="8"/>
    <x v="26"/>
  </r>
  <r>
    <n v="1590"/>
    <s v="An Italian Adventure"/>
    <s v="Discover Italy through photography."/>
    <n v="60000"/>
    <n v="1020"/>
    <x v="2"/>
    <x v="13"/>
    <s v="EUR"/>
    <d v="2015-09-23T20:34:24"/>
    <x v="1590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1592"/>
    <n v="1427503485"/>
    <n v="1423619085"/>
    <b v="0"/>
    <n v="0"/>
    <b v="0"/>
    <s v="photography/places"/>
    <n v="0"/>
    <s v="Received No Donation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1593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1594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1596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1597"/>
    <n v="1474360197"/>
    <n v="1471768197"/>
    <b v="0"/>
    <n v="0"/>
    <b v="0"/>
    <s v="photography/places"/>
    <n v="0"/>
    <s v="Received No Donation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1599"/>
    <n v="1460116576"/>
    <n v="1457528176"/>
    <b v="0"/>
    <n v="0"/>
    <b v="0"/>
    <s v="photography/places"/>
    <n v="0"/>
    <s v="Received No Donation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01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1602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603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1607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608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609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1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x v="1611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612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615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616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1617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618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62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1621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622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1624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628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29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634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637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638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41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1642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1643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647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650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655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659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663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664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666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671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672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1675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676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x v="1677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678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1680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1682"/>
    <n v="1492142860"/>
    <n v="1486962460"/>
    <b v="0"/>
    <n v="0"/>
    <b v="0"/>
    <s v="music/faith"/>
    <n v="0"/>
    <s v="Received No Donation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x v="1683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1684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21:37:10"/>
    <x v="1689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692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n v="1491007211"/>
    <n v="1488418811"/>
    <b v="0"/>
    <n v="0"/>
    <b v="0"/>
    <s v="music/faith"/>
    <n v="0"/>
    <s v="Received No Donation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97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n v="1490499180"/>
    <n v="1488430760"/>
    <b v="0"/>
    <n v="0"/>
    <b v="0"/>
    <s v="music/faith"/>
    <n v="0"/>
    <s v="Received No Donation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x v="1702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1703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1704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1705"/>
    <n v="1441814400"/>
    <n v="1440807846"/>
    <b v="0"/>
    <n v="0"/>
    <b v="0"/>
    <s v="music/faith"/>
    <n v="0"/>
    <s v="Received No Donation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n v="1440314472"/>
    <n v="1435130472"/>
    <b v="0"/>
    <n v="0"/>
    <b v="0"/>
    <s v="music/faith"/>
    <n v="0"/>
    <s v="Received No Donation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n v="1462135706"/>
    <n v="1458679706"/>
    <b v="0"/>
    <n v="0"/>
    <b v="0"/>
    <s v="music/faith"/>
    <n v="0"/>
    <s v="Received No Donation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1709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x v="1710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n v="1435701353"/>
    <n v="1430517353"/>
    <b v="0"/>
    <n v="0"/>
    <b v="0"/>
    <s v="music/faith"/>
    <n v="0"/>
    <s v="Received No Donation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1717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4T04:59:00"/>
    <x v="1718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1720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n v="1449831863"/>
    <n v="1447239863"/>
    <b v="0"/>
    <n v="0"/>
    <b v="0"/>
    <s v="music/faith"/>
    <n v="0"/>
    <s v="Received No Donation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1722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26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1727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1728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n v="1465521306"/>
    <n v="1460337306"/>
    <b v="0"/>
    <n v="0"/>
    <b v="0"/>
    <s v="music/faith"/>
    <n v="0"/>
    <s v="Received No Donation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n v="1445738783"/>
    <n v="1443146783"/>
    <b v="0"/>
    <n v="0"/>
    <b v="0"/>
    <s v="music/faith"/>
    <n v="0"/>
    <s v="Received No Donations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1731"/>
    <n v="1434034800"/>
    <n v="1432849552"/>
    <b v="0"/>
    <n v="0"/>
    <b v="0"/>
    <s v="music/faith"/>
    <n v="0"/>
    <s v="Received No Donation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n v="1452920400"/>
    <n v="1447777481"/>
    <b v="0"/>
    <n v="0"/>
    <b v="0"/>
    <s v="music/faith"/>
    <n v="0"/>
    <s v="Received No Donation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1733"/>
    <n v="1473802200"/>
    <n v="1472746374"/>
    <b v="0"/>
    <n v="0"/>
    <b v="0"/>
    <s v="music/faith"/>
    <n v="0"/>
    <s v="Received No Donation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1734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1735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1736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1738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1739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n v="1437075422"/>
    <n v="1434483422"/>
    <b v="0"/>
    <n v="0"/>
    <b v="0"/>
    <s v="music/faith"/>
    <n v="0"/>
    <s v="Received No Donations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x v="174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743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x v="1748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x v="1749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751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52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756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757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x v="1759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1761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x v="1762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x v="1766"/>
    <n v="1408999088"/>
    <n v="1407184688"/>
    <b v="1"/>
    <n v="0"/>
    <b v="0"/>
    <s v="photography/photobooks"/>
    <n v="0"/>
    <s v="Received No Donation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7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1768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1769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1772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1776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785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1787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1788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1790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1791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1792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x v="1793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x v="1795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1797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1799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x v="1802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804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1806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x v="1807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x v="1809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1810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1811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1813"/>
    <n v="1407532812"/>
    <n v="1404940812"/>
    <b v="0"/>
    <n v="0"/>
    <b v="0"/>
    <s v="photography/photobooks"/>
    <n v="0"/>
    <s v="Received No Donation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n v="1435787137"/>
    <n v="1434577537"/>
    <b v="0"/>
    <n v="0"/>
    <b v="0"/>
    <s v="photography/photobooks"/>
    <n v="0"/>
    <s v="Received No Donation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x v="1816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1817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1818"/>
    <n v="1428035850"/>
    <n v="1425447450"/>
    <b v="0"/>
    <n v="0"/>
    <b v="0"/>
    <s v="photography/photobooks"/>
    <n v="0"/>
    <s v="Received No Donation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821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x v="1822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8T02:08:00"/>
    <x v="1824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26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829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0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831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1832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x v="1834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835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x v="1836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39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41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1849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857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x v="1859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1860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n v="1422256341"/>
    <n v="1419664341"/>
    <b v="0"/>
    <n v="0"/>
    <b v="0"/>
    <s v="games/mobile games"/>
    <n v="0"/>
    <s v="Received No Donation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1863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n v="1483488249"/>
    <n v="1480896249"/>
    <b v="0"/>
    <n v="0"/>
    <b v="0"/>
    <s v="games/mobile games"/>
    <n v="0"/>
    <s v="Received No Donation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1875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x v="1876"/>
    <n v="1402901405"/>
    <n v="1400309405"/>
    <b v="0"/>
    <n v="0"/>
    <b v="0"/>
    <s v="games/mobile games"/>
    <n v="0"/>
    <s v="Received No Donation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1877"/>
    <n v="1425170525"/>
    <n v="1422664925"/>
    <b v="0"/>
    <n v="0"/>
    <b v="0"/>
    <s v="games/mobile games"/>
    <n v="0"/>
    <s v="Received No Donation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n v="1402618355"/>
    <n v="1400026355"/>
    <b v="0"/>
    <n v="0"/>
    <b v="0"/>
    <s v="games/mobile games"/>
    <n v="0"/>
    <s v="Received No Donation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1880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881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883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1892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x v="1894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1898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1904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1906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1907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x v="1910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912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1913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1916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1917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1918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920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921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922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23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925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8T04:59:00"/>
    <x v="1927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928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929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1930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931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1937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1940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943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x v="1945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1948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949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1953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954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957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965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968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970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1972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1975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976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1977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1979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x v="1980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1982"/>
    <n v="1480863887"/>
    <n v="1478268287"/>
    <b v="0"/>
    <n v="0"/>
    <b v="0"/>
    <s v="photography/people"/>
    <n v="0"/>
    <s v="Received No Donation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987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8:19:02"/>
    <x v="1988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1989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1990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1991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1992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1993"/>
    <n v="1450706837"/>
    <n v="1448114837"/>
    <b v="0"/>
    <n v="0"/>
    <b v="0"/>
    <s v="photography/people"/>
    <n v="0"/>
    <s v="Received No Donation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n v="1481072942"/>
    <n v="1475885342"/>
    <b v="0"/>
    <n v="0"/>
    <b v="0"/>
    <s v="photography/people"/>
    <n v="0"/>
    <s v="Received No Donation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n v="1405021211"/>
    <n v="1402429211"/>
    <b v="0"/>
    <n v="0"/>
    <b v="0"/>
    <s v="photography/people"/>
    <n v="0"/>
    <s v="Received No Donation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n v="1409091612"/>
    <n v="1406499612"/>
    <b v="0"/>
    <n v="0"/>
    <b v="0"/>
    <s v="photography/people"/>
    <n v="0"/>
    <s v="Received No Donation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1999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x v="2001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002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2010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x v="2011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2016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026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2028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2029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x v="2031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037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038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2039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x v="2040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2042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x v="2049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2056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x v="2058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x v="2063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066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067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074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2075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2076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2077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x v="2078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2081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2084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2086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2089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93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096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2T03:40:00"/>
    <x v="2099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02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x v="2103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104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2105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2109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110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12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x v="2113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115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18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2119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2120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x v="2121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122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125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x v="2127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2130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2131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2136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x v="2137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2138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n v="1415947159"/>
    <n v="1413351559"/>
    <b v="0"/>
    <n v="0"/>
    <b v="0"/>
    <s v="games/video games"/>
    <n v="0"/>
    <s v="Received No Donation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144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2145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x v="2147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2148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n v="1280534400"/>
    <n v="1277512556"/>
    <b v="0"/>
    <n v="0"/>
    <b v="0"/>
    <s v="games/video games"/>
    <n v="0"/>
    <s v="Received No Donations"/>
    <x v="6"/>
    <x v="17"/>
  </r>
  <r>
    <n v="2150"/>
    <s v="The Unknown Door"/>
    <s v="A pixel styled open world detective game."/>
    <n v="50000"/>
    <n v="405"/>
    <x v="2"/>
    <x v="10"/>
    <s v="NOK"/>
    <d v="2016-07-13T06:49:59"/>
    <x v="2150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2151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2154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2155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56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x v="2157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2160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x v="2161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x v="2164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167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2168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170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2171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72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2174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2176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179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2180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x v="2182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2186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x v="2188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190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2195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2196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97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x v="2199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2202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2204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207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209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2214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215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219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2220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2233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x v="2235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2236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x v="2238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239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2242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2245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2247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2249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2251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2254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2255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56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2258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2262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x v="2263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2266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2269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2272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x v="2278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282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2284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29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293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2296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297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298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299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2301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2304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2309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2311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2312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2313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2315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317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x v="2321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2322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2323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324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2327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2331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2334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2337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2340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2341"/>
    <n v="1436729504"/>
    <n v="1434137504"/>
    <b v="0"/>
    <n v="0"/>
    <b v="0"/>
    <s v="technology/web"/>
    <n v="0"/>
    <s v="Received No Donation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n v="1412571600"/>
    <n v="1410799870"/>
    <b v="0"/>
    <n v="0"/>
    <b v="0"/>
    <s v="technology/web"/>
    <n v="0"/>
    <s v="Received No Donation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n v="1427845140"/>
    <n v="1424822556"/>
    <b v="0"/>
    <n v="0"/>
    <b v="0"/>
    <s v="technology/web"/>
    <n v="0"/>
    <s v="Received No Donation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2346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2347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348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n v="1439318228"/>
    <n v="1436812628"/>
    <b v="0"/>
    <n v="0"/>
    <b v="0"/>
    <s v="technology/web"/>
    <n v="0"/>
    <s v="Received No Donation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x v="2350"/>
    <n v="1483474370"/>
    <n v="1480882370"/>
    <b v="0"/>
    <n v="0"/>
    <b v="0"/>
    <s v="technology/web"/>
    <n v="0"/>
    <s v="Received No Donation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x v="2351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n v="1433603552"/>
    <n v="1428419552"/>
    <b v="0"/>
    <n v="0"/>
    <b v="0"/>
    <s v="technology/web"/>
    <n v="0"/>
    <s v="Received No Donation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n v="1429632822"/>
    <n v="1428596022"/>
    <b v="0"/>
    <n v="0"/>
    <b v="0"/>
    <s v="technology/web"/>
    <n v="0"/>
    <s v="Received No Donation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2354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x v="2355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x v="2356"/>
    <n v="1433530104"/>
    <n v="1430938104"/>
    <b v="0"/>
    <n v="0"/>
    <b v="0"/>
    <s v="technology/web"/>
    <n v="0"/>
    <s v="Received No Donation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2357"/>
    <n v="1445093578"/>
    <n v="1442501578"/>
    <b v="0"/>
    <n v="0"/>
    <b v="0"/>
    <s v="technology/web"/>
    <n v="0"/>
    <s v="Received No Donation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2358"/>
    <n v="1422664740"/>
    <n v="1417818036"/>
    <b v="0"/>
    <n v="0"/>
    <b v="0"/>
    <s v="technology/web"/>
    <n v="0"/>
    <s v="Received No Donation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359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x v="2360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n v="1462053600"/>
    <n v="1459975008"/>
    <b v="0"/>
    <n v="0"/>
    <b v="0"/>
    <s v="technology/web"/>
    <n v="0"/>
    <s v="Received No Donation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362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n v="1451348200"/>
    <n v="1447460200"/>
    <b v="0"/>
    <n v="0"/>
    <b v="0"/>
    <s v="technology/web"/>
    <n v="0"/>
    <s v="Received No Donation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2364"/>
    <n v="1445898356"/>
    <n v="1441146356"/>
    <b v="0"/>
    <n v="0"/>
    <b v="0"/>
    <s v="technology/web"/>
    <n v="0"/>
    <s v="Received No Donation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n v="1453071600"/>
    <n v="1449596425"/>
    <b v="0"/>
    <n v="0"/>
    <b v="0"/>
    <s v="technology/web"/>
    <n v="0"/>
    <s v="Received No Donation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n v="1455132611"/>
    <n v="1452540611"/>
    <b v="0"/>
    <n v="0"/>
    <b v="0"/>
    <s v="technology/web"/>
    <n v="0"/>
    <s v="Received No Donation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n v="1435257596"/>
    <n v="1432665596"/>
    <b v="0"/>
    <n v="0"/>
    <b v="0"/>
    <s v="technology/web"/>
    <n v="0"/>
    <s v="Received No Donation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x v="2373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n v="1473451437"/>
    <n v="1470859437"/>
    <b v="0"/>
    <n v="0"/>
    <b v="0"/>
    <s v="technology/web"/>
    <n v="0"/>
    <s v="Received No Donation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376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x v="2377"/>
    <n v="1480110783"/>
    <n v="1477515183"/>
    <b v="0"/>
    <n v="0"/>
    <b v="0"/>
    <s v="technology/web"/>
    <n v="0"/>
    <s v="Received No Donation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2378"/>
    <n v="1440548330"/>
    <n v="1438042730"/>
    <b v="0"/>
    <n v="0"/>
    <b v="0"/>
    <s v="technology/web"/>
    <n v="0"/>
    <s v="Received No Donation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2379"/>
    <n v="1444004616"/>
    <n v="1440116616"/>
    <b v="0"/>
    <n v="0"/>
    <b v="0"/>
    <s v="technology/web"/>
    <n v="0"/>
    <s v="Received No Donation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2380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381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x v="2386"/>
    <n v="1420920424"/>
    <n v="1415736424"/>
    <b v="0"/>
    <n v="0"/>
    <b v="0"/>
    <s v="technology/web"/>
    <n v="0"/>
    <s v="Received No Donation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n v="1420352264"/>
    <n v="1416896264"/>
    <b v="0"/>
    <n v="0"/>
    <b v="0"/>
    <s v="technology/web"/>
    <n v="0"/>
    <s v="Received No Donation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2391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n v="1446087223"/>
    <n v="1443495223"/>
    <b v="0"/>
    <n v="0"/>
    <b v="0"/>
    <s v="technology/web"/>
    <n v="0"/>
    <s v="Received No Donation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2395"/>
    <n v="1484038620"/>
    <n v="1481597687"/>
    <b v="0"/>
    <n v="0"/>
    <b v="0"/>
    <s v="technology/web"/>
    <n v="0"/>
    <s v="Received No Donation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n v="1420233256"/>
    <n v="1417641256"/>
    <b v="0"/>
    <n v="0"/>
    <b v="0"/>
    <s v="technology/web"/>
    <n v="0"/>
    <s v="Received No Donation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n v="1435874384"/>
    <n v="1433282384"/>
    <b v="0"/>
    <n v="0"/>
    <b v="0"/>
    <s v="technology/web"/>
    <n v="0"/>
    <s v="Received No Donation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x v="2399"/>
    <n v="1418934506"/>
    <n v="1415910506"/>
    <b v="0"/>
    <n v="0"/>
    <b v="0"/>
    <s v="technology/web"/>
    <n v="0"/>
    <s v="Received No Donation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n v="1460615164"/>
    <n v="1458023164"/>
    <b v="0"/>
    <n v="0"/>
    <b v="0"/>
    <s v="technology/web"/>
    <n v="0"/>
    <s v="Received No Donation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x v="2402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n v="1451782607"/>
    <n v="1449190607"/>
    <b v="0"/>
    <n v="0"/>
    <b v="0"/>
    <s v="food/food trucks"/>
    <n v="0"/>
    <s v="Received No Donation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405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2408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409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n v="1441619275"/>
    <n v="1439027275"/>
    <b v="0"/>
    <n v="0"/>
    <b v="0"/>
    <s v="food/food trucks"/>
    <n v="0"/>
    <s v="Received No Donation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n v="1480185673"/>
    <n v="1476294073"/>
    <b v="0"/>
    <n v="0"/>
    <b v="0"/>
    <s v="food/food trucks"/>
    <n v="0"/>
    <s v="Received No Donation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2413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415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n v="1407705187"/>
    <n v="1405113187"/>
    <b v="0"/>
    <n v="0"/>
    <b v="0"/>
    <s v="food/food trucks"/>
    <n v="0"/>
    <s v="Received No Donations"/>
    <x v="7"/>
    <x v="19"/>
  </r>
  <r>
    <n v="2418"/>
    <s v="Mexican food truck"/>
    <s v="I want to start my food truck business."/>
    <n v="25000"/>
    <n v="5"/>
    <x v="2"/>
    <x v="0"/>
    <s v="USD"/>
    <d v="2015-03-24T19:34:04"/>
    <x v="2418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n v="1424281389"/>
    <n v="1419097389"/>
    <b v="0"/>
    <n v="0"/>
    <b v="0"/>
    <s v="food/food trucks"/>
    <n v="0"/>
    <s v="Received No Donation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2420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x v="2421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2422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2423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x v="2424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2426"/>
    <n v="1439006692"/>
    <n v="1433822692"/>
    <b v="0"/>
    <n v="0"/>
    <b v="0"/>
    <s v="food/food trucks"/>
    <n v="0"/>
    <s v="Received No Donation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2427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2428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x v="2431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2432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n v="1456608943"/>
    <n v="1454016943"/>
    <b v="0"/>
    <n v="0"/>
    <b v="0"/>
    <s v="food/food trucks"/>
    <n v="0"/>
    <s v="Received No Donation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2437"/>
    <n v="1426615200"/>
    <n v="1422400188"/>
    <b v="0"/>
    <n v="0"/>
    <b v="0"/>
    <s v="food/food trucks"/>
    <n v="0"/>
    <s v="Received No Donation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2438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n v="1445197129"/>
    <n v="1442605129"/>
    <b v="0"/>
    <n v="0"/>
    <b v="0"/>
    <s v="food/food trucks"/>
    <n v="0"/>
    <s v="Received No Donation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x v="2440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x v="2441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442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2451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455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456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2457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2463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x v="2464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465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467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2468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2475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2476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477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479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483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487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496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n v="1465333560"/>
    <n v="1462743308"/>
    <b v="0"/>
    <n v="0"/>
    <b v="0"/>
    <s v="food/restaurants"/>
    <n v="0"/>
    <s v="Received No Donation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2504"/>
    <n v="1416014534"/>
    <n v="1413418934"/>
    <b v="0"/>
    <n v="0"/>
    <b v="0"/>
    <s v="food/restaurants"/>
    <n v="0"/>
    <s v="Received No Donation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n v="1426292416"/>
    <n v="1423704016"/>
    <b v="0"/>
    <n v="0"/>
    <b v="0"/>
    <s v="food/restaurants"/>
    <n v="0"/>
    <s v="Received No Donation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x v="2507"/>
    <n v="1431308704"/>
    <n v="1428716704"/>
    <b v="0"/>
    <n v="0"/>
    <b v="0"/>
    <s v="food/restaurants"/>
    <n v="0"/>
    <s v="Received No Donation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n v="1408056634"/>
    <n v="1405464634"/>
    <b v="0"/>
    <n v="0"/>
    <b v="0"/>
    <s v="food/restaurants"/>
    <n v="0"/>
    <s v="Received No Donation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n v="1454323413"/>
    <n v="1451731413"/>
    <b v="0"/>
    <n v="0"/>
    <b v="0"/>
    <s v="food/restaurants"/>
    <n v="0"/>
    <s v="Received No Donation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2512"/>
    <n v="1418504561"/>
    <n v="1417208561"/>
    <b v="0"/>
    <n v="0"/>
    <b v="0"/>
    <s v="food/restaurants"/>
    <n v="0"/>
    <s v="Received No Donation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n v="1488067789"/>
    <n v="1482883789"/>
    <b v="0"/>
    <n v="0"/>
    <b v="0"/>
    <s v="food/restaurants"/>
    <n v="0"/>
    <s v="Received No Donation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n v="1417279252"/>
    <n v="1414683652"/>
    <b v="0"/>
    <n v="0"/>
    <b v="0"/>
    <s v="food/restaurants"/>
    <n v="0"/>
    <s v="Received No Donation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2518"/>
    <n v="1415899228"/>
    <n v="1413303628"/>
    <b v="0"/>
    <n v="0"/>
    <b v="0"/>
    <s v="food/restaurants"/>
    <n v="0"/>
    <s v="Received No Donation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2519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n v="1476559260"/>
    <n v="1472567085"/>
    <b v="0"/>
    <n v="0"/>
    <b v="0"/>
    <s v="food/restaurants"/>
    <n v="0"/>
    <s v="Received No Donation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2524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525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2526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2527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5T00:56:15"/>
    <x v="2529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2533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x v="2535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2538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42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2544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545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2546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549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2551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2552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557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x v="2558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n v="1444740089"/>
    <n v="1442148089"/>
    <b v="0"/>
    <n v="0"/>
    <b v="0"/>
    <s v="food/food trucks"/>
    <n v="0"/>
    <s v="Received No Donation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2563"/>
    <n v="1438226451"/>
    <n v="1433042451"/>
    <b v="0"/>
    <n v="0"/>
    <b v="0"/>
    <s v="food/food trucks"/>
    <n v="0"/>
    <s v="Received No Donation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x v="2564"/>
    <n v="1406854699"/>
    <n v="1404262699"/>
    <b v="0"/>
    <n v="0"/>
    <b v="0"/>
    <s v="food/food trucks"/>
    <n v="0"/>
    <s v="Received No Donation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2565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2566"/>
    <n v="1408663948"/>
    <n v="1406071948"/>
    <b v="0"/>
    <n v="0"/>
    <b v="0"/>
    <s v="food/food trucks"/>
    <n v="0"/>
    <s v="Received No Donation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2569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2570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2572"/>
    <n v="1428893517"/>
    <n v="1426301517"/>
    <b v="0"/>
    <n v="0"/>
    <b v="0"/>
    <s v="food/food trucks"/>
    <n v="0"/>
    <s v="Received No Donation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n v="1408803149"/>
    <n v="1404915149"/>
    <b v="0"/>
    <n v="0"/>
    <b v="0"/>
    <s v="food/food trucks"/>
    <n v="0"/>
    <s v="Received No Donation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n v="1463600945"/>
    <n v="1461786545"/>
    <b v="0"/>
    <n v="0"/>
    <b v="0"/>
    <s v="food/food trucks"/>
    <n v="0"/>
    <s v="Received No Donation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n v="1421030194"/>
    <n v="1418438194"/>
    <b v="0"/>
    <n v="0"/>
    <b v="0"/>
    <s v="food/food trucks"/>
    <n v="0"/>
    <s v="Received No Donation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2576"/>
    <n v="1428707647"/>
    <n v="1424823247"/>
    <b v="0"/>
    <n v="0"/>
    <b v="0"/>
    <s v="food/food trucks"/>
    <n v="0"/>
    <s v="Received No Donation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n v="1407181297"/>
    <n v="1405021297"/>
    <b v="0"/>
    <n v="0"/>
    <b v="0"/>
    <s v="food/food trucks"/>
    <n v="0"/>
    <s v="Received No Donation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n v="1444410000"/>
    <n v="1440203579"/>
    <b v="0"/>
    <n v="0"/>
    <b v="0"/>
    <s v="food/food trucks"/>
    <n v="0"/>
    <s v="Received No Donation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581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x v="2582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2583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2584"/>
    <n v="1434341369"/>
    <n v="1431749369"/>
    <b v="0"/>
    <n v="0"/>
    <b v="0"/>
    <s v="food/food trucks"/>
    <n v="0"/>
    <s v="Received No Donation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2586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n v="1453817297"/>
    <n v="1453212497"/>
    <b v="0"/>
    <n v="0"/>
    <b v="0"/>
    <s v="food/food trucks"/>
    <n v="0"/>
    <s v="Received No Donation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n v="1429993026"/>
    <n v="1427401026"/>
    <b v="0"/>
    <n v="0"/>
    <b v="0"/>
    <s v="food/food trucks"/>
    <n v="0"/>
    <s v="Received No Donation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2594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2595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598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2599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260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602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2603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2606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608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610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616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2618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2626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628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2629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x v="2630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2631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632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634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637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638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2641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n v="1468565820"/>
    <n v="1465970108"/>
    <b v="0"/>
    <n v="0"/>
    <b v="0"/>
    <s v="technology/space exploration"/>
    <n v="0"/>
    <s v="Received No Donation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2644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x v="2649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3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20:00:00"/>
    <x v="2655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56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2658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8T01:40:10"/>
    <x v="2659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2661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x v="2668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669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6T04:04:51"/>
    <x v="2680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2681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682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2685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n v="1412119423"/>
    <n v="1410391423"/>
    <b v="0"/>
    <n v="0"/>
    <b v="0"/>
    <s v="food/food trucks"/>
    <n v="0"/>
    <s v="Received No Donation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2687"/>
    <n v="1435591318"/>
    <n v="1432999318"/>
    <b v="0"/>
    <n v="0"/>
    <b v="0"/>
    <s v="food/food trucks"/>
    <n v="0"/>
    <s v="Received No Donation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x v="2688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x v="2691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2695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2697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x v="2699"/>
    <n v="1407533463"/>
    <n v="1404941463"/>
    <b v="0"/>
    <n v="0"/>
    <b v="0"/>
    <s v="food/food trucks"/>
    <n v="0"/>
    <s v="Received No Donation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2700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x v="2701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2702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2703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704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2705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706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2707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708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9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2710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2711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12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13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714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5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6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717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2718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9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720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x v="272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x v="2726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2727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28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2729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2730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740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x v="2741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742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n v="1476863607"/>
    <n v="1474271607"/>
    <b v="0"/>
    <n v="0"/>
    <b v="0"/>
    <s v="publishing/children's books"/>
    <n v="0"/>
    <s v="Received No Donation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2748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2749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2750"/>
    <n v="1341086400"/>
    <n v="1340055345"/>
    <b v="0"/>
    <n v="0"/>
    <b v="0"/>
    <s v="publishing/children's books"/>
    <n v="0"/>
    <s v="Received No Donation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n v="1403039842"/>
    <n v="1397855842"/>
    <b v="0"/>
    <n v="0"/>
    <b v="0"/>
    <s v="publishing/children's books"/>
    <n v="0"/>
    <s v="Received No Donation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53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n v="1410448551"/>
    <n v="1407856551"/>
    <b v="0"/>
    <n v="0"/>
    <b v="0"/>
    <s v="publishing/children's books"/>
    <n v="0"/>
    <s v="Received No Donation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x v="2755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756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x v="2757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n v="1371726258"/>
    <n v="1369134258"/>
    <b v="0"/>
    <n v="0"/>
    <b v="0"/>
    <s v="publishing/children's books"/>
    <n v="0"/>
    <s v="Received No Donation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2761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2762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2763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2765"/>
    <n v="1351432428"/>
    <n v="1350050028"/>
    <b v="0"/>
    <n v="0"/>
    <b v="0"/>
    <s v="publishing/children's books"/>
    <n v="0"/>
    <s v="Received No Donation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x v="2767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2769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n v="1359738000"/>
    <n v="1355489140"/>
    <b v="0"/>
    <n v="0"/>
    <b v="0"/>
    <s v="publishing/children's books"/>
    <n v="0"/>
    <s v="Received No Donation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2772"/>
    <n v="1381006294"/>
    <n v="1379710294"/>
    <b v="0"/>
    <n v="0"/>
    <b v="0"/>
    <s v="publishing/children's books"/>
    <n v="0"/>
    <s v="Received No Donation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x v="2773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2779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x v="2780"/>
    <n v="1489142688"/>
    <n v="1486550688"/>
    <b v="0"/>
    <n v="0"/>
    <b v="0"/>
    <s v="publishing/children's books"/>
    <n v="0"/>
    <s v="Received No Donation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781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782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83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2784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2785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x v="2786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7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2788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x v="2789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90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91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2792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93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94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795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796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7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8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9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800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x v="2801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802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803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804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5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2806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x v="2807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808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2809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2810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811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x v="2812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2813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814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x v="2815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2816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817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2818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2819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20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21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822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23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824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2825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6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7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8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9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830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2831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32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1T02:00:00"/>
    <x v="2833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834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35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6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7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2838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9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40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2841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2842"/>
    <n v="1403348400"/>
    <n v="1401058295"/>
    <b v="0"/>
    <n v="0"/>
    <b v="0"/>
    <s v="theater/plays"/>
    <n v="0"/>
    <s v="Received No Donation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2843"/>
    <n v="1465790400"/>
    <n v="1462210950"/>
    <b v="0"/>
    <n v="0"/>
    <b v="0"/>
    <s v="theater/plays"/>
    <n v="0"/>
    <s v="Received No Donation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x v="2844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2845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2846"/>
    <n v="1432917394"/>
    <n v="1429029394"/>
    <b v="0"/>
    <n v="0"/>
    <b v="0"/>
    <s v="theater/plays"/>
    <n v="0"/>
    <s v="Received No Donation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2847"/>
    <n v="1464031265"/>
    <n v="1458847265"/>
    <b v="0"/>
    <n v="0"/>
    <b v="0"/>
    <s v="theater/plays"/>
    <n v="0"/>
    <s v="Received No Donation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2848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2849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50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x v="2851"/>
    <n v="1454109420"/>
    <n v="1453334629"/>
    <b v="0"/>
    <n v="0"/>
    <b v="0"/>
    <s v="theater/plays"/>
    <n v="0"/>
    <s v="Received No Donation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2852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x v="2853"/>
    <n v="1410669297"/>
    <n v="1405485297"/>
    <b v="0"/>
    <n v="0"/>
    <b v="0"/>
    <s v="theater/plays"/>
    <n v="0"/>
    <s v="Received No Donation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854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55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2856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2857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x v="2858"/>
    <n v="1417778880"/>
    <n v="1415711095"/>
    <b v="0"/>
    <n v="0"/>
    <b v="0"/>
    <s v="theater/plays"/>
    <n v="0"/>
    <s v="Received No Donation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x v="2859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60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x v="2861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2862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2863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x v="2864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2865"/>
    <n v="1420512259"/>
    <n v="1415328259"/>
    <b v="0"/>
    <n v="0"/>
    <b v="0"/>
    <s v="theater/plays"/>
    <n v="0"/>
    <s v="Received No Donation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2866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867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2868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2869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870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871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2872"/>
    <n v="1434768438"/>
    <n v="1429584438"/>
    <b v="0"/>
    <n v="0"/>
    <b v="0"/>
    <s v="theater/plays"/>
    <n v="0"/>
    <s v="Received No Donation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873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4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2875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2876"/>
    <n v="1437069079"/>
    <n v="1434477079"/>
    <b v="0"/>
    <n v="0"/>
    <b v="0"/>
    <s v="theater/plays"/>
    <n v="0"/>
    <s v="Received No Donation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877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2878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2879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2880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2881"/>
    <n v="1417620036"/>
    <n v="1412432436"/>
    <b v="0"/>
    <n v="0"/>
    <b v="0"/>
    <s v="theater/plays"/>
    <n v="0"/>
    <s v="Received No Donation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82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2883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884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x v="2885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2886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2887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2888"/>
    <n v="1413608340"/>
    <n v="1412945440"/>
    <b v="0"/>
    <n v="0"/>
    <b v="0"/>
    <s v="theater/plays"/>
    <n v="0"/>
    <s v="Received No Donation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889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2890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91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892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x v="2893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x v="2894"/>
    <n v="1428100815"/>
    <n v="1422920415"/>
    <b v="0"/>
    <n v="0"/>
    <b v="0"/>
    <s v="theater/plays"/>
    <n v="0"/>
    <s v="Received No Donation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2895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896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897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98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2899"/>
    <n v="1469325158"/>
    <n v="1464141158"/>
    <b v="0"/>
    <n v="0"/>
    <b v="0"/>
    <s v="theater/plays"/>
    <n v="0"/>
    <s v="Received No Donation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2900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2901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2902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2903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2904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905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906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2907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908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2909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2910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911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2912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2913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2914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915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2916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917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918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2919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2920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2921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922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923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2924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2925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2926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2927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928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929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2930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x v="2931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x v="2932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933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x v="2934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2935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936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x v="2937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2938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939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2940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2941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x v="2942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2943"/>
    <n v="1428894380"/>
    <n v="1426302380"/>
    <b v="0"/>
    <n v="0"/>
    <b v="0"/>
    <s v="theater/spaces"/>
    <n v="0"/>
    <s v="Received No Donation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2944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2945"/>
    <n v="1432437660"/>
    <n v="1429845660"/>
    <b v="0"/>
    <n v="0"/>
    <b v="0"/>
    <s v="theater/spaces"/>
    <n v="0"/>
    <s v="Received No Donation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2946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947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2948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2949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2950"/>
    <n v="1453538752"/>
    <n v="1450946752"/>
    <b v="0"/>
    <n v="0"/>
    <b v="0"/>
    <s v="theater/spaces"/>
    <n v="0"/>
    <s v="Received No Donation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951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952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953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2954"/>
    <n v="1489669203"/>
    <n v="1487944803"/>
    <b v="0"/>
    <n v="0"/>
    <b v="0"/>
    <s v="theater/spaces"/>
    <n v="0"/>
    <s v="Received No Donation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955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956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957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2958"/>
    <n v="1462729317"/>
    <n v="1457548917"/>
    <b v="0"/>
    <n v="0"/>
    <b v="0"/>
    <s v="theater/spaces"/>
    <n v="0"/>
    <s v="Received No Donation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2959"/>
    <n v="1465258325"/>
    <n v="1462666325"/>
    <b v="0"/>
    <n v="0"/>
    <b v="0"/>
    <s v="theater/spaces"/>
    <n v="0"/>
    <s v="Received No Donation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2960"/>
    <n v="1410459023"/>
    <n v="1407867023"/>
    <b v="0"/>
    <n v="0"/>
    <b v="0"/>
    <s v="theater/spaces"/>
    <n v="0"/>
    <s v="Received No Donation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2961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962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963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964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965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2966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2967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2968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969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2970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971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2972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2973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2974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975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2976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977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978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2979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298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x v="2981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2982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2983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984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985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2986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987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988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1T04:59:00"/>
    <x v="2989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99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991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2992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x v="2993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994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2995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2996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2997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2998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999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300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001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3002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3003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3004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3005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x v="3006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5:11:23"/>
    <x v="3007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3008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3009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010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x v="3011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3012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013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14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3015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3016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017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3018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3019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3020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3021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3022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3023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3024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3025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3026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3027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028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3029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3030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3031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3032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3033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3034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35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3036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3037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3038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039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3040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3041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3042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x v="3043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3044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3045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3046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3047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048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3049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305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3051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052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053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054"/>
    <n v="1425258240"/>
    <n v="1422043154"/>
    <b v="0"/>
    <n v="0"/>
    <b v="0"/>
    <s v="theater/spaces"/>
    <n v="0"/>
    <s v="Received No Donation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055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3056"/>
    <n v="1412003784"/>
    <n v="1406819784"/>
    <b v="0"/>
    <n v="0"/>
    <b v="0"/>
    <s v="theater/spaces"/>
    <n v="0"/>
    <s v="Received No Donation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3057"/>
    <n v="1459694211"/>
    <n v="1457105811"/>
    <b v="0"/>
    <n v="0"/>
    <b v="0"/>
    <s v="theater/spaces"/>
    <n v="0"/>
    <s v="Received No Donation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x v="3058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3059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3060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8:49:08"/>
    <x v="3061"/>
    <n v="1407955748"/>
    <n v="1405363748"/>
    <b v="0"/>
    <n v="0"/>
    <b v="0"/>
    <s v="theater/spaces"/>
    <n v="0"/>
    <s v="Received No Donation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3062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3063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3064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065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x v="3066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067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68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69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3070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3071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072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3073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074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3075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x v="3076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077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078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079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3080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081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3082"/>
    <n v="1447628946"/>
    <n v="1445033346"/>
    <b v="0"/>
    <n v="0"/>
    <b v="0"/>
    <s v="theater/spaces"/>
    <n v="0"/>
    <s v="Received No Donation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083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084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3085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x v="3086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87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88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3089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090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3091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3092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x v="3093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094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095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3096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3097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3098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099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3100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101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102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103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x v="3104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3105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106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3107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x v="3108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3109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110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3111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112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3113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3114"/>
    <n v="1411312250"/>
    <n v="1406128250"/>
    <b v="0"/>
    <n v="0"/>
    <b v="0"/>
    <s v="theater/spaces"/>
    <n v="0"/>
    <s v="Received No Donation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x v="3115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3116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117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x v="3118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119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x v="3120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x v="3121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x v="3122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3123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124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7T04:57:52"/>
    <x v="3125"/>
    <n v="1452142672"/>
    <n v="1449550672"/>
    <b v="0"/>
    <n v="0"/>
    <b v="0"/>
    <s v="theater/spaces"/>
    <n v="0"/>
    <s v="Received No Donation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126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127"/>
    <n v="1425242029"/>
    <n v="1422650029"/>
    <b v="0"/>
    <n v="0"/>
    <b v="0"/>
    <s v="theater/spaces"/>
    <n v="0"/>
    <s v="Received No Donation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3128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129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3130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x v="3131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132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3133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134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135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3136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137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3138"/>
    <n v="1491233407"/>
    <n v="1489591807"/>
    <b v="0"/>
    <n v="0"/>
    <b v="0"/>
    <s v="theater/plays"/>
    <n v="0"/>
    <s v="Received No Donation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139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x v="3140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141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142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143"/>
    <n v="1491726956"/>
    <n v="1489480556"/>
    <b v="0"/>
    <n v="0"/>
    <b v="0"/>
    <s v="theater/plays"/>
    <n v="0"/>
    <s v="Received No Donation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144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3145"/>
    <n v="1490659134"/>
    <n v="1485478734"/>
    <b v="0"/>
    <n v="0"/>
    <b v="0"/>
    <s v="theater/plays"/>
    <n v="0"/>
    <s v="Received No Donation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3146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147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3148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3149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3150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3151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3152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3153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3154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3155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3156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x v="3157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x v="3158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3159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3160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3161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3162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3163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3164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165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166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3167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3168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x v="3169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3170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3171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3172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3173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3174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3175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3176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3177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178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3179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3180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3181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3182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3183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3184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3185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3186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3187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188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189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x v="3190"/>
    <n v="1481258275"/>
    <n v="1478662675"/>
    <b v="0"/>
    <n v="0"/>
    <b v="0"/>
    <s v="theater/musical"/>
    <n v="0"/>
    <s v="Received No Donation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191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92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3193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3194"/>
    <n v="1437960598"/>
    <n v="1435368598"/>
    <b v="0"/>
    <n v="0"/>
    <b v="0"/>
    <s v="theater/musical"/>
    <n v="0"/>
    <s v="Received No Donation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3195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3196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x v="3197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198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3199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200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201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3202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3203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3204"/>
    <n v="1437149640"/>
    <n v="1434558479"/>
    <b v="0"/>
    <n v="0"/>
    <b v="0"/>
    <s v="theater/musical"/>
    <n v="0"/>
    <s v="Received No Donation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3205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3206"/>
    <n v="1442644651"/>
    <n v="1440052651"/>
    <b v="0"/>
    <n v="0"/>
    <b v="0"/>
    <s v="theater/musical"/>
    <n v="0"/>
    <s v="Received No Donation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3207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3208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3209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3210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211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x v="3212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3213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3214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3215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3216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3217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3218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3219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x v="3220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221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3222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3223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3224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3225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3226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3227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x v="3228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229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3230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231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3232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3233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234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235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236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3237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3238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3239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240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241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3242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3243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3244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245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3246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3247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3248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3249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250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3251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3252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3253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254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255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3256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257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3258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259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3260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3261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3262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3263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3264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x v="3265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3266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267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3268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3269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270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x v="3271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3272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3273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3274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3275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x v="3276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3277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3278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279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3280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3281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282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3283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3284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5:00:00"/>
    <x v="3285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286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x v="3287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288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3289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3290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3291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3292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293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294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3295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3296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3297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298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3299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3300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3301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x v="3302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3303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3304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305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306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3307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3308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x v="3309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3310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311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3312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3313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3314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3315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316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3317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x v="3318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3319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3320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3321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3322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323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x v="3324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3325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3326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3327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328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3329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3330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3331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3332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3333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3334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3335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3336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3337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3338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3339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340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34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3342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3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3344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3345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3346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347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3348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349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350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3351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3352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3353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3354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3355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3356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357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3358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3359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x v="3360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3361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3362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3363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3364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3365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3366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3367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3368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x v="3369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3370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3371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3372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3373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x v="3374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3375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3376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377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378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379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380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381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3382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3383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3384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3385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3386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3387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3388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3389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390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3391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392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3393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3394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x v="3395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3396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3397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3398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3399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400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401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402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3403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3404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3405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3406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3407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408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3409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341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3411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3412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3413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3414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3415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416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3417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3418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419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3420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3421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3422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3423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3424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425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3426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3427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3428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429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430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3431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3432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3433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3434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435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436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437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3438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3439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3440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3441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3442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3443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x v="3444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3445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446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3447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3448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49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3450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3451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3452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3453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3454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455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456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3457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3458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3459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3460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3461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3462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x v="3463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464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3465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3466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5:07:12"/>
    <x v="3467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3468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469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3470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3471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3472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3473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3474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3475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3476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3477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478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3479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3480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481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3482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483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484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485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486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3487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3488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3489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490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491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3492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3493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494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x v="3495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496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3497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498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3499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3500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3501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502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3503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3504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505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506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3507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508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3509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3510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3511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3512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3513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514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3515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3516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3517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3518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3519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3520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21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3522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3523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3524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3525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3526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527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3528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529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530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x v="3531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532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3533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3534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3535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3536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x v="3537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3538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3539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3540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541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3542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x v="3543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3544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545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3546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3547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3548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3549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3550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3551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552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3553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3554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555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3556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557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3558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x v="3559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560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561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562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563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3564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3565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566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3567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568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3569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3570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3571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x v="3572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3573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574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575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576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3577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3578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3579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3580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3581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3582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3583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584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3585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x v="3586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3587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3588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3589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3590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591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3592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3593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594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x v="3595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x v="3596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3597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3598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3599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x v="3600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3601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3602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603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604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3605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3606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3607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3608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609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610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61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x v="3612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3613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3614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3615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3616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3617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618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3619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3620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3621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3622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3623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624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625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3626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627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628"/>
    <n v="1450040396"/>
    <n v="1444852796"/>
    <b v="0"/>
    <n v="0"/>
    <b v="0"/>
    <s v="theater/musical"/>
    <n v="0"/>
    <s v="Received No Donation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29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30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631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632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3633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634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x v="3635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3636"/>
    <n v="1442248829"/>
    <n v="1439224829"/>
    <b v="0"/>
    <n v="0"/>
    <b v="0"/>
    <s v="theater/musical"/>
    <n v="0"/>
    <s v="Received No Donation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3637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x v="3638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39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64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3641"/>
    <n v="1412485200"/>
    <n v="1410966179"/>
    <b v="0"/>
    <n v="0"/>
    <b v="0"/>
    <s v="theater/musical"/>
    <n v="0"/>
    <s v="Received No Donation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x v="3642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3643"/>
    <n v="1447734439"/>
    <n v="1444274839"/>
    <b v="0"/>
    <n v="0"/>
    <b v="0"/>
    <s v="theater/musical"/>
    <n v="0"/>
    <s v="Received No Donation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3644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x v="3645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3646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647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3648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x v="3649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3650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3651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x v="3652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3653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654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3655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x v="3656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x v="3657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x v="3658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3659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660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661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662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3663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3664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x v="3665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3666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3667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668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3669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3670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3671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672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3673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674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675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3676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3677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3678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3679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3680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681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3682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3683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3684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3685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3686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687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3688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689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3690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3691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3692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693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3694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695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3696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3697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3698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3699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x v="370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3701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702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703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3704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3705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3706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3707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3708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3709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3710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3711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3712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3713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3714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3715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3716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3717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3718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x v="3719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3720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721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722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x v="3723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724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3725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3726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3727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3728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3729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730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3731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x v="3732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3733"/>
    <n v="1429396200"/>
    <n v="1428539708"/>
    <b v="0"/>
    <n v="0"/>
    <b v="0"/>
    <s v="theater/plays"/>
    <n v="0"/>
    <s v="Received No Donation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3734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735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736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737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3738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3739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740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3741"/>
    <n v="1450389950"/>
    <n v="1447797950"/>
    <b v="0"/>
    <n v="0"/>
    <b v="0"/>
    <s v="theater/plays"/>
    <n v="0"/>
    <s v="Received No Donation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742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3743"/>
    <n v="1404406964"/>
    <n v="1401814964"/>
    <b v="0"/>
    <n v="0"/>
    <b v="0"/>
    <s v="theater/plays"/>
    <n v="0"/>
    <s v="Received No Donation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3744"/>
    <n v="1404532740"/>
    <n v="1401823952"/>
    <b v="0"/>
    <n v="0"/>
    <b v="0"/>
    <s v="theater/plays"/>
    <n v="0"/>
    <s v="Received No Donation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745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3746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747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3748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3749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750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3751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752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753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3754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3755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3756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3757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x v="3758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3759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760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3761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3762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3763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3764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3765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3766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3767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768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3769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3770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3771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3772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3773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x v="3774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3775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776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3777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x v="3778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3779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3780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781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3782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3783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x v="3784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785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3786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3787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788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789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3790"/>
    <n v="1479834023"/>
    <n v="1477238423"/>
    <b v="0"/>
    <n v="0"/>
    <b v="0"/>
    <s v="theater/musical"/>
    <n v="0"/>
    <s v="Received No Donation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3791"/>
    <n v="1404664592"/>
    <n v="1399480592"/>
    <b v="0"/>
    <n v="0"/>
    <b v="0"/>
    <s v="theater/musical"/>
    <n v="0"/>
    <s v="Received No Donations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x v="3792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793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794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795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796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797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798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3799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3800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3801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3802"/>
    <n v="1445482906"/>
    <n v="1442890906"/>
    <b v="0"/>
    <n v="0"/>
    <b v="0"/>
    <s v="theater/musical"/>
    <n v="0"/>
    <s v="Received No Donation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3803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3804"/>
    <n v="1469948400"/>
    <n v="1465172024"/>
    <b v="0"/>
    <n v="0"/>
    <b v="0"/>
    <s v="theater/musical"/>
    <n v="0"/>
    <s v="Received No Donation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805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x v="3806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3807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3808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3809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3810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3811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812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813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3814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3815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816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3817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3818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3819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3820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821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822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3823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3824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825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3826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3827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828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3829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3830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3831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3832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833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834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35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3836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3837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838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839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840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3846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850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3851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852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853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3854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859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21:47:00"/>
    <x v="3861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x v="3862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n v="1446739905"/>
    <n v="1441552305"/>
    <b v="0"/>
    <n v="0"/>
    <b v="0"/>
    <s v="theater/plays"/>
    <n v="0"/>
    <s v="Received No Donation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x v="3865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866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3867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x v="3868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869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871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3872"/>
    <n v="1439522996"/>
    <n v="1435202996"/>
    <b v="0"/>
    <n v="0"/>
    <b v="0"/>
    <s v="theater/musical"/>
    <n v="0"/>
    <s v="Received No Donation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n v="1444322535"/>
    <n v="1441730535"/>
    <b v="0"/>
    <n v="0"/>
    <b v="0"/>
    <s v="theater/musical"/>
    <n v="0"/>
    <s v="Received No Donation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n v="1422061200"/>
    <n v="1420244622"/>
    <b v="0"/>
    <n v="0"/>
    <b v="0"/>
    <s v="theater/musical"/>
    <n v="0"/>
    <s v="Received No Donation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n v="1472896800"/>
    <n v="1472804365"/>
    <b v="0"/>
    <n v="0"/>
    <b v="0"/>
    <s v="theater/musical"/>
    <n v="0"/>
    <s v="Received No Donation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878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3879"/>
    <n v="1422218396"/>
    <n v="1419626396"/>
    <b v="0"/>
    <n v="0"/>
    <b v="0"/>
    <s v="theater/musical"/>
    <n v="0"/>
    <s v="Received No Donation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881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x v="3882"/>
    <n v="1454281380"/>
    <n v="1451950570"/>
    <b v="0"/>
    <n v="0"/>
    <b v="0"/>
    <s v="theater/musical"/>
    <n v="0"/>
    <s v="Received No Donation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n v="1409668069"/>
    <n v="1407076069"/>
    <b v="0"/>
    <n v="0"/>
    <b v="0"/>
    <s v="theater/musical"/>
    <n v="0"/>
    <s v="Received No Donation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3884"/>
    <n v="1427479192"/>
    <n v="1425322792"/>
    <b v="0"/>
    <n v="0"/>
    <b v="0"/>
    <s v="theater/musical"/>
    <n v="0"/>
    <s v="Received No Donation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3885"/>
    <n v="1462834191"/>
    <n v="1460242191"/>
    <b v="0"/>
    <n v="0"/>
    <b v="0"/>
    <s v="theater/musical"/>
    <n v="0"/>
    <s v="Received No Donations"/>
    <x v="1"/>
    <x v="40"/>
  </r>
  <r>
    <n v="3886"/>
    <s v="a (Canceled)"/>
    <n v="1"/>
    <n v="10000"/>
    <n v="0"/>
    <x v="1"/>
    <x v="2"/>
    <s v="AUD"/>
    <d v="2014-12-11T05:28:22"/>
    <x v="3886"/>
    <n v="1418275702"/>
    <n v="1415683702"/>
    <b v="0"/>
    <n v="0"/>
    <b v="0"/>
    <s v="theater/musical"/>
    <n v="0"/>
    <s v="Received No Donation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889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3891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n v="1408863600"/>
    <n v="1408203557"/>
    <b v="0"/>
    <n v="0"/>
    <b v="0"/>
    <s v="theater/plays"/>
    <n v="0"/>
    <s v="Received No Donation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896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899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900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n v="1439581080"/>
    <n v="1435709765"/>
    <b v="0"/>
    <n v="0"/>
    <b v="0"/>
    <s v="theater/plays"/>
    <n v="0"/>
    <s v="Received No Donation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x v="3904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907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3910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3911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912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915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x v="3916"/>
    <n v="1464952752"/>
    <n v="1462360752"/>
    <b v="0"/>
    <n v="0"/>
    <b v="0"/>
    <s v="theater/plays"/>
    <n v="0"/>
    <s v="Received No Donation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3921"/>
    <n v="1414346400"/>
    <n v="1413291655"/>
    <b v="0"/>
    <n v="0"/>
    <b v="0"/>
    <s v="theater/plays"/>
    <n v="0"/>
    <s v="Received No Donation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925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x v="3926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n v="1459490400"/>
    <n v="1457078868"/>
    <b v="0"/>
    <n v="0"/>
    <b v="0"/>
    <s v="theater/plays"/>
    <n v="0"/>
    <s v="Received No Donation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n v="1441510707"/>
    <n v="1439350707"/>
    <b v="0"/>
    <n v="0"/>
    <b v="0"/>
    <s v="theater/plays"/>
    <n v="0"/>
    <s v="Received No Donation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3934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n v="1480576720"/>
    <n v="1477981120"/>
    <b v="0"/>
    <n v="0"/>
    <b v="0"/>
    <s v="theater/plays"/>
    <n v="0"/>
    <s v="Received No Donation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3942"/>
    <n v="1434490914"/>
    <n v="1429306914"/>
    <b v="0"/>
    <n v="0"/>
    <b v="0"/>
    <s v="theater/plays"/>
    <n v="0"/>
    <s v="Received No Donation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3943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n v="1440690875"/>
    <n v="1438098875"/>
    <b v="0"/>
    <n v="0"/>
    <b v="0"/>
    <s v="theater/plays"/>
    <n v="0"/>
    <s v="Received No Donation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3946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n v="1410076123"/>
    <n v="1404892123"/>
    <b v="0"/>
    <n v="0"/>
    <b v="0"/>
    <s v="theater/plays"/>
    <n v="0"/>
    <s v="Received No Donation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3953"/>
    <n v="1469834940"/>
    <n v="1467162586"/>
    <b v="0"/>
    <n v="0"/>
    <b v="0"/>
    <s v="theater/plays"/>
    <n v="0"/>
    <s v="Received No Donation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n v="1405352264"/>
    <n v="1400168264"/>
    <b v="0"/>
    <n v="0"/>
    <b v="0"/>
    <s v="theater/plays"/>
    <n v="0"/>
    <s v="Received No Donation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3955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n v="1461543600"/>
    <n v="1459203727"/>
    <b v="0"/>
    <n v="0"/>
    <b v="0"/>
    <s v="theater/plays"/>
    <n v="0"/>
    <s v="Received No Donation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957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n v="1447821717"/>
    <n v="1445226117"/>
    <b v="0"/>
    <n v="0"/>
    <b v="0"/>
    <s v="theater/plays"/>
    <n v="0"/>
    <s v="Received No Donation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964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3967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3968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3972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n v="1468442898"/>
    <n v="1465850898"/>
    <b v="0"/>
    <n v="0"/>
    <b v="0"/>
    <s v="theater/plays"/>
    <n v="0"/>
    <s v="Received No Donation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3981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987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988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n v="1447009181"/>
    <n v="1444413581"/>
    <b v="0"/>
    <n v="0"/>
    <b v="0"/>
    <s v="theater/plays"/>
    <n v="0"/>
    <s v="Received No Donation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991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3992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993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994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n v="1428222221"/>
    <n v="1425633821"/>
    <b v="0"/>
    <n v="0"/>
    <b v="0"/>
    <s v="theater/plays"/>
    <n v="0"/>
    <s v="Received No Donation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3998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3999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14:29:18"/>
    <x v="4000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4003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x v="4004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4005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4007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4010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n v="1430571849"/>
    <n v="1427979849"/>
    <b v="0"/>
    <n v="0"/>
    <b v="0"/>
    <s v="theater/plays"/>
    <n v="0"/>
    <s v="Received No Donation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n v="1457157269"/>
    <n v="1455861269"/>
    <b v="0"/>
    <n v="0"/>
    <b v="0"/>
    <s v="theater/plays"/>
    <n v="0"/>
    <s v="Received No Donation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4018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4021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4022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23"/>
    <n v="1458860363"/>
    <n v="1454975963"/>
    <b v="0"/>
    <n v="0"/>
    <b v="0"/>
    <s v="theater/plays"/>
    <n v="0"/>
    <s v="Received No Donation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26"/>
    <n v="1449247439"/>
    <n v="1444059839"/>
    <b v="0"/>
    <n v="0"/>
    <b v="0"/>
    <s v="theater/plays"/>
    <n v="0"/>
    <s v="Received No Donation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4028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29"/>
    <n v="1450053370"/>
    <n v="1447461370"/>
    <b v="0"/>
    <n v="0"/>
    <b v="0"/>
    <s v="theater/plays"/>
    <n v="0"/>
    <s v="Received No Donation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4030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n v="1418914964"/>
    <n v="1414591364"/>
    <b v="0"/>
    <n v="0"/>
    <b v="0"/>
    <s v="theater/plays"/>
    <n v="0"/>
    <s v="Received No Donation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4035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4038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4039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4041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4042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x v="4043"/>
    <n v="1416524325"/>
    <n v="1415228325"/>
    <b v="0"/>
    <n v="0"/>
    <b v="0"/>
    <s v="theater/plays"/>
    <n v="0"/>
    <s v="Received No Donation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4047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051"/>
    <n v="1399618380"/>
    <n v="1399058797"/>
    <b v="0"/>
    <n v="0"/>
    <b v="0"/>
    <s v="theater/plays"/>
    <n v="0"/>
    <s v="Received No Donation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n v="1475294400"/>
    <n v="1472674285"/>
    <b v="0"/>
    <n v="0"/>
    <b v="0"/>
    <s v="theater/plays"/>
    <n v="0"/>
    <s v="Received No Donation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4056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4058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x v="4059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061"/>
    <n v="1461205423"/>
    <n v="1456025023"/>
    <b v="0"/>
    <n v="0"/>
    <b v="0"/>
    <s v="theater/plays"/>
    <n v="0"/>
    <s v="Received No Donation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4065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4068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4069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407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n v="1482779931"/>
    <n v="1480187931"/>
    <b v="0"/>
    <n v="0"/>
    <b v="0"/>
    <s v="theater/plays"/>
    <n v="0"/>
    <s v="Received No Donation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076"/>
    <n v="1413921060"/>
    <n v="1411499149"/>
    <b v="0"/>
    <n v="0"/>
    <b v="0"/>
    <s v="theater/plays"/>
    <n v="0"/>
    <s v="Received No Donation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078"/>
    <n v="1485543242"/>
    <n v="1482951242"/>
    <b v="0"/>
    <n v="0"/>
    <b v="0"/>
    <s v="theater/plays"/>
    <n v="0"/>
    <s v="Received No Donation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n v="1465930440"/>
    <n v="1463849116"/>
    <b v="0"/>
    <n v="0"/>
    <b v="0"/>
    <s v="theater/plays"/>
    <n v="0"/>
    <s v="Received No Donation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4081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x v="4087"/>
    <n v="1468777786"/>
    <n v="1466185786"/>
    <b v="0"/>
    <n v="0"/>
    <b v="0"/>
    <s v="theater/plays"/>
    <n v="0"/>
    <s v="Received No Donation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4088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4090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4094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4095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n v="1454284500"/>
    <n v="1449431237"/>
    <b v="0"/>
    <n v="0"/>
    <b v="0"/>
    <s v="theater/plays"/>
    <n v="0"/>
    <s v="Received No Donation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098"/>
    <n v="1465060797"/>
    <n v="1462468797"/>
    <b v="0"/>
    <n v="0"/>
    <b v="0"/>
    <s v="theater/plays"/>
    <n v="0"/>
    <s v="Received No Donation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00"/>
    <n v="1414205990"/>
    <n v="1413341990"/>
    <b v="0"/>
    <n v="0"/>
    <b v="0"/>
    <s v="theater/plays"/>
    <n v="0"/>
    <s v="Received No Donation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n v="1485380482"/>
    <n v="1482788482"/>
    <b v="0"/>
    <n v="0"/>
    <b v="0"/>
    <s v="theater/plays"/>
    <n v="0"/>
    <s v="Received No Donation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4102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4103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09"/>
    <n v="1448805404"/>
    <n v="1446209804"/>
    <b v="0"/>
    <n v="0"/>
    <b v="0"/>
    <s v="theater/plays"/>
    <n v="0"/>
    <s v="Received No Donation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4111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d v="2015-07-23T03:00:00"/>
    <d v="2015-06-22T00:10:11"/>
    <n v="1437620400"/>
    <n v="1434931811"/>
    <b v="0"/>
    <n v="182"/>
    <n v="1.3685882352941177"/>
    <n v="63.917582417582416"/>
    <s v="film &amp; video"/>
    <s v="television"/>
    <s v="film &amp; video/television"/>
    <b v="1"/>
    <x v="0"/>
  </r>
  <r>
    <n v="1"/>
    <x v="1"/>
    <s v="A Hannibal TV Show Fan Convention and Art Collective"/>
    <n v="10275"/>
    <n v="14653"/>
    <x v="0"/>
    <s v="US"/>
    <s v="USD"/>
    <d v="2017-03-02T14:24:43"/>
    <d v="2017-01-31T14:24:43"/>
    <n v="1488464683"/>
    <n v="1485872683"/>
    <b v="0"/>
    <n v="79"/>
    <n v="1.4260827250608272"/>
    <n v="185.48101265822785"/>
    <s v="film &amp; video"/>
    <s v="television"/>
    <s v="film &amp; video/television"/>
    <b v="1"/>
    <x v="0"/>
  </r>
  <r>
    <n v="2"/>
    <x v="2"/>
    <s v="Completion fund for post-production for teaser of British crime/drama tv series about a girl who sells morals for money"/>
    <n v="500"/>
    <n v="525"/>
    <x v="0"/>
    <s v="GB"/>
    <s v="GBP"/>
    <d v="2016-02-15T16:51:23"/>
    <d v="2016-02-05T16:51:23"/>
    <n v="1455555083"/>
    <n v="1454691083"/>
    <b v="0"/>
    <n v="35"/>
    <n v="1.05"/>
    <n v="15"/>
    <s v="film &amp; video"/>
    <s v="television"/>
    <s v="film &amp; video/television"/>
    <b v="1"/>
    <x v="0"/>
  </r>
  <r>
    <n v="3"/>
    <x v="3"/>
    <s v="We already produced the *very* beginning of this story. Help us to see it through?"/>
    <n v="10000"/>
    <n v="10390"/>
    <x v="0"/>
    <s v="US"/>
    <s v="USD"/>
    <d v="2014-08-07T12:21:47"/>
    <d v="2014-07-08T12:21:47"/>
    <n v="1407414107"/>
    <n v="1404822107"/>
    <b v="0"/>
    <n v="150"/>
    <n v="1.0389999999999999"/>
    <n v="69.266666666666666"/>
    <s v="film &amp; video"/>
    <s v="television"/>
    <s v="film &amp; video/television"/>
    <b v="1"/>
    <x v="0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d v="2015-11-19T20:01:19"/>
    <n v="1450555279"/>
    <n v="1447963279"/>
    <b v="0"/>
    <n v="284"/>
    <n v="1.2299154545454545"/>
    <n v="190.55028169014085"/>
    <s v="film &amp; video"/>
    <s v="television"/>
    <s v="film &amp; video/television"/>
    <b v="1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12T22:23:27"/>
    <n v="1469770500"/>
    <n v="1468362207"/>
    <b v="0"/>
    <n v="47"/>
    <n v="1.0977744436109027"/>
    <n v="93.40425531914893"/>
    <s v="film &amp; video"/>
    <s v="television"/>
    <s v="film &amp; video/television"/>
    <b v="1"/>
    <x v="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04T01:44:10"/>
    <n v="1402710250"/>
    <n v="1401846250"/>
    <b v="0"/>
    <n v="58"/>
    <n v="1.064875"/>
    <n v="146.87931034482759"/>
    <s v="film &amp; video"/>
    <s v="television"/>
    <s v="film &amp; video/television"/>
    <b v="1"/>
    <x v="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5-26T01:07:47"/>
    <n v="1467680867"/>
    <n v="1464224867"/>
    <b v="0"/>
    <n v="57"/>
    <n v="1.0122222222222221"/>
    <n v="159.82456140350877"/>
    <s v="film &amp; video"/>
    <s v="television"/>
    <s v="film &amp; video/television"/>
    <b v="1"/>
    <x v="0"/>
  </r>
  <r>
    <n v="8"/>
    <x v="8"/>
    <s v="Help us raise the funds to film our pilot episode!"/>
    <n v="3500"/>
    <n v="3501.52"/>
    <x v="0"/>
    <s v="US"/>
    <s v="USD"/>
    <d v="2016-04-15T21:00:00"/>
    <d v="2016-04-08T22:40:12"/>
    <n v="1460754000"/>
    <n v="1460155212"/>
    <b v="0"/>
    <n v="12"/>
    <n v="1.0004342857142856"/>
    <n v="291.79333333333335"/>
    <s v="film &amp; video"/>
    <s v="television"/>
    <s v="film &amp; video/television"/>
    <b v="1"/>
    <x v="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3-18T02:29:04"/>
    <n v="1460860144"/>
    <n v="1458268144"/>
    <b v="0"/>
    <n v="20"/>
    <n v="1.2599800000000001"/>
    <n v="31.499500000000001"/>
    <s v="film &amp; video"/>
    <s v="television"/>
    <s v="film &amp; video/television"/>
    <b v="1"/>
    <x v="0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5-21T01:37:59"/>
    <n v="1403660279"/>
    <n v="1400636279"/>
    <b v="0"/>
    <n v="19"/>
    <n v="1.0049999999999999"/>
    <n v="158.68421052631578"/>
    <s v="film &amp; video"/>
    <s v="television"/>
    <s v="film &amp; video/television"/>
    <b v="1"/>
    <x v="0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7-21T18:41:02"/>
    <n v="1471834800"/>
    <n v="1469126462"/>
    <b v="0"/>
    <n v="75"/>
    <n v="1.2050000000000001"/>
    <n v="80.333333333333329"/>
    <s v="film &amp; video"/>
    <s v="television"/>
    <s v="film &amp; video/television"/>
    <b v="1"/>
    <x v="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6-01T17:07:05"/>
    <n v="1405479600"/>
    <n v="1401642425"/>
    <b v="0"/>
    <n v="827"/>
    <n v="1.6529333333333334"/>
    <n v="59.961305925030231"/>
    <s v="film &amp; video"/>
    <s v="television"/>
    <s v="film &amp; video/television"/>
    <b v="1"/>
    <x v="0"/>
  </r>
  <r>
    <n v="13"/>
    <x v="13"/>
    <s v="A travel series hosted by touring musicians that profiles a different American city in each episode."/>
    <n v="3500"/>
    <n v="5599"/>
    <x v="0"/>
    <s v="US"/>
    <s v="USD"/>
    <d v="2016-06-23T20:27:00"/>
    <d v="2016-05-18T16:15:09"/>
    <n v="1466713620"/>
    <n v="1463588109"/>
    <b v="0"/>
    <n v="51"/>
    <n v="1.5997142857142856"/>
    <n v="109.78431372549019"/>
    <s v="film &amp; video"/>
    <s v="television"/>
    <s v="film &amp; video/television"/>
    <b v="1"/>
    <x v="0"/>
  </r>
  <r>
    <n v="14"/>
    <x v="14"/>
    <s v="A highly charged post apocalyptic sci fi series that pulls no punches!"/>
    <n v="6000"/>
    <n v="6056"/>
    <x v="0"/>
    <s v="AU"/>
    <s v="AUD"/>
    <d v="2014-07-13T13:59:00"/>
    <d v="2014-06-18T00:38:08"/>
    <n v="1405259940"/>
    <n v="1403051888"/>
    <b v="0"/>
    <n v="41"/>
    <n v="1.0093333333333334"/>
    <n v="147.70731707317074"/>
    <s v="film &amp; video"/>
    <s v="television"/>
    <s v="film &amp; video/television"/>
    <b v="1"/>
    <x v="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d v="2015-09-27T20:14:00"/>
    <d v="2015-09-09T09:24:18"/>
    <n v="1443384840"/>
    <n v="1441790658"/>
    <b v="0"/>
    <n v="98"/>
    <n v="1.0660000000000001"/>
    <n v="21.755102040816325"/>
    <s v="film &amp; video"/>
    <s v="television"/>
    <s v="film &amp; video/television"/>
    <b v="1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5-01T19:06:51"/>
    <n v="1402896600"/>
    <n v="1398971211"/>
    <b v="0"/>
    <n v="70"/>
    <n v="1.0024166666666667"/>
    <n v="171.84285714285716"/>
    <s v="film &amp; video"/>
    <s v="television"/>
    <s v="film &amp; video/television"/>
    <b v="1"/>
    <x v="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0-05T17:33:42"/>
    <n v="1415126022"/>
    <n v="1412530422"/>
    <b v="0"/>
    <n v="36"/>
    <n v="1.0066666666666666"/>
    <n v="41.944444444444443"/>
    <s v="film &amp; video"/>
    <s v="television"/>
    <s v="film &amp; video/television"/>
    <b v="1"/>
    <x v="0"/>
  </r>
  <r>
    <n v="18"/>
    <x v="18"/>
    <s v="The Indian cooking show you crave: complete with cooking, travel to India, and loads of spicy inspiration with Anupy."/>
    <n v="30000"/>
    <n v="31896.33"/>
    <x v="0"/>
    <s v="US"/>
    <s v="USD"/>
    <d v="2014-09-17T13:00:56"/>
    <d v="2014-08-18T13:00:56"/>
    <n v="1410958856"/>
    <n v="1408366856"/>
    <b v="0"/>
    <n v="342"/>
    <n v="1.0632110000000001"/>
    <n v="93.264122807017543"/>
    <s v="film &amp; video"/>
    <s v="television"/>
    <s v="film &amp; video/television"/>
    <b v="1"/>
    <x v="0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6-20T19:35:34"/>
    <n v="1437420934"/>
    <n v="1434828934"/>
    <b v="0"/>
    <n v="22"/>
    <n v="1.4529411764705882"/>
    <n v="56.136363636363633"/>
    <s v="film &amp; video"/>
    <s v="television"/>
    <s v="film &amp; video/television"/>
    <b v="1"/>
    <x v="0"/>
  </r>
  <r>
    <n v="20"/>
    <x v="20"/>
    <s v="Help us reach our goal &amp; pay the drama dept that is performing the hard read, which is set for October 2015."/>
    <n v="2000"/>
    <n v="2004"/>
    <x v="0"/>
    <s v="US"/>
    <s v="USD"/>
    <d v="2015-09-13T18:11:52"/>
    <d v="2015-07-15T18:11:52"/>
    <n v="1442167912"/>
    <n v="1436983912"/>
    <b v="0"/>
    <n v="25"/>
    <n v="1.002"/>
    <n v="80.16"/>
    <s v="film &amp; video"/>
    <s v="television"/>
    <s v="film &amp; video/television"/>
    <b v="1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d v="2014-08-27T15:03:09"/>
    <n v="1411743789"/>
    <n v="1409151789"/>
    <b v="0"/>
    <n v="101"/>
    <n v="1.0913513513513513"/>
    <n v="199.9009900990099"/>
    <s v="film &amp; video"/>
    <s v="television"/>
    <s v="film &amp; video/television"/>
    <b v="1"/>
    <x v="0"/>
  </r>
  <r>
    <n v="22"/>
    <x v="22"/>
    <s v="Meet Gary, and Troy: Two unlikely friends that investigate &quot;strange phenomenon&quot;."/>
    <n v="350"/>
    <n v="410"/>
    <x v="0"/>
    <s v="US"/>
    <s v="USD"/>
    <d v="2015-01-01T07:59:00"/>
    <d v="2014-12-16T21:52:20"/>
    <n v="1420099140"/>
    <n v="1418766740"/>
    <b v="0"/>
    <n v="8"/>
    <n v="1.1714285714285715"/>
    <n v="51.25"/>
    <s v="film &amp; video"/>
    <s v="television"/>
    <s v="film &amp; video/television"/>
    <b v="1"/>
    <x v="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03T18:41:41"/>
    <n v="1430407200"/>
    <n v="1428086501"/>
    <b v="0"/>
    <n v="23"/>
    <n v="1.1850000000000001"/>
    <n v="103.04347826086956"/>
    <s v="film &amp; video"/>
    <s v="television"/>
    <s v="film &amp; video/television"/>
    <b v="1"/>
    <x v="0"/>
  </r>
  <r>
    <n v="24"/>
    <x v="24"/>
    <s v="STL Up Late is a weekly late night comedy talk show for St. Louis television."/>
    <n v="35000"/>
    <n v="38082.69"/>
    <x v="0"/>
    <s v="US"/>
    <s v="USD"/>
    <d v="2015-09-15T19:39:00"/>
    <d v="2015-08-13T19:41:03"/>
    <n v="1442345940"/>
    <n v="1439494863"/>
    <b v="0"/>
    <n v="574"/>
    <n v="1.0880768571428572"/>
    <n v="66.346149825783982"/>
    <s v="film &amp; video"/>
    <s v="television"/>
    <s v="film &amp; video/television"/>
    <b v="1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d v="2016-01-09T00:36:01"/>
    <d v="2015-11-10T00:36:01"/>
    <n v="1452299761"/>
    <n v="1447115761"/>
    <b v="0"/>
    <n v="14"/>
    <n v="1.3333333333333333"/>
    <n v="57.142857142857146"/>
    <s v="film &amp; video"/>
    <s v="television"/>
    <s v="film &amp; video/television"/>
    <b v="1"/>
    <x v="0"/>
  </r>
  <r>
    <n v="26"/>
    <x v="26"/>
    <s v="Highlighting Sicily's points of light: its extraordinary people. Editing phase is now underway!!!"/>
    <n v="1250"/>
    <n v="1940"/>
    <x v="0"/>
    <s v="US"/>
    <s v="USD"/>
    <d v="2014-08-17T12:22:24"/>
    <d v="2014-07-08T12:22:24"/>
    <n v="1408278144"/>
    <n v="1404822144"/>
    <b v="0"/>
    <n v="19"/>
    <n v="1.552"/>
    <n v="102.10526315789474"/>
    <s v="film &amp; video"/>
    <s v="television"/>
    <s v="film &amp; video/television"/>
    <b v="1"/>
    <x v="0"/>
  </r>
  <r>
    <n v="27"/>
    <x v="27"/>
    <s v="B-Rabbit is a hilarious depiction of immigrating to New Zealand and the life you desperately tried to leave behind."/>
    <n v="20000"/>
    <n v="22345"/>
    <x v="0"/>
    <s v="NZ"/>
    <s v="NZD"/>
    <d v="2014-11-16T04:57:13"/>
    <d v="2014-10-17T03:57:13"/>
    <n v="1416113833"/>
    <n v="1413518233"/>
    <b v="0"/>
    <n v="150"/>
    <n v="1.1172500000000001"/>
    <n v="148.96666666666667"/>
    <s v="film &amp; video"/>
    <s v="television"/>
    <s v="film &amp; video/television"/>
    <b v="1"/>
    <x v="0"/>
  </r>
  <r>
    <n v="28"/>
    <x v="28"/>
    <s v="John and Brian are on a quest to change people's lives and rehabilitate dogs."/>
    <n v="12000"/>
    <n v="12042"/>
    <x v="0"/>
    <s v="US"/>
    <s v="USD"/>
    <d v="2015-12-16T23:08:04"/>
    <d v="2015-11-16T23:08:04"/>
    <n v="1450307284"/>
    <n v="1447715284"/>
    <b v="0"/>
    <n v="71"/>
    <n v="1.0035000000000001"/>
    <n v="169.6056338028169"/>
    <s v="film &amp; video"/>
    <s v="television"/>
    <s v="film &amp; video/television"/>
    <b v="1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6-22T16:09:28"/>
    <n v="1406045368"/>
    <n v="1403453368"/>
    <b v="0"/>
    <n v="117"/>
    <n v="1.2333333333333334"/>
    <n v="31.623931623931625"/>
    <s v="film &amp; video"/>
    <s v="television"/>
    <s v="film &amp; video/television"/>
    <b v="1"/>
    <x v="0"/>
  </r>
  <r>
    <n v="30"/>
    <x v="30"/>
    <s v="Comedy series about three introverted roommates coping with single life, secret resentments, and loudmouthed extroverts."/>
    <n v="4000"/>
    <n v="4051.99"/>
    <x v="0"/>
    <s v="US"/>
    <s v="USD"/>
    <d v="2014-08-21T07:01:55"/>
    <d v="2014-07-22T07:01:55"/>
    <n v="1408604515"/>
    <n v="1406012515"/>
    <b v="0"/>
    <n v="53"/>
    <n v="1.0129975"/>
    <n v="76.45264150943396"/>
    <s v="film &amp; video"/>
    <s v="television"/>
    <s v="film &amp; video/television"/>
    <b v="1"/>
    <x v="0"/>
  </r>
  <r>
    <n v="31"/>
    <x v="31"/>
    <s v="After a two-year hiatus, The Alan Katz Show is coming back! But it can't unless we can get a 16gb flash drive valued at $12.71!"/>
    <n v="13"/>
    <n v="13"/>
    <x v="0"/>
    <s v="US"/>
    <s v="USD"/>
    <d v="2016-01-25T19:00:34"/>
    <d v="2016-01-07T19:00:34"/>
    <n v="1453748434"/>
    <n v="1452193234"/>
    <b v="0"/>
    <n v="1"/>
    <n v="1"/>
    <n v="13"/>
    <s v="film &amp; video"/>
    <s v="television"/>
    <s v="film &amp; video/television"/>
    <b v="1"/>
    <x v="0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4-01T15:03:37"/>
    <n v="1463111940"/>
    <n v="1459523017"/>
    <b v="0"/>
    <n v="89"/>
    <n v="1.0024604569420035"/>
    <n v="320.44943820224717"/>
    <s v="film &amp; video"/>
    <s v="television"/>
    <s v="film &amp; video/television"/>
    <b v="1"/>
    <x v="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0-09T15:51:41"/>
    <n v="1447001501"/>
    <n v="1444405901"/>
    <b v="0"/>
    <n v="64"/>
    <n v="1.0209523809523811"/>
    <n v="83.75"/>
    <s v="film &amp; video"/>
    <s v="television"/>
    <s v="film &amp; video/television"/>
    <b v="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7-21T07:43:21"/>
    <n v="1407224601"/>
    <n v="1405928601"/>
    <b v="0"/>
    <n v="68"/>
    <n v="1.3046153846153845"/>
    <n v="49.882352941176471"/>
    <s v="film &amp; video"/>
    <s v="television"/>
    <s v="film &amp; video/television"/>
    <b v="1"/>
    <x v="0"/>
  </r>
  <r>
    <n v="35"/>
    <x v="35"/>
    <s v="Why Adam? is an independent TV show that explores concepts of basic science in everyday life."/>
    <n v="1000"/>
    <n v="1665"/>
    <x v="0"/>
    <s v="US"/>
    <s v="USD"/>
    <d v="2015-04-28T00:00:00"/>
    <d v="2015-04-04T07:00:14"/>
    <n v="1430179200"/>
    <n v="1428130814"/>
    <b v="0"/>
    <n v="28"/>
    <n v="1.665"/>
    <n v="59.464285714285715"/>
    <s v="film &amp; video"/>
    <s v="television"/>
    <s v="film &amp; video/television"/>
    <b v="1"/>
    <x v="0"/>
  </r>
  <r>
    <n v="36"/>
    <x v="36"/>
    <s v="A modern day priest makes an unusual discovery, setting off a chain of events."/>
    <n v="6000"/>
    <n v="8529"/>
    <x v="0"/>
    <s v="US"/>
    <s v="USD"/>
    <d v="2015-04-04T06:22:05"/>
    <d v="2015-03-05T07:22:05"/>
    <n v="1428128525"/>
    <n v="1425540125"/>
    <b v="0"/>
    <n v="44"/>
    <n v="1.4215"/>
    <n v="193.84090909090909"/>
    <s v="film &amp; video"/>
    <s v="television"/>
    <s v="film &amp; video/television"/>
    <b v="1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1-28T16:37:59"/>
    <n v="1425055079"/>
    <n v="1422463079"/>
    <b v="0"/>
    <n v="253"/>
    <n v="1.8344090909090909"/>
    <n v="159.51383399209487"/>
    <s v="film &amp; video"/>
    <s v="television"/>
    <s v="film &amp; video/television"/>
    <b v="1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d v="2013-05-11T01:22:24"/>
    <d v="2013-04-11T01:22:24"/>
    <n v="1368235344"/>
    <n v="1365643344"/>
    <b v="0"/>
    <n v="66"/>
    <n v="1.1004"/>
    <n v="41.68181818181818"/>
    <s v="film &amp; video"/>
    <s v="television"/>
    <s v="film &amp; video/television"/>
    <b v="1"/>
    <x v="0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4-25T01:07:48"/>
    <n v="1401058740"/>
    <n v="1398388068"/>
    <b v="0"/>
    <n v="217"/>
    <n v="1.3098000000000001"/>
    <n v="150.89861751152074"/>
    <s v="film &amp; video"/>
    <s v="television"/>
    <s v="film &amp; video/television"/>
    <b v="1"/>
    <x v="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5-30T05:08:08"/>
    <n v="1403150400"/>
    <n v="1401426488"/>
    <b v="0"/>
    <n v="16"/>
    <n v="1.0135000000000001"/>
    <n v="126.6875"/>
    <s v="film &amp; video"/>
    <s v="television"/>
    <s v="film &amp; video/television"/>
    <b v="1"/>
    <x v="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09-05T13:39:14"/>
    <n v="1412516354"/>
    <n v="1409924354"/>
    <b v="0"/>
    <n v="19"/>
    <n v="1"/>
    <n v="105.26315789473684"/>
    <s v="film &amp; video"/>
    <s v="television"/>
    <s v="film &amp; video/television"/>
    <b v="1"/>
    <x v="0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1-28T15:20:26"/>
    <n v="1419780026"/>
    <n v="1417188026"/>
    <b v="0"/>
    <n v="169"/>
    <n v="1.4185714285714286"/>
    <n v="117.51479289940828"/>
    <s v="film &amp; video"/>
    <s v="television"/>
    <s v="film &amp; video/television"/>
    <b v="1"/>
    <x v="0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6-12T18:58:06"/>
    <n v="1405209600"/>
    <n v="1402599486"/>
    <b v="0"/>
    <n v="263"/>
    <n v="3.0865999999999998"/>
    <n v="117.36121673003802"/>
    <s v="film &amp; video"/>
    <s v="television"/>
    <s v="film &amp; video/television"/>
    <b v="1"/>
    <x v="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08-23T02:22:17"/>
    <n v="1412648537"/>
    <n v="1408760537"/>
    <b v="0"/>
    <n v="15"/>
    <n v="1"/>
    <n v="133.33333333333334"/>
    <s v="film &amp; video"/>
    <s v="television"/>
    <s v="film &amp; video/television"/>
    <b v="1"/>
    <x v="0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d v="2016-04-27T14:58:27"/>
    <d v="2016-03-28T14:58:27"/>
    <n v="1461769107"/>
    <n v="1459177107"/>
    <b v="0"/>
    <n v="61"/>
    <n v="1.2"/>
    <n v="98.360655737704917"/>
    <s v="film &amp; video"/>
    <s v="television"/>
    <s v="film &amp; video/television"/>
    <b v="1"/>
    <x v="0"/>
  </r>
  <r>
    <n v="46"/>
    <x v="46"/>
    <s v="The legendary community TV programme Joy's World is in dire need of new equipment! We are hoping you can help."/>
    <n v="8400"/>
    <n v="8750"/>
    <x v="0"/>
    <s v="AU"/>
    <s v="AUD"/>
    <d v="2015-12-15T23:09:34"/>
    <d v="2015-11-15T23:09:34"/>
    <n v="1450220974"/>
    <n v="1447628974"/>
    <b v="0"/>
    <n v="45"/>
    <n v="1.0416666666666667"/>
    <n v="194.44444444444446"/>
    <s v="film &amp; video"/>
    <s v="television"/>
    <s v="film &amp; video/television"/>
    <b v="1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0-20T19:40:07"/>
    <n v="1419021607"/>
    <n v="1413834007"/>
    <b v="0"/>
    <n v="70"/>
    <n v="1.0761100000000001"/>
    <n v="76.865000000000009"/>
    <s v="film &amp; video"/>
    <s v="television"/>
    <s v="film &amp; video/television"/>
    <b v="1"/>
    <x v="0"/>
  </r>
  <r>
    <n v="48"/>
    <x v="48"/>
    <s v="With future neo-London as a backdrop to this new independent TV pilot, we investigate the bad and the corrupt that rule London."/>
    <n v="2000"/>
    <n v="2159"/>
    <x v="0"/>
    <s v="GB"/>
    <s v="GBP"/>
    <d v="2015-03-01T12:00:00"/>
    <d v="2015-01-29T12:24:20"/>
    <n v="1425211200"/>
    <n v="1422534260"/>
    <b v="0"/>
    <n v="38"/>
    <n v="1.0794999999999999"/>
    <n v="56.815789473684212"/>
    <s v="film &amp; video"/>
    <s v="television"/>
    <s v="film &amp; video/television"/>
    <b v="1"/>
    <x v="0"/>
  </r>
  <r>
    <n v="49"/>
    <x v="49"/>
    <s v="Driving Jersey is real people telling real stories."/>
    <n v="12000"/>
    <n v="12000"/>
    <x v="0"/>
    <s v="US"/>
    <s v="USD"/>
    <d v="2015-10-24T04:14:05"/>
    <d v="2015-09-24T04:14:05"/>
    <n v="1445660045"/>
    <n v="1443068045"/>
    <b v="0"/>
    <n v="87"/>
    <n v="1"/>
    <n v="137.93103448275863"/>
    <s v="film &amp; video"/>
    <s v="television"/>
    <s v="film &amp; video/television"/>
    <b v="1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d v="2015-01-30T17:00:00"/>
    <d v="2014-12-22T18:04:18"/>
    <n v="1422637200"/>
    <n v="1419271458"/>
    <b v="0"/>
    <n v="22"/>
    <n v="1"/>
    <n v="27.272727272727273"/>
    <s v="film &amp; video"/>
    <s v="television"/>
    <s v="film &amp; video/television"/>
    <b v="1"/>
    <x v="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7-11T22:17:17"/>
    <n v="1439245037"/>
    <n v="1436653037"/>
    <b v="0"/>
    <n v="119"/>
    <n v="1.2801818181818181"/>
    <n v="118.33613445378151"/>
    <s v="film &amp; video"/>
    <s v="television"/>
    <s v="film &amp; video/television"/>
    <b v="1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6-17T16:50:46"/>
    <n v="1405615846"/>
    <n v="1403023846"/>
    <b v="0"/>
    <n v="52"/>
    <n v="1.1620999999999999"/>
    <n v="223.48076923076923"/>
    <s v="film &amp; video"/>
    <s v="television"/>
    <s v="film &amp; video/television"/>
    <b v="1"/>
    <x v="0"/>
  </r>
  <r>
    <n v="53"/>
    <x v="53"/>
    <s v="Delicious TV's Vegan Mashup launching season two on public television"/>
    <n v="3000"/>
    <n v="3289"/>
    <x v="0"/>
    <s v="US"/>
    <s v="USD"/>
    <d v="2014-04-04T22:00:00"/>
    <d v="2014-03-21T13:10:45"/>
    <n v="1396648800"/>
    <n v="1395407445"/>
    <b v="0"/>
    <n v="117"/>
    <n v="1.0963333333333334"/>
    <n v="28.111111111111111"/>
    <s v="film &amp; video"/>
    <s v="television"/>
    <s v="film &amp; video/television"/>
    <b v="1"/>
    <x v="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1-25T17:07:01"/>
    <n v="1451063221"/>
    <n v="1448471221"/>
    <b v="0"/>
    <n v="52"/>
    <n v="1.01"/>
    <n v="194.23076923076923"/>
    <s v="film &amp; video"/>
    <s v="television"/>
    <s v="film &amp; video/television"/>
    <b v="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06T23:15:16"/>
    <n v="1464390916"/>
    <n v="1462576516"/>
    <b v="0"/>
    <n v="86"/>
    <n v="1.2895348837209302"/>
    <n v="128.95348837209303"/>
    <s v="film &amp; video"/>
    <s v="television"/>
    <s v="film &amp; video/television"/>
    <b v="1"/>
    <x v="0"/>
  </r>
  <r>
    <n v="56"/>
    <x v="56"/>
    <s v="We want to see more women's cycling on TV - and we need your help to make it happen!"/>
    <n v="8000"/>
    <n v="8581"/>
    <x v="0"/>
    <s v="GB"/>
    <s v="GBP"/>
    <d v="2015-06-08T16:00:00"/>
    <d v="2015-05-25T13:10:24"/>
    <n v="1433779200"/>
    <n v="1432559424"/>
    <b v="0"/>
    <n v="174"/>
    <n v="1.0726249999999999"/>
    <n v="49.316091954022987"/>
    <s v="film &amp; video"/>
    <s v="television"/>
    <s v="film &amp; video/television"/>
    <b v="1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d v="2015-04-25T19:59:22"/>
    <d v="2015-03-26T19:59:22"/>
    <n v="1429991962"/>
    <n v="1427399962"/>
    <b v="0"/>
    <n v="69"/>
    <n v="1.0189999999999999"/>
    <n v="221.52173913043478"/>
    <s v="film &amp; video"/>
    <s v="television"/>
    <s v="film &amp; video/television"/>
    <b v="1"/>
    <x v="0"/>
  </r>
  <r>
    <n v="58"/>
    <x v="58"/>
    <s v="Alex thought he knew how the world worked. You live, you die and it's over. He was very, very wrong."/>
    <n v="10000"/>
    <n v="10291"/>
    <x v="0"/>
    <s v="US"/>
    <s v="USD"/>
    <d v="2014-11-19T18:52:52"/>
    <d v="2014-10-20T17:52:52"/>
    <n v="1416423172"/>
    <n v="1413827572"/>
    <b v="0"/>
    <n v="75"/>
    <n v="1.0290999999999999"/>
    <n v="137.21333333333334"/>
    <s v="film &amp; video"/>
    <s v="television"/>
    <s v="film &amp; video/television"/>
    <b v="1"/>
    <x v="0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8-14T05:39:36"/>
    <n v="1442264400"/>
    <n v="1439530776"/>
    <b v="0"/>
    <n v="33"/>
    <n v="1.0012570000000001"/>
    <n v="606.82242424242418"/>
    <s v="film &amp; video"/>
    <s v="television"/>
    <s v="film &amp; video/television"/>
    <b v="1"/>
    <x v="0"/>
  </r>
  <r>
    <n v="60"/>
    <x v="60"/>
    <s v="Set in a beautiful but desolate world, we see how loneliness can lead to friendship in unconventional ways."/>
    <n v="4500"/>
    <n v="4648.33"/>
    <x v="0"/>
    <s v="GB"/>
    <s v="GBP"/>
    <d v="2014-03-23T00:00:00"/>
    <d v="2014-03-03T21:38:37"/>
    <n v="1395532800"/>
    <n v="1393882717"/>
    <b v="0"/>
    <n v="108"/>
    <n v="1.0329622222222221"/>
    <n v="43.040092592592593"/>
    <s v="film &amp; video"/>
    <s v="shorts"/>
    <s v="film &amp; video/shorts"/>
    <b v="1"/>
    <x v="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5-15T19:32:37"/>
    <n v="1370547157"/>
    <n v="1368646357"/>
    <b v="0"/>
    <n v="23"/>
    <n v="1.4830000000000001"/>
    <n v="322.39130434782606"/>
    <s v="film &amp; video"/>
    <s v="shorts"/>
    <s v="film &amp; video/shorts"/>
    <b v="1"/>
    <x v="0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2-06T19:11:18"/>
    <n v="1362337878"/>
    <n v="1360177878"/>
    <b v="0"/>
    <n v="48"/>
    <n v="1.5473333333333332"/>
    <n v="96.708333333333329"/>
    <s v="film &amp; video"/>
    <s v="shorts"/>
    <s v="film &amp; video/shorts"/>
    <b v="1"/>
    <x v="0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04T21:53:33"/>
    <n v="1388206740"/>
    <n v="1386194013"/>
    <b v="0"/>
    <n v="64"/>
    <n v="1.1351849999999999"/>
    <n v="35.474531249999998"/>
    <s v="film &amp; video"/>
    <s v="shorts"/>
    <s v="film &amp; video/shorts"/>
    <b v="1"/>
    <x v="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6-08T00:26:21"/>
    <n v="1373243181"/>
    <n v="1370651181"/>
    <b v="0"/>
    <n v="24"/>
    <n v="1.7333333333333334"/>
    <n v="86.666666666666671"/>
    <s v="film &amp; video"/>
    <s v="shorts"/>
    <s v="film &amp; video/shorts"/>
    <b v="1"/>
    <x v="0"/>
  </r>
  <r>
    <n v="65"/>
    <x v="65"/>
    <s v="Help finish the short film Hello World. The story of an android in the broken home of a father &amp; son."/>
    <n v="7000"/>
    <n v="7527"/>
    <x v="0"/>
    <s v="CA"/>
    <s v="CAD"/>
    <d v="2014-08-11T05:59:00"/>
    <d v="2014-07-15T19:42:34"/>
    <n v="1407736740"/>
    <n v="1405453354"/>
    <b v="0"/>
    <n v="57"/>
    <n v="1.0752857142857142"/>
    <n v="132.05263157894737"/>
    <s v="film &amp; video"/>
    <s v="shorts"/>
    <s v="film &amp; video/shorts"/>
    <b v="1"/>
    <x v="0"/>
  </r>
  <r>
    <n v="66"/>
    <x v="66"/>
    <s v="A dark comedy set in the '60s about clinical depression and one night stands."/>
    <n v="2000"/>
    <n v="2372"/>
    <x v="0"/>
    <s v="US"/>
    <s v="USD"/>
    <d v="2016-07-18T20:23:40"/>
    <d v="2016-06-18T20:23:40"/>
    <n v="1468873420"/>
    <n v="1466281420"/>
    <b v="0"/>
    <n v="26"/>
    <n v="1.1859999999999999"/>
    <n v="91.230769230769226"/>
    <s v="film &amp; video"/>
    <s v="shorts"/>
    <s v="film &amp; video/shorts"/>
    <b v="1"/>
    <x v="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d v="2012-07-15T14:00:04"/>
    <d v="2012-06-15T14:00:04"/>
    <n v="1342360804"/>
    <n v="1339768804"/>
    <b v="0"/>
    <n v="20"/>
    <n v="1.1625000000000001"/>
    <n v="116.25"/>
    <s v="film &amp; video"/>
    <s v="shorts"/>
    <s v="film &amp; video/shorts"/>
    <b v="1"/>
    <x v="0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1-24T13:39:51"/>
    <n v="1393162791"/>
    <n v="1390570791"/>
    <b v="0"/>
    <n v="36"/>
    <n v="1.2716666666666667"/>
    <n v="21.194444444444443"/>
    <s v="film &amp; video"/>
    <s v="shorts"/>
    <s v="film &amp; video/shorts"/>
    <b v="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08-31T04:30:25"/>
    <n v="1317538740"/>
    <n v="1314765025"/>
    <b v="0"/>
    <n v="178"/>
    <n v="1.109423"/>
    <n v="62.327134831460668"/>
    <s v="film &amp; video"/>
    <s v="shorts"/>
    <s v="film &amp; video/shorts"/>
    <b v="1"/>
    <x v="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7-06T21:30:45"/>
    <n v="1315171845"/>
    <n v="1309987845"/>
    <b v="0"/>
    <n v="17"/>
    <n v="1.272"/>
    <n v="37.411764705882355"/>
    <s v="film &amp; video"/>
    <s v="shorts"/>
    <s v="film &amp; video/shorts"/>
    <b v="1"/>
    <x v="0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3-29T06:30:57"/>
    <n v="1338186657"/>
    <n v="1333002657"/>
    <b v="0"/>
    <n v="32"/>
    <n v="1.2394444444444443"/>
    <n v="69.71875"/>
    <s v="film &amp; video"/>
    <s v="shorts"/>
    <s v="film &amp; video/shorts"/>
    <b v="1"/>
    <x v="0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0-26T00:14:41"/>
    <n v="1352937600"/>
    <n v="1351210481"/>
    <b v="0"/>
    <n v="41"/>
    <n v="1.084090909090909"/>
    <n v="58.170731707317074"/>
    <s v="film &amp; video"/>
    <s v="shorts"/>
    <s v="film &amp; video/shorts"/>
    <b v="1"/>
    <x v="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2-13T18:09:44"/>
    <n v="1304395140"/>
    <n v="1297620584"/>
    <b v="0"/>
    <n v="18"/>
    <n v="1"/>
    <n v="50"/>
    <s v="film &amp; video"/>
    <s v="shorts"/>
    <s v="film &amp; video/shorts"/>
    <b v="1"/>
    <x v="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5-12-22T11:41:35"/>
    <n v="1453376495"/>
    <n v="1450784495"/>
    <b v="0"/>
    <n v="29"/>
    <n v="1.1293199999999999"/>
    <n v="19.471034482758618"/>
    <s v="film &amp; video"/>
    <s v="shorts"/>
    <s v="film &amp; video/shorts"/>
    <b v="1"/>
    <x v="0"/>
  </r>
  <r>
    <n v="75"/>
    <x v="75"/>
    <s v="A teenager named Charlie discovers something new about himself while coping with the loss of his father."/>
    <n v="3500"/>
    <n v="4040"/>
    <x v="0"/>
    <s v="US"/>
    <s v="USD"/>
    <d v="2013-04-23T05:01:12"/>
    <d v="2013-03-24T05:01:12"/>
    <n v="1366693272"/>
    <n v="1364101272"/>
    <b v="0"/>
    <n v="47"/>
    <n v="1.1542857142857144"/>
    <n v="85.957446808510639"/>
    <s v="film &amp; video"/>
    <s v="shorts"/>
    <s v="film &amp; video/shorts"/>
    <b v="1"/>
    <x v="0"/>
  </r>
  <r>
    <n v="76"/>
    <x v="76"/>
    <s v="Karn A'Mor has awoken bloodied on a distant battlefield with no memory of his past! JOIN THE RESISTANCE and find out more..."/>
    <n v="300"/>
    <n v="460"/>
    <x v="0"/>
    <s v="US"/>
    <s v="USD"/>
    <d v="2011-12-27T17:35:58"/>
    <d v="2011-10-28T16:35:58"/>
    <n v="1325007358"/>
    <n v="1319819758"/>
    <b v="0"/>
    <n v="15"/>
    <n v="1.5333333333333334"/>
    <n v="30.666666666666668"/>
    <s v="film &amp; video"/>
    <s v="shorts"/>
    <s v="film &amp; video/shorts"/>
    <b v="1"/>
    <x v="0"/>
  </r>
  <r>
    <n v="77"/>
    <x v="77"/>
    <s v="A short film about a boy searching for companionship in a hermit crab he finds on the beach."/>
    <n v="400"/>
    <n v="1570"/>
    <x v="0"/>
    <s v="US"/>
    <s v="USD"/>
    <d v="2012-05-21T02:59:00"/>
    <d v="2012-03-29T03:28:37"/>
    <n v="1337569140"/>
    <n v="1332991717"/>
    <b v="0"/>
    <n v="26"/>
    <n v="3.9249999999999998"/>
    <n v="60.384615384615387"/>
    <s v="film &amp; video"/>
    <s v="shorts"/>
    <s v="film &amp; video/shorts"/>
    <b v="1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8-22T17:32:01"/>
    <n v="1472751121"/>
    <n v="1471887121"/>
    <b v="0"/>
    <n v="35"/>
    <n v="27.02"/>
    <n v="38.6"/>
    <s v="film &amp; video"/>
    <s v="shorts"/>
    <s v="film &amp; video/shorts"/>
    <b v="1"/>
    <x v="0"/>
  </r>
  <r>
    <n v="79"/>
    <x v="79"/>
    <s v="A short film about life, achieving your dreams, and overcoming hardship. We all have our mountain to climb."/>
    <n v="1300"/>
    <n v="1651"/>
    <x v="0"/>
    <s v="GB"/>
    <s v="GBP"/>
    <d v="2014-04-25T18:38:13"/>
    <d v="2014-03-26T18:38:13"/>
    <n v="1398451093"/>
    <n v="1395859093"/>
    <b v="0"/>
    <n v="41"/>
    <n v="1.27"/>
    <n v="40.268292682926827"/>
    <s v="film &amp; video"/>
    <s v="shorts"/>
    <s v="film &amp; video/shorts"/>
    <b v="1"/>
    <x v="0"/>
  </r>
  <r>
    <n v="80"/>
    <x v="80"/>
    <s v="What would you do if you ended up at a swingers party with two dead bodies and $20,000 in drug money?"/>
    <n v="12000"/>
    <n v="12870"/>
    <x v="0"/>
    <s v="US"/>
    <s v="USD"/>
    <d v="2013-12-10T02:00:56"/>
    <d v="2013-11-05T02:00:56"/>
    <n v="1386640856"/>
    <n v="1383616856"/>
    <b v="0"/>
    <n v="47"/>
    <n v="1.0725"/>
    <n v="273.82978723404256"/>
    <s v="film &amp; video"/>
    <s v="shorts"/>
    <s v="film &amp; video/shorts"/>
    <b v="1"/>
    <x v="0"/>
  </r>
  <r>
    <n v="81"/>
    <x v="81"/>
    <s v="An elderly woman in rural Maine is haunted by figures seeking a sacrifice, but there are more forces at work than mere ghosts."/>
    <n v="750"/>
    <n v="1485"/>
    <x v="0"/>
    <s v="US"/>
    <s v="USD"/>
    <d v="2012-07-14T03:02:00"/>
    <d v="2012-07-10T03:48:47"/>
    <n v="1342234920"/>
    <n v="1341892127"/>
    <b v="0"/>
    <n v="28"/>
    <n v="1.98"/>
    <n v="53.035714285714285"/>
    <s v="film &amp; video"/>
    <s v="shorts"/>
    <s v="film &amp; video/shorts"/>
    <b v="1"/>
    <x v="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09-09T19:41:01"/>
    <n v="1318189261"/>
    <n v="1315597261"/>
    <b v="0"/>
    <n v="100"/>
    <n v="1.0001249999999999"/>
    <n v="40.005000000000003"/>
    <s v="film &amp; video"/>
    <s v="shorts"/>
    <s v="film &amp; video/shorts"/>
    <b v="1"/>
    <x v="0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07T14:46:29"/>
    <n v="1424604600"/>
    <n v="1423320389"/>
    <b v="0"/>
    <n v="13"/>
    <n v="1.0249999999999999"/>
    <n v="15.76923076923077"/>
    <s v="film &amp; video"/>
    <s v="shorts"/>
    <s v="film &amp; video/shorts"/>
    <b v="1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d v="2011-05-15T18:11:26"/>
    <d v="2011-04-15T18:11:26"/>
    <n v="1305483086"/>
    <n v="1302891086"/>
    <b v="0"/>
    <n v="7"/>
    <n v="1"/>
    <n v="71.428571428571431"/>
    <s v="film &amp; video"/>
    <s v="shorts"/>
    <s v="film &amp; video/shorts"/>
    <b v="1"/>
    <x v="0"/>
  </r>
  <r>
    <n v="85"/>
    <x v="85"/>
    <s v="A short film by Melissa Woodrow &amp; Mark Janiak about seeking forgiveness, embracing the past and memories with a loved one."/>
    <n v="1200"/>
    <n v="1506"/>
    <x v="0"/>
    <s v="US"/>
    <s v="USD"/>
    <d v="2011-09-23T03:00:37"/>
    <d v="2011-08-24T03:00:37"/>
    <n v="1316746837"/>
    <n v="1314154837"/>
    <b v="0"/>
    <n v="21"/>
    <n v="1.2549999999999999"/>
    <n v="71.714285714285708"/>
    <s v="film &amp; video"/>
    <s v="shorts"/>
    <s v="film &amp; video/shorts"/>
    <b v="1"/>
    <x v="0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0-14T13:20:45"/>
    <n v="1451226045"/>
    <n v="1444828845"/>
    <b v="0"/>
    <n v="17"/>
    <n v="1.0646666666666667"/>
    <n v="375.76470588235293"/>
    <s v="film &amp; video"/>
    <s v="shorts"/>
    <s v="film &amp; video/shorts"/>
    <b v="1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d v="2010-06-03T01:41:00"/>
    <d v="2010-05-24T12:56:43"/>
    <n v="1275529260"/>
    <n v="1274705803"/>
    <b v="0"/>
    <n v="25"/>
    <n v="1.046"/>
    <n v="104.6"/>
    <s v="film &amp; video"/>
    <s v="shorts"/>
    <s v="film &amp; video/shorts"/>
    <b v="1"/>
    <x v="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5-27T15:48:51"/>
    <n v="1403452131"/>
    <n v="1401205731"/>
    <b v="0"/>
    <n v="60"/>
    <n v="1.0285714285714285"/>
    <n v="60"/>
    <s v="film &amp; video"/>
    <s v="shorts"/>
    <s v="film &amp; video/shorts"/>
    <b v="1"/>
    <x v="0"/>
  </r>
  <r>
    <n v="89"/>
    <x v="89"/>
    <s v="A chronicle of four very different stories concerning racism to the power of love, all set in the beauty of the Southwest."/>
    <n v="6000"/>
    <n v="6904"/>
    <x v="0"/>
    <s v="US"/>
    <s v="USD"/>
    <d v="2013-06-02T18:03:12"/>
    <d v="2013-05-08T18:03:12"/>
    <n v="1370196192"/>
    <n v="1368036192"/>
    <b v="0"/>
    <n v="56"/>
    <n v="1.1506666666666667"/>
    <n v="123.28571428571429"/>
    <s v="film &amp; video"/>
    <s v="shorts"/>
    <s v="film &amp; video/shorts"/>
    <b v="1"/>
    <x v="0"/>
  </r>
  <r>
    <n v="90"/>
    <x v="90"/>
    <s v="We're looking for funding to help submit a short film to film festivals."/>
    <n v="500"/>
    <n v="502"/>
    <x v="0"/>
    <s v="US"/>
    <s v="USD"/>
    <d v="2011-07-12T07:08:19"/>
    <d v="2011-06-12T07:08:19"/>
    <n v="1310454499"/>
    <n v="1307862499"/>
    <b v="0"/>
    <n v="16"/>
    <n v="1.004"/>
    <n v="31.375"/>
    <s v="film &amp; video"/>
    <s v="shorts"/>
    <s v="film &amp; video/shorts"/>
    <b v="1"/>
    <x v="0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3-17T09:39:24"/>
    <n v="1305625164"/>
    <n v="1300354764"/>
    <b v="0"/>
    <n v="46"/>
    <n v="1.2"/>
    <n v="78.260869565217391"/>
    <s v="film &amp; video"/>
    <s v="shorts"/>
    <s v="film &amp; video/shorts"/>
    <b v="1"/>
    <x v="0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6-12-17T04:46:23"/>
    <n v="1485936000"/>
    <n v="1481949983"/>
    <b v="0"/>
    <n v="43"/>
    <n v="1.052"/>
    <n v="122.32558139534883"/>
    <s v="film &amp; video"/>
    <s v="shorts"/>
    <s v="film &amp; video/shorts"/>
    <b v="1"/>
    <x v="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6-05T20:35:37"/>
    <n v="1341349200"/>
    <n v="1338928537"/>
    <b v="0"/>
    <n v="15"/>
    <n v="1.1060000000000001"/>
    <n v="73.733333333333334"/>
    <s v="film &amp; video"/>
    <s v="shorts"/>
    <s v="film &amp; video/shorts"/>
    <b v="1"/>
    <x v="0"/>
  </r>
  <r>
    <n v="94"/>
    <x v="94"/>
    <s v="Nathan has his ideal job, the opportunity to see his dream girl on a daily basis. The local bully Jake aims to change all that."/>
    <n v="250"/>
    <n v="260"/>
    <x v="0"/>
    <s v="GB"/>
    <s v="GBP"/>
    <d v="2014-04-07T17:13:42"/>
    <d v="2014-03-18T17:13:42"/>
    <n v="1396890822"/>
    <n v="1395162822"/>
    <b v="0"/>
    <n v="12"/>
    <n v="1.04"/>
    <n v="21.666666666666668"/>
    <s v="film &amp; video"/>
    <s v="shorts"/>
    <s v="film &amp; video/shorts"/>
    <b v="1"/>
    <x v="0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1-27T00:07:21"/>
    <n v="1330214841"/>
    <n v="1327622841"/>
    <b v="0"/>
    <n v="21"/>
    <n v="1.3142857142857143"/>
    <n v="21.904761904761905"/>
    <s v="film &amp; video"/>
    <s v="shorts"/>
    <s v="film &amp; video/shorts"/>
    <b v="1"/>
    <x v="0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5-26T15:54:01"/>
    <n v="1280631600"/>
    <n v="1274889241"/>
    <b v="0"/>
    <n v="34"/>
    <n v="1.1466666666666667"/>
    <n v="50.588235294117645"/>
    <s v="film &amp; video"/>
    <s v="shorts"/>
    <s v="film &amp; video/shorts"/>
    <b v="1"/>
    <x v="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6-12T03:14:42"/>
    <n v="1310440482"/>
    <n v="1307848482"/>
    <b v="0"/>
    <n v="8"/>
    <n v="1.0625"/>
    <n v="53.125"/>
    <s v="film &amp; video"/>
    <s v="shorts"/>
    <s v="film &amp; video/shorts"/>
    <b v="1"/>
    <x v="0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1-01T19:04:34"/>
    <n v="1354923000"/>
    <n v="1351796674"/>
    <b v="0"/>
    <n v="60"/>
    <n v="1.0625"/>
    <n v="56.666666666666664"/>
    <s v="film &amp; video"/>
    <s v="shorts"/>
    <s v="film &amp; video/shorts"/>
    <b v="1"/>
    <x v="0"/>
  </r>
  <r>
    <n v="99"/>
    <x v="99"/>
    <s v="A feminist tale of two girls finally giving a &quot;Nice Guy&quot; what he truly deserves. Also, dancing!"/>
    <n v="1500"/>
    <n v="1590.29"/>
    <x v="0"/>
    <s v="US"/>
    <s v="USD"/>
    <d v="2014-01-22T21:39:59"/>
    <d v="2013-12-23T21:39:59"/>
    <n v="1390426799"/>
    <n v="1387834799"/>
    <b v="0"/>
    <n v="39"/>
    <n v="1.0601933333333333"/>
    <n v="40.776666666666664"/>
    <s v="film &amp; video"/>
    <s v="shorts"/>
    <s v="film &amp; video/shorts"/>
    <b v="1"/>
    <x v="0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0-15T18:04:46"/>
    <n v="1352055886"/>
    <n v="1350324286"/>
    <b v="0"/>
    <n v="26"/>
    <n v="1"/>
    <n v="192.30769230769232"/>
    <s v="film &amp; video"/>
    <s v="shorts"/>
    <s v="film &amp; video/shorts"/>
    <b v="1"/>
    <x v="0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d v="2013-01-24T18:38:30"/>
    <d v="2012-12-31T18:38:30"/>
    <n v="1359052710"/>
    <n v="1356979110"/>
    <b v="0"/>
    <n v="35"/>
    <n v="1"/>
    <n v="100"/>
    <s v="film &amp; video"/>
    <s v="shorts"/>
    <s v="film &amp; video/shorts"/>
    <b v="1"/>
    <x v="0"/>
  </r>
  <r>
    <n v="102"/>
    <x v="102"/>
    <s v="A gang of outlaw bikers pull a home invasion on a disgraced Anthropologist hiding a secret locked in his cabin basement."/>
    <n v="6000"/>
    <n v="7665"/>
    <x v="0"/>
    <s v="US"/>
    <s v="USD"/>
    <d v="2010-12-23T03:08:53"/>
    <d v="2010-11-23T03:08:53"/>
    <n v="1293073733"/>
    <n v="1290481733"/>
    <b v="0"/>
    <n v="65"/>
    <n v="1.2775000000000001"/>
    <n v="117.92307692307692"/>
    <s v="film &amp; video"/>
    <s v="shorts"/>
    <s v="film &amp; video/shorts"/>
    <b v="1"/>
    <x v="0"/>
  </r>
  <r>
    <n v="103"/>
    <x v="103"/>
    <s v="Three friends in their twenties are trying to do the impossible - have fun on a casual Friday night."/>
    <n v="1300"/>
    <n v="1367"/>
    <x v="0"/>
    <s v="GB"/>
    <s v="GBP"/>
    <d v="2014-03-07T19:20:30"/>
    <d v="2014-02-12T19:20:30"/>
    <n v="1394220030"/>
    <n v="1392232830"/>
    <b v="0"/>
    <n v="49"/>
    <n v="1.0515384615384615"/>
    <n v="27.897959183673468"/>
    <s v="film &amp; video"/>
    <s v="shorts"/>
    <s v="film &amp; video/shorts"/>
    <b v="1"/>
    <x v="0"/>
  </r>
  <r>
    <n v="104"/>
    <x v="104"/>
    <s v="UCF short film about an old man, his love for music, and his misplaced trumpet.  "/>
    <n v="500"/>
    <n v="600"/>
    <x v="0"/>
    <s v="US"/>
    <s v="USD"/>
    <d v="2011-04-03T01:00:00"/>
    <d v="2011-03-10T16:41:06"/>
    <n v="1301792400"/>
    <n v="1299775266"/>
    <b v="0"/>
    <n v="10"/>
    <n v="1.2"/>
    <n v="60"/>
    <s v="film &amp; video"/>
    <s v="shorts"/>
    <s v="film &amp; video/shorts"/>
    <b v="1"/>
    <x v="0"/>
  </r>
  <r>
    <n v="105"/>
    <x v="105"/>
    <s v="Single Parent Date Night is a comedic short film about two single parents trying to reentering the dating pool."/>
    <n v="2200"/>
    <n v="2363"/>
    <x v="0"/>
    <s v="US"/>
    <s v="USD"/>
    <d v="2016-05-14T00:00:00"/>
    <d v="2016-04-25T17:23:40"/>
    <n v="1463184000"/>
    <n v="1461605020"/>
    <b v="0"/>
    <n v="60"/>
    <n v="1.074090909090909"/>
    <n v="39.383333333333333"/>
    <s v="film &amp; video"/>
    <s v="shorts"/>
    <s v="film &amp; video/shorts"/>
    <b v="1"/>
    <x v="0"/>
  </r>
  <r>
    <n v="106"/>
    <x v="106"/>
    <s v="A Boy. A Girl. A Car. A Serial Killer."/>
    <n v="5000"/>
    <n v="5025"/>
    <x v="0"/>
    <s v="US"/>
    <s v="USD"/>
    <d v="2012-04-02T18:38:21"/>
    <d v="2012-03-19T18:38:21"/>
    <n v="1333391901"/>
    <n v="1332182301"/>
    <b v="0"/>
    <n v="27"/>
    <n v="1.0049999999999999"/>
    <n v="186.11111111111111"/>
    <s v="film &amp; video"/>
    <s v="shorts"/>
    <s v="film &amp; video/shorts"/>
    <b v="1"/>
    <x v="0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02T23:34:47"/>
    <n v="1303688087"/>
    <n v="1301787287"/>
    <b v="0"/>
    <n v="69"/>
    <n v="1.0246666666666666"/>
    <n v="111.37681159420291"/>
    <s v="film &amp; video"/>
    <s v="shorts"/>
    <s v="film &amp; video/shorts"/>
    <b v="1"/>
    <x v="0"/>
  </r>
  <r>
    <n v="108"/>
    <x v="108"/>
    <s v="When a man can't find love, his Google GLASS does the searching for him. A short film shot with Google Glass."/>
    <n v="1500"/>
    <n v="3700"/>
    <x v="0"/>
    <s v="US"/>
    <s v="USD"/>
    <d v="2013-05-31T14:42:50"/>
    <d v="2013-04-01T14:42:50"/>
    <n v="1370011370"/>
    <n v="1364827370"/>
    <b v="0"/>
    <n v="47"/>
    <n v="2.4666666666666668"/>
    <n v="78.723404255319153"/>
    <s v="film &amp; video"/>
    <s v="shorts"/>
    <s v="film &amp; video/shorts"/>
    <b v="1"/>
    <x v="0"/>
  </r>
  <r>
    <n v="109"/>
    <x v="109"/>
    <s v="This video may be bigger than you and it may be bigger than me but, itâ€™s not bigger than you and me! Can you dig it?"/>
    <n v="1000"/>
    <n v="2195"/>
    <x v="0"/>
    <s v="US"/>
    <s v="USD"/>
    <d v="2011-02-26T00:37:10"/>
    <d v="2011-01-27T00:37:10"/>
    <n v="1298680630"/>
    <n v="1296088630"/>
    <b v="0"/>
    <n v="47"/>
    <n v="2.1949999999999998"/>
    <n v="46.702127659574465"/>
    <s v="film &amp; video"/>
    <s v="shorts"/>
    <s v="film &amp; video/shorts"/>
    <b v="1"/>
    <x v="0"/>
  </r>
  <r>
    <n v="110"/>
    <x v="110"/>
    <s v="Lee, an awkward teenager with sound-blocking earlids, must confront his self-isolation after a girl moves in next door."/>
    <n v="1300"/>
    <n v="1700"/>
    <x v="0"/>
    <s v="US"/>
    <s v="USD"/>
    <d v="2013-11-14T05:59:00"/>
    <d v="2013-10-10T22:47:33"/>
    <n v="1384408740"/>
    <n v="1381445253"/>
    <b v="0"/>
    <n v="26"/>
    <n v="1.3076923076923077"/>
    <n v="65.384615384615387"/>
    <s v="film &amp; video"/>
    <s v="shorts"/>
    <s v="film &amp; video/shorts"/>
    <b v="1"/>
    <x v="0"/>
  </r>
  <r>
    <n v="111"/>
    <x v="111"/>
    <s v="Two actors, one bookie and a very bad day.  Judi Dench is Cool in Person is fast, funny and only a little bit nasty."/>
    <n v="3500"/>
    <n v="5410"/>
    <x v="0"/>
    <s v="AU"/>
    <s v="AUD"/>
    <d v="2015-05-31T07:59:47"/>
    <d v="2015-05-01T07:59:47"/>
    <n v="1433059187"/>
    <n v="1430467187"/>
    <b v="0"/>
    <n v="53"/>
    <n v="1.5457142857142858"/>
    <n v="102.0754716981132"/>
    <s v="film &amp; video"/>
    <s v="shorts"/>
    <s v="film &amp; video/shorts"/>
    <b v="1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d v="2014-04-13T02:00:00"/>
    <d v="2014-03-20T01:01:58"/>
    <n v="1397354400"/>
    <n v="1395277318"/>
    <b v="0"/>
    <n v="81"/>
    <n v="1.04"/>
    <n v="64.197530864197532"/>
    <s v="film &amp; video"/>
    <s v="shorts"/>
    <s v="film &amp; video/shorts"/>
    <b v="1"/>
    <x v="0"/>
  </r>
  <r>
    <n v="113"/>
    <x v="113"/>
    <s v="A living memorial for all those dealing with trauma, grief and loss."/>
    <n v="5000"/>
    <n v="7050"/>
    <x v="0"/>
    <s v="US"/>
    <s v="USD"/>
    <d v="2011-08-06T15:00:00"/>
    <d v="2011-07-29T18:12:08"/>
    <n v="1312642800"/>
    <n v="1311963128"/>
    <b v="0"/>
    <n v="78"/>
    <n v="1.41"/>
    <n v="90.384615384615387"/>
    <s v="film &amp; video"/>
    <s v="shorts"/>
    <s v="film &amp; video/shorts"/>
    <b v="1"/>
    <x v="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d v="2012-01-13T06:34:48"/>
    <d v="2011-11-14T06:34:48"/>
    <n v="1326436488"/>
    <n v="1321252488"/>
    <b v="0"/>
    <n v="35"/>
    <n v="1.0333333333333334"/>
    <n v="88.571428571428569"/>
    <s v="film &amp; video"/>
    <s v="shorts"/>
    <s v="film &amp; video/shorts"/>
    <b v="1"/>
    <x v="0"/>
  </r>
  <r>
    <n v="115"/>
    <x v="115"/>
    <s v="Never judge a book (or a lover) by their cover."/>
    <n v="450"/>
    <n v="632"/>
    <x v="0"/>
    <s v="US"/>
    <s v="USD"/>
    <d v="2012-02-04T17:44:04"/>
    <d v="2012-01-10T17:44:04"/>
    <n v="1328377444"/>
    <n v="1326217444"/>
    <b v="0"/>
    <n v="22"/>
    <n v="1.4044444444444444"/>
    <n v="28.727272727272727"/>
    <s v="film &amp; video"/>
    <s v="shorts"/>
    <s v="film &amp; video/shorts"/>
    <b v="1"/>
    <x v="0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2-21T11:55:55"/>
    <n v="1302260155"/>
    <n v="1298289355"/>
    <b v="0"/>
    <n v="57"/>
    <n v="1.1365714285714286"/>
    <n v="69.78947368421052"/>
    <s v="film &amp; video"/>
    <s v="shorts"/>
    <s v="film &amp; video/shorts"/>
    <b v="1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3-11T20:02:24"/>
    <n v="1276110000"/>
    <n v="1268337744"/>
    <b v="0"/>
    <n v="27"/>
    <n v="1.0049377777777779"/>
    <n v="167.48962962962963"/>
    <s v="film &amp; video"/>
    <s v="shorts"/>
    <s v="film &amp; video/shorts"/>
    <b v="1"/>
    <x v="0"/>
  </r>
  <r>
    <n v="118"/>
    <x v="118"/>
    <s v="When a ruthless hit-man is 'denounced' from the mafia, his old enemies declare war."/>
    <n v="5000"/>
    <n v="5651.58"/>
    <x v="0"/>
    <s v="US"/>
    <s v="USD"/>
    <d v="2011-07-29T01:17:16"/>
    <d v="2011-06-29T01:17:16"/>
    <n v="1311902236"/>
    <n v="1309310236"/>
    <b v="0"/>
    <n v="39"/>
    <n v="1.1303159999999999"/>
    <n v="144.91230769230768"/>
    <s v="film &amp; video"/>
    <s v="shorts"/>
    <s v="film &amp; video/shorts"/>
    <b v="1"/>
    <x v="0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7-15T01:39:46"/>
    <n v="1313276400"/>
    <n v="1310693986"/>
    <b v="0"/>
    <n v="37"/>
    <n v="1.0455692307692308"/>
    <n v="91.840540540540545"/>
    <s v="film &amp; video"/>
    <s v="shorts"/>
    <s v="film &amp; video/shorts"/>
    <b v="1"/>
    <x v="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d v="2016-10-03T01:11:47"/>
    <d v="2016-09-03T01:11:47"/>
    <n v="1475457107"/>
    <n v="1472865107"/>
    <b v="0"/>
    <n v="1"/>
    <n v="1.4285714285714287E-4"/>
    <n v="10"/>
    <s v="film &amp; video"/>
    <s v="science fiction"/>
    <s v="film &amp; video/science fiction"/>
    <b v="0"/>
    <x v="1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d v="2015-04-18T10:16:00"/>
    <d v="2015-04-02T16:55:10"/>
    <n v="1429352160"/>
    <n v="1427993710"/>
    <b v="0"/>
    <n v="1"/>
    <n v="3.3333333333333332E-4"/>
    <n v="1"/>
    <s v="film &amp; video"/>
    <s v="science fiction"/>
    <s v="film &amp; video/science fiction"/>
    <b v="0"/>
    <x v="1"/>
  </r>
  <r>
    <n v="122"/>
    <x v="122"/>
    <s v="My ambition for this knows no bounds.  Seeing Sephoria in a live-action is a dream of mine."/>
    <n v="100000000"/>
    <n v="0"/>
    <x v="1"/>
    <s v="US"/>
    <s v="USD"/>
    <d v="2016-10-10T10:21:47"/>
    <d v="2016-08-11T10:21:47"/>
    <n v="1476094907"/>
    <n v="1470910907"/>
    <b v="0"/>
    <n v="0"/>
    <n v="0"/>
    <s v="Received No Donations"/>
    <s v="film &amp; video"/>
    <s v="science fiction"/>
    <s v="film &amp; video/science fiction"/>
    <b v="0"/>
    <x v="1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d v="2014-10-28T22:00:00"/>
    <d v="2014-09-22T18:46:04"/>
    <n v="1414533600"/>
    <n v="1411411564"/>
    <b v="0"/>
    <n v="6"/>
    <n v="2.7454545454545453E-3"/>
    <n v="25.166666666666668"/>
    <s v="film &amp; video"/>
    <s v="science fiction"/>
    <s v="film &amp; video/science fiction"/>
    <b v="0"/>
    <x v="1"/>
  </r>
  <r>
    <n v="124"/>
    <x v="124"/>
    <s v="An artificial man and woman discover love under the unsuspecting eyes of the four renowned artists who created them."/>
    <n v="4000"/>
    <n v="0"/>
    <x v="1"/>
    <s v="US"/>
    <s v="USD"/>
    <d v="2015-05-15T22:17:22"/>
    <d v="2015-04-20T22:17:22"/>
    <n v="1431728242"/>
    <n v="1429568242"/>
    <b v="0"/>
    <n v="0"/>
    <n v="0"/>
    <s v="Received No Donations"/>
    <s v="film &amp; video"/>
    <s v="science fiction"/>
    <s v="film &amp; video/science fiction"/>
    <b v="0"/>
    <x v="1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d v="2017-02-03T23:51:20"/>
    <d v="2016-12-05T23:51:20"/>
    <n v="1486165880"/>
    <n v="1480981880"/>
    <b v="0"/>
    <n v="6"/>
    <n v="0.14000000000000001"/>
    <n v="11.666666666666666"/>
    <s v="film &amp; video"/>
    <s v="science fiction"/>
    <s v="film &amp; video/science fiction"/>
    <b v="0"/>
    <x v="1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d v="2015-05-11T14:08:57"/>
    <n v="1433988000"/>
    <n v="1431353337"/>
    <b v="0"/>
    <n v="13"/>
    <n v="5.5480000000000002E-2"/>
    <n v="106.69230769230769"/>
    <s v="film &amp; video"/>
    <s v="science fiction"/>
    <s v="film &amp; video/science fiction"/>
    <b v="0"/>
    <x v="1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d v="2015-04-03T13:59:01"/>
    <d v="2015-03-04T14:59:01"/>
    <n v="1428069541"/>
    <n v="1425481141"/>
    <b v="0"/>
    <n v="4"/>
    <n v="2.375E-2"/>
    <n v="47.5"/>
    <s v="film &amp; video"/>
    <s v="science fiction"/>
    <s v="film &amp; video/science fiction"/>
    <b v="0"/>
    <x v="1"/>
  </r>
  <r>
    <n v="128"/>
    <x v="128"/>
    <s v="A Science Fiction film filled with entertainment and Excitement"/>
    <n v="100000"/>
    <n v="1867"/>
    <x v="1"/>
    <s v="US"/>
    <s v="USD"/>
    <d v="2016-10-20T05:28:13"/>
    <d v="2016-09-15T05:28:13"/>
    <n v="1476941293"/>
    <n v="1473917293"/>
    <b v="0"/>
    <n v="6"/>
    <n v="1.8669999999999999E-2"/>
    <n v="311.16666666666669"/>
    <s v="film &amp; video"/>
    <s v="science fiction"/>
    <s v="film &amp; video/science fiction"/>
    <b v="0"/>
    <x v="1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d v="2014-10-30T22:29:43"/>
    <d v="2014-08-31T22:29:43"/>
    <n v="1414708183"/>
    <n v="1409524183"/>
    <b v="0"/>
    <n v="0"/>
    <n v="0"/>
    <s v="Received No Donations"/>
    <s v="film &amp; video"/>
    <s v="science fiction"/>
    <s v="film &amp; video/science fiction"/>
    <b v="0"/>
    <x v="1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d v="2014-06-16T20:16:00"/>
    <d v="2014-05-19T21:58:12"/>
    <n v="1402949760"/>
    <n v="1400536692"/>
    <b v="0"/>
    <n v="0"/>
    <n v="0"/>
    <s v="Received No Donations"/>
    <s v="film &amp; video"/>
    <s v="science fiction"/>
    <s v="film &amp; video/science fiction"/>
    <b v="0"/>
    <x v="1"/>
  </r>
  <r>
    <n v="131"/>
    <x v="131"/>
    <s v="I"/>
    <n v="1200"/>
    <n v="0"/>
    <x v="1"/>
    <s v="US"/>
    <s v="USD"/>
    <d v="2016-07-06T00:00:00"/>
    <d v="2016-06-20T20:06:01"/>
    <n v="1467763200"/>
    <n v="1466453161"/>
    <b v="0"/>
    <n v="0"/>
    <n v="0"/>
    <s v="Received No Donations"/>
    <s v="film &amp; video"/>
    <s v="science fiction"/>
    <s v="film &amp; video/science fiction"/>
    <b v="0"/>
    <x v="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d v="2014-11-07T20:30:07"/>
    <d v="2014-09-23T19:30:07"/>
    <n v="1415392207"/>
    <n v="1411500607"/>
    <b v="0"/>
    <n v="81"/>
    <n v="9.5687499999999995E-2"/>
    <n v="94.506172839506178"/>
    <s v="film &amp; video"/>
    <s v="science fiction"/>
    <s v="film &amp; video/science fiction"/>
    <b v="0"/>
    <x v="1"/>
  </r>
  <r>
    <n v="133"/>
    <x v="133"/>
    <s v="Invasion from outer space sights, to weird to imagine destruction too monstrous to escape"/>
    <n v="71764"/>
    <n v="0"/>
    <x v="1"/>
    <s v="US"/>
    <s v="USD"/>
    <d v="2016-05-31T17:31:00"/>
    <d v="2016-05-01T19:23:04"/>
    <n v="1464715860"/>
    <n v="1462130584"/>
    <b v="0"/>
    <n v="0"/>
    <n v="0"/>
    <s v="Received No Donations"/>
    <s v="film &amp; video"/>
    <s v="science fiction"/>
    <s v="film &amp; video/science fiction"/>
    <b v="0"/>
    <x v="1"/>
  </r>
  <r>
    <n v="134"/>
    <x v="134"/>
    <s v="steampunk  remake of &quot;a Christmas carol&quot;"/>
    <n v="5000"/>
    <n v="0"/>
    <x v="1"/>
    <s v="US"/>
    <s v="USD"/>
    <d v="2015-09-04T17:00:00"/>
    <d v="2015-08-05T21:50:18"/>
    <n v="1441386000"/>
    <n v="1438811418"/>
    <b v="0"/>
    <n v="0"/>
    <n v="0"/>
    <s v="Received No Donations"/>
    <s v="film &amp; video"/>
    <s v="science fiction"/>
    <s v="film &amp; video/science fiction"/>
    <b v="0"/>
    <x v="1"/>
  </r>
  <r>
    <n v="135"/>
    <x v="135"/>
    <s v="What would someone do if they suddenly discovered they could stop time? Join us on this clever sci-fi short film and find out!"/>
    <n v="3000"/>
    <n v="403"/>
    <x v="1"/>
    <s v="US"/>
    <s v="USD"/>
    <d v="2014-07-01T19:00:00"/>
    <d v="2014-05-29T09:09:57"/>
    <n v="1404241200"/>
    <n v="1401354597"/>
    <b v="0"/>
    <n v="5"/>
    <n v="0.13433333333333333"/>
    <n v="80.599999999999994"/>
    <s v="film &amp; video"/>
    <s v="science fiction"/>
    <s v="film &amp; video/science fiction"/>
    <b v="0"/>
    <x v="1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d v="2015-05-16T10:16:00"/>
    <d v="2015-04-02T09:50:34"/>
    <n v="1431771360"/>
    <n v="1427968234"/>
    <b v="0"/>
    <n v="0"/>
    <n v="0"/>
    <s v="Received No Donations"/>
    <s v="film &amp; video"/>
    <s v="science fiction"/>
    <s v="film &amp; video/science fiction"/>
    <b v="0"/>
    <x v="1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d v="2015-10-12T13:46:33"/>
    <d v="2015-08-23T13:46:33"/>
    <n v="1444657593"/>
    <n v="1440337593"/>
    <b v="0"/>
    <n v="0"/>
    <n v="0"/>
    <s v="Received No Donations"/>
    <s v="film &amp; video"/>
    <s v="science fiction"/>
    <s v="film &amp; video/science fiction"/>
    <b v="0"/>
    <x v="1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d v="2015-07-01T06:10:41"/>
    <n v="1438405140"/>
    <n v="1435731041"/>
    <b v="0"/>
    <n v="58"/>
    <n v="3.1413333333333335E-2"/>
    <n v="81.241379310344826"/>
    <s v="film &amp; video"/>
    <s v="science fiction"/>
    <s v="film &amp; video/science fiction"/>
    <b v="0"/>
    <x v="1"/>
  </r>
  <r>
    <n v="139"/>
    <x v="139"/>
    <s v="When  Rome is infected with a zombie plague, Lucius Agrippa and a small group fights for survival"/>
    <n v="500"/>
    <n v="500"/>
    <x v="1"/>
    <s v="US"/>
    <s v="USD"/>
    <d v="2015-07-12T22:06:12"/>
    <d v="2015-07-02T22:06:12"/>
    <n v="1436738772"/>
    <n v="1435874772"/>
    <b v="0"/>
    <n v="1"/>
    <n v="1"/>
    <n v="500"/>
    <s v="film &amp; video"/>
    <s v="science fiction"/>
    <s v="film &amp; video/science fiction"/>
    <b v="0"/>
    <x v="1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d v="2015-03-20T03:45:32"/>
    <d v="2015-02-18T04:45:32"/>
    <n v="1426823132"/>
    <n v="1424234732"/>
    <b v="0"/>
    <n v="0"/>
    <n v="0"/>
    <s v="Received No Donations"/>
    <s v="film &amp; video"/>
    <s v="science fiction"/>
    <s v="film &amp; video/science fiction"/>
    <b v="0"/>
    <x v="1"/>
  </r>
  <r>
    <n v="141"/>
    <x v="141"/>
    <s v="Join us creating a Science Fiction TV Series based upon the popular novels -The Catherine Kimbridge Chronicles."/>
    <n v="12000"/>
    <n v="1293"/>
    <x v="1"/>
    <s v="US"/>
    <s v="USD"/>
    <d v="2015-05-31T03:40:23"/>
    <d v="2015-04-16T03:40:23"/>
    <n v="1433043623"/>
    <n v="1429155623"/>
    <b v="0"/>
    <n v="28"/>
    <n v="0.10775"/>
    <n v="46.178571428571431"/>
    <s v="film &amp; video"/>
    <s v="science fiction"/>
    <s v="film &amp; video/science fiction"/>
    <b v="0"/>
    <x v="1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d v="2014-11-16T22:26:18"/>
    <d v="2014-10-26T21:26:18"/>
    <n v="1416176778"/>
    <n v="1414358778"/>
    <b v="0"/>
    <n v="1"/>
    <n v="3.3333333333333335E-3"/>
    <n v="10"/>
    <s v="film &amp; video"/>
    <s v="science fiction"/>
    <s v="film &amp; video/science fiction"/>
    <b v="0"/>
    <x v="1"/>
  </r>
  <r>
    <n v="143"/>
    <x v="143"/>
    <s v="A young woman learns she is one of few women left bred like cattle in order to control a deadly disease and the world populace"/>
    <n v="5500"/>
    <n v="0"/>
    <x v="1"/>
    <s v="AU"/>
    <s v="AUD"/>
    <d v="2016-09-03T05:55:00"/>
    <d v="2016-07-08T01:32:22"/>
    <n v="1472882100"/>
    <n v="1467941542"/>
    <b v="0"/>
    <n v="0"/>
    <n v="0"/>
    <s v="Received No Donations"/>
    <s v="film &amp; video"/>
    <s v="science fiction"/>
    <s v="film &amp; video/science fiction"/>
    <b v="0"/>
    <x v="1"/>
  </r>
  <r>
    <n v="144"/>
    <x v="144"/>
    <s v="A film about a collapsing food industry, a lonely farmer and a lonely botanist needs your help to finish post-production!"/>
    <n v="7500"/>
    <n v="2070"/>
    <x v="1"/>
    <s v="CA"/>
    <s v="CAD"/>
    <d v="2015-04-13T17:17:52"/>
    <d v="2015-02-12T18:17:52"/>
    <n v="1428945472"/>
    <n v="1423765072"/>
    <b v="0"/>
    <n v="37"/>
    <n v="0.27600000000000002"/>
    <n v="55.945945945945944"/>
    <s v="film &amp; video"/>
    <s v="science fiction"/>
    <s v="film &amp; video/science fiction"/>
    <b v="0"/>
    <x v="1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d v="2015-08-11T13:00:52"/>
    <d v="2015-07-15T13:00:52"/>
    <n v="1439298052"/>
    <n v="1436965252"/>
    <b v="0"/>
    <n v="9"/>
    <n v="7.5111111111111115E-2"/>
    <n v="37.555555555555557"/>
    <s v="film &amp; video"/>
    <s v="science fiction"/>
    <s v="film &amp; video/science fiction"/>
    <b v="0"/>
    <x v="1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d v="2017-01-18T00:23:18"/>
    <d v="2016-11-19T00:23:18"/>
    <n v="1484698998"/>
    <n v="1479514998"/>
    <b v="0"/>
    <n v="3"/>
    <n v="5.7499999999999999E-3"/>
    <n v="38.333333333333336"/>
    <s v="film &amp; video"/>
    <s v="science fiction"/>
    <s v="film &amp; video/science fiction"/>
    <b v="0"/>
    <x v="1"/>
  </r>
  <r>
    <n v="147"/>
    <x v="147"/>
    <s v="Film makers catch live footage beyond their wildest dreams."/>
    <n v="7000"/>
    <n v="0"/>
    <x v="1"/>
    <s v="GB"/>
    <s v="GBP"/>
    <d v="2015-01-08T18:18:00"/>
    <d v="2014-11-26T18:25:40"/>
    <n v="1420741080"/>
    <n v="1417026340"/>
    <b v="0"/>
    <n v="0"/>
    <n v="0"/>
    <s v="Received No Donations"/>
    <s v="film &amp; video"/>
    <s v="science fiction"/>
    <s v="film &amp; video/science fiction"/>
    <b v="0"/>
    <x v="1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d v="2016-02-27T06:45:36"/>
    <d v="2016-01-28T06:45:36"/>
    <n v="1456555536"/>
    <n v="1453963536"/>
    <b v="0"/>
    <n v="2"/>
    <n v="8.0000000000000004E-4"/>
    <n v="20"/>
    <s v="film &amp; video"/>
    <s v="science fiction"/>
    <s v="film &amp; video/science fiction"/>
    <b v="0"/>
    <x v="1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d v="2014-12-25T08:00:00"/>
    <d v="2014-11-25T04:07:50"/>
    <n v="1419494400"/>
    <n v="1416888470"/>
    <b v="0"/>
    <n v="6"/>
    <n v="9.1999999999999998E-3"/>
    <n v="15.333333333333334"/>
    <s v="film &amp; video"/>
    <s v="science fiction"/>
    <s v="film &amp; video/science fiction"/>
    <b v="0"/>
    <x v="1"/>
  </r>
  <r>
    <n v="150"/>
    <x v="150"/>
    <s v="The untold story of Captain Robert April and the first launching of the starship U.S.S. Enterprise,  NCC-1701"/>
    <n v="130000"/>
    <n v="30112"/>
    <x v="1"/>
    <s v="US"/>
    <s v="USD"/>
    <d v="2015-05-26T03:53:02"/>
    <d v="2015-03-27T03:53:02"/>
    <n v="1432612382"/>
    <n v="1427428382"/>
    <b v="0"/>
    <n v="67"/>
    <n v="0.23163076923076922"/>
    <n v="449.43283582089555"/>
    <s v="film &amp; video"/>
    <s v="science fiction"/>
    <s v="film &amp; video/science fiction"/>
    <b v="0"/>
    <x v="1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d v="2015-06-18T13:13:11"/>
    <d v="2015-04-19T13:13:11"/>
    <n v="1434633191"/>
    <n v="1429449191"/>
    <b v="0"/>
    <n v="5"/>
    <n v="5.5999999999999995E-4"/>
    <n v="28"/>
    <s v="film &amp; video"/>
    <s v="science fiction"/>
    <s v="film &amp; video/science fiction"/>
    <b v="0"/>
    <x v="1"/>
  </r>
  <r>
    <n v="152"/>
    <x v="152"/>
    <s v="The Great Dark is a journey through the unimaginable...and un foreseeable..."/>
    <n v="380000"/>
    <n v="30"/>
    <x v="1"/>
    <s v="US"/>
    <s v="USD"/>
    <d v="2014-09-23T01:51:40"/>
    <d v="2014-08-24T01:51:40"/>
    <n v="1411437100"/>
    <n v="1408845100"/>
    <b v="0"/>
    <n v="2"/>
    <n v="7.8947368421052633E-5"/>
    <n v="15"/>
    <s v="film &amp; video"/>
    <s v="science fiction"/>
    <s v="film &amp; video/science fiction"/>
    <b v="0"/>
    <x v="1"/>
  </r>
  <r>
    <n v="153"/>
    <x v="153"/>
    <s v="What would you do if you face something beyond your understanding? If someone you loved disappeared without a trace?"/>
    <n v="50000"/>
    <n v="359"/>
    <x v="1"/>
    <s v="US"/>
    <s v="USD"/>
    <d v="2014-12-02T15:04:04"/>
    <d v="2014-10-21T14:04:04"/>
    <n v="1417532644"/>
    <n v="1413900244"/>
    <b v="0"/>
    <n v="10"/>
    <n v="7.1799999999999998E-3"/>
    <n v="35.9"/>
    <s v="film &amp; video"/>
    <s v="science fiction"/>
    <s v="film &amp; video/science fiction"/>
    <b v="0"/>
    <x v="1"/>
  </r>
  <r>
    <n v="154"/>
    <x v="154"/>
    <s v="Fiction Becomes Reality in this non-profit science fiction, stop motion, and fantasy fan film."/>
    <n v="1500"/>
    <n v="40"/>
    <x v="1"/>
    <s v="US"/>
    <s v="USD"/>
    <d v="2015-06-03T13:08:15"/>
    <d v="2015-04-21T13:08:15"/>
    <n v="1433336895"/>
    <n v="1429621695"/>
    <b v="0"/>
    <n v="3"/>
    <n v="2.6666666666666668E-2"/>
    <n v="13.333333333333334"/>
    <s v="film &amp; video"/>
    <s v="science fiction"/>
    <s v="film &amp; video/science fiction"/>
    <b v="0"/>
    <x v="1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d v="2015-07-23T13:25:35"/>
    <d v="2015-06-13T13:25:35"/>
    <n v="1437657935"/>
    <n v="1434201935"/>
    <b v="0"/>
    <n v="4"/>
    <n v="6.0000000000000002E-5"/>
    <n v="20.25"/>
    <s v="film &amp; video"/>
    <s v="science fiction"/>
    <s v="film &amp; video/science fiction"/>
    <b v="0"/>
    <x v="1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d v="2014-06-04T02:59:56"/>
    <n v="1407034796"/>
    <n v="1401850796"/>
    <b v="0"/>
    <n v="15"/>
    <n v="5.0999999999999997E-2"/>
    <n v="119"/>
    <s v="film &amp; video"/>
    <s v="science fiction"/>
    <s v="film &amp; video/science fiction"/>
    <b v="0"/>
    <x v="1"/>
  </r>
  <r>
    <n v="157"/>
    <x v="157"/>
    <s v="Man's cryogenic chamber and his soulmate's time travel from the distant future allows them to meet in the middle."/>
    <n v="2995"/>
    <n v="8"/>
    <x v="1"/>
    <s v="US"/>
    <s v="USD"/>
    <d v="2016-02-26T21:52:52"/>
    <d v="2016-01-27T21:52:52"/>
    <n v="1456523572"/>
    <n v="1453931572"/>
    <b v="0"/>
    <n v="2"/>
    <n v="2.671118530884808E-3"/>
    <n v="4"/>
    <s v="film &amp; video"/>
    <s v="science fiction"/>
    <s v="film &amp; video/science fiction"/>
    <b v="0"/>
    <x v="1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d v="2014-10-22T01:50:28"/>
    <d v="2014-09-22T01:50:28"/>
    <n v="1413942628"/>
    <n v="1411350628"/>
    <b v="0"/>
    <n v="0"/>
    <n v="0"/>
    <s v="Received No Donations"/>
    <s v="film &amp; video"/>
    <s v="science fiction"/>
    <s v="film &amp; video/science fiction"/>
    <b v="0"/>
    <x v="1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d v="2016-07-03T10:25:45"/>
    <d v="2016-05-24T10:25:45"/>
    <n v="1467541545"/>
    <n v="1464085545"/>
    <b v="0"/>
    <n v="1"/>
    <n v="2.0000000000000002E-5"/>
    <n v="10"/>
    <s v="film &amp; video"/>
    <s v="science fiction"/>
    <s v="film &amp; video/science fiction"/>
    <b v="0"/>
    <x v="1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d v="2015-08-15T21:54:51"/>
    <d v="2015-06-16T21:54:51"/>
    <n v="1439675691"/>
    <n v="1434491691"/>
    <b v="0"/>
    <n v="0"/>
    <n v="0"/>
    <s v="Received No Donations"/>
    <s v="film &amp; video"/>
    <s v="drama"/>
    <s v="film &amp; video/drama"/>
    <b v="0"/>
    <x v="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d v="2014-07-02T16:29:55"/>
    <d v="2014-06-02T16:29:55"/>
    <n v="1404318595"/>
    <n v="1401726595"/>
    <b v="0"/>
    <n v="1"/>
    <n v="1E-4"/>
    <n v="5"/>
    <s v="film &amp; video"/>
    <s v="drama"/>
    <s v="film &amp; video/drama"/>
    <b v="0"/>
    <x v="1"/>
  </r>
  <r>
    <n v="162"/>
    <x v="162"/>
    <s v="This film follows a young man who has had only a troubled family life. He turns to all the wrong things and life falls apart."/>
    <n v="2800"/>
    <n v="435"/>
    <x v="2"/>
    <s v="US"/>
    <s v="USD"/>
    <d v="2014-08-16T23:42:00"/>
    <d v="2014-07-15T03:02:36"/>
    <n v="1408232520"/>
    <n v="1405393356"/>
    <b v="0"/>
    <n v="10"/>
    <n v="0.15535714285714286"/>
    <n v="43.5"/>
    <s v="film &amp; video"/>
    <s v="drama"/>
    <s v="film &amp; video/drama"/>
    <b v="0"/>
    <x v="1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d v="2015-10-01T00:00:00"/>
    <d v="2015-08-27T23:04:14"/>
    <n v="1443657600"/>
    <n v="1440716654"/>
    <b v="0"/>
    <n v="0"/>
    <n v="0"/>
    <s v="Received No Donations"/>
    <s v="film &amp; video"/>
    <s v="drama"/>
    <s v="film &amp; video/drama"/>
    <b v="0"/>
    <x v="1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d v="2014-09-19T18:18:21"/>
    <d v="2014-07-21T18:18:21"/>
    <n v="1411150701"/>
    <n v="1405966701"/>
    <b v="0"/>
    <n v="7"/>
    <n v="5.3333333333333332E-3"/>
    <n v="91.428571428571431"/>
    <s v="film &amp; video"/>
    <s v="drama"/>
    <s v="film &amp; video/drama"/>
    <b v="0"/>
    <x v="1"/>
  </r>
  <r>
    <n v="165"/>
    <x v="165"/>
    <s v="A teacher. A boy. The beach and a heatwave that drove them all insane."/>
    <n v="17000"/>
    <n v="0"/>
    <x v="2"/>
    <s v="GB"/>
    <s v="GBP"/>
    <d v="2016-01-12T15:48:44"/>
    <d v="2015-12-13T15:48:44"/>
    <n v="1452613724"/>
    <n v="1450021724"/>
    <b v="0"/>
    <n v="0"/>
    <n v="0"/>
    <s v="Received No Donations"/>
    <s v="film &amp; video"/>
    <s v="drama"/>
    <s v="film &amp; video/drama"/>
    <b v="0"/>
    <x v="1"/>
  </r>
  <r>
    <n v="166"/>
    <x v="166"/>
    <s v="A young teen makes a bad decision after joining gang and the film expresses his choices that led him to that point."/>
    <n v="5000"/>
    <n v="3000"/>
    <x v="2"/>
    <s v="US"/>
    <s v="USD"/>
    <d v="2017-01-16T01:49:22"/>
    <d v="2016-12-17T01:49:22"/>
    <n v="1484531362"/>
    <n v="1481939362"/>
    <b v="0"/>
    <n v="1"/>
    <n v="0.6"/>
    <n v="3000"/>
    <s v="film &amp; video"/>
    <s v="drama"/>
    <s v="film &amp; video/drama"/>
    <b v="0"/>
    <x v="1"/>
  </r>
  <r>
    <n v="167"/>
    <x v="167"/>
    <s v="A young man experiences a tragedy and has the opportunity to go back and learn from his mistakes and find out his true self."/>
    <n v="110000"/>
    <n v="11"/>
    <x v="2"/>
    <s v="US"/>
    <s v="USD"/>
    <d v="2015-08-04T22:15:35"/>
    <d v="2015-06-05T22:15:35"/>
    <n v="1438726535"/>
    <n v="1433542535"/>
    <b v="0"/>
    <n v="2"/>
    <n v="1E-4"/>
    <n v="5.5"/>
    <s v="film &amp; video"/>
    <s v="drama"/>
    <s v="film &amp; video/drama"/>
    <b v="0"/>
    <x v="1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d v="2015-03-19T19:02:50"/>
    <d v="2015-02-17T20:02:50"/>
    <n v="1426791770"/>
    <n v="1424203370"/>
    <b v="0"/>
    <n v="3"/>
    <n v="4.0625000000000001E-2"/>
    <n v="108.33333333333333"/>
    <s v="film &amp; video"/>
    <s v="drama"/>
    <s v="film &amp; video/drama"/>
    <b v="0"/>
    <x v="1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d v="2014-10-18T12:07:39"/>
    <d v="2014-09-18T12:07:39"/>
    <n v="1413634059"/>
    <n v="1411042059"/>
    <b v="0"/>
    <n v="10"/>
    <n v="0.224"/>
    <n v="56"/>
    <s v="film &amp; video"/>
    <s v="drama"/>
    <s v="film &amp; video/drama"/>
    <b v="0"/>
    <x v="1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d v="2015-08-30T05:28:00"/>
    <d v="2015-07-31T23:28:03"/>
    <n v="1440912480"/>
    <n v="1438385283"/>
    <b v="0"/>
    <n v="10"/>
    <n v="3.2500000000000001E-2"/>
    <n v="32.5"/>
    <s v="film &amp; video"/>
    <s v="drama"/>
    <s v="film &amp; video/drama"/>
    <b v="0"/>
    <x v="1"/>
  </r>
  <r>
    <n v="171"/>
    <x v="171"/>
    <s v="Team Mayhem, a local small town gang of gamers who are enlisted   to save the world from the new great evil known as Prowler."/>
    <n v="50000"/>
    <n v="1"/>
    <x v="2"/>
    <s v="US"/>
    <s v="USD"/>
    <d v="2016-08-12T04:20:14"/>
    <d v="2016-06-13T04:20:14"/>
    <n v="1470975614"/>
    <n v="1465791614"/>
    <b v="0"/>
    <n v="1"/>
    <n v="2.0000000000000002E-5"/>
    <n v="1"/>
    <s v="film &amp; video"/>
    <s v="drama"/>
    <s v="film &amp; video/drama"/>
    <b v="0"/>
    <x v="1"/>
  </r>
  <r>
    <n v="172"/>
    <x v="172"/>
    <s v="A short film on the rarest mammal and the second most endangered freshwater river dolphin, in Pakistan."/>
    <n v="95000"/>
    <n v="0"/>
    <x v="2"/>
    <s v="US"/>
    <s v="USD"/>
    <d v="2015-03-19T08:28:43"/>
    <d v="2015-02-12T09:28:43"/>
    <n v="1426753723"/>
    <n v="1423733323"/>
    <b v="0"/>
    <n v="0"/>
    <n v="0"/>
    <s v="Received No Donations"/>
    <s v="film &amp; video"/>
    <s v="drama"/>
    <s v="film &amp; video/drama"/>
    <b v="0"/>
    <x v="1"/>
  </r>
  <r>
    <n v="173"/>
    <x v="173"/>
    <s v="This is a film inspired by Quentin Tarantino, I want to make a film thats entertaining yet gritty. 7 Sins is in pre-production."/>
    <n v="1110"/>
    <n v="0"/>
    <x v="2"/>
    <s v="GB"/>
    <s v="GBP"/>
    <d v="2015-02-28T13:45:08"/>
    <d v="2015-01-29T13:45:08"/>
    <n v="1425131108"/>
    <n v="1422539108"/>
    <b v="0"/>
    <n v="0"/>
    <n v="0"/>
    <s v="Received No Donations"/>
    <s v="film &amp; video"/>
    <s v="drama"/>
    <s v="film &amp; video/drama"/>
    <b v="0"/>
    <x v="1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d v="2015-05-08T18:12:56"/>
    <d v="2015-03-09T18:12:56"/>
    <n v="1431108776"/>
    <n v="1425924776"/>
    <b v="0"/>
    <n v="0"/>
    <n v="0"/>
    <s v="Received No Donations"/>
    <s v="film &amp; video"/>
    <s v="drama"/>
    <s v="film &amp; video/drama"/>
    <b v="0"/>
    <x v="1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d v="2014-08-29T18:40:11"/>
    <d v="2014-08-04T18:40:11"/>
    <n v="1409337611"/>
    <n v="1407177611"/>
    <b v="0"/>
    <n v="26"/>
    <n v="6.4850000000000005E-2"/>
    <n v="49.884615384615387"/>
    <s v="film &amp; video"/>
    <s v="drama"/>
    <s v="film &amp; video/drama"/>
    <b v="0"/>
    <x v="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d v="2015-08-05T19:46:39"/>
    <d v="2015-07-06T19:46:39"/>
    <n v="1438803999"/>
    <n v="1436211999"/>
    <b v="0"/>
    <n v="0"/>
    <n v="0"/>
    <s v="Received No Donations"/>
    <s v="film &amp; video"/>
    <s v="drama"/>
    <s v="film &amp; video/drama"/>
    <b v="0"/>
    <x v="1"/>
  </r>
  <r>
    <n v="177"/>
    <x v="177"/>
    <s v="I'm making a modern day version of the bible story &quot; The Good Samaritan&quot;"/>
    <n v="450"/>
    <n v="180"/>
    <x v="2"/>
    <s v="US"/>
    <s v="USD"/>
    <d v="2015-03-24T00:08:46"/>
    <d v="2015-03-07T01:08:46"/>
    <n v="1427155726"/>
    <n v="1425690526"/>
    <b v="0"/>
    <n v="7"/>
    <n v="0.4"/>
    <n v="25.714285714285715"/>
    <s v="film &amp; video"/>
    <s v="drama"/>
    <s v="film &amp; video/drama"/>
    <b v="0"/>
    <x v="1"/>
  </r>
  <r>
    <n v="178"/>
    <x v="178"/>
    <s v="El viaje de LucÃ­a es un largometraje de ficciÃ³n con temÃ¡tica sobre el cÃ¡ncer infantil."/>
    <n v="500000"/>
    <n v="0"/>
    <x v="2"/>
    <s v="ES"/>
    <s v="EUR"/>
    <d v="2015-11-26T23:55:45"/>
    <d v="2015-10-27T22:55:45"/>
    <n v="1448582145"/>
    <n v="1445986545"/>
    <b v="0"/>
    <n v="0"/>
    <n v="0"/>
    <s v="Received No Donations"/>
    <s v="film &amp; video"/>
    <s v="drama"/>
    <s v="film &amp; video/drama"/>
    <b v="0"/>
    <x v="1"/>
  </r>
  <r>
    <n v="179"/>
    <x v="179"/>
    <s v="A feature-length film about how three people survive in a diseased world."/>
    <n v="1000"/>
    <n v="200"/>
    <x v="2"/>
    <s v="US"/>
    <s v="USD"/>
    <d v="2016-03-04T01:55:55"/>
    <d v="2016-02-03T01:55:55"/>
    <n v="1457056555"/>
    <n v="1454464555"/>
    <b v="0"/>
    <n v="2"/>
    <n v="0.2"/>
    <n v="100"/>
    <s v="film &amp; video"/>
    <s v="drama"/>
    <s v="film &amp; video/drama"/>
    <b v="0"/>
    <x v="1"/>
  </r>
  <r>
    <n v="180"/>
    <x v="180"/>
    <s v="The Rest of Us follows a survivor of an outbreak that nearly destroyed the earth as he travels to find some form of humanity."/>
    <n v="1200"/>
    <n v="401"/>
    <x v="2"/>
    <s v="GB"/>
    <s v="GBP"/>
    <d v="2015-04-13T19:00:00"/>
    <d v="2015-03-04T23:47:23"/>
    <n v="1428951600"/>
    <n v="1425512843"/>
    <b v="0"/>
    <n v="13"/>
    <n v="0.33416666666666667"/>
    <n v="30.846153846153847"/>
    <s v="film &amp; video"/>
    <s v="drama"/>
    <s v="film &amp; video/drama"/>
    <b v="0"/>
    <x v="1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d v="2015-06-22T17:48:15"/>
    <d v="2015-05-23T17:48:15"/>
    <n v="1434995295"/>
    <n v="1432403295"/>
    <b v="0"/>
    <n v="4"/>
    <n v="0.21092608822670172"/>
    <n v="180.5"/>
    <s v="film &amp; video"/>
    <s v="drama"/>
    <s v="film &amp; video/drama"/>
    <b v="0"/>
    <x v="1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d v="2017-01-07T00:17:12"/>
    <d v="2016-12-08T00:17:12"/>
    <n v="1483748232"/>
    <n v="1481156232"/>
    <b v="0"/>
    <n v="0"/>
    <n v="0"/>
    <s v="Received No Donations"/>
    <s v="film &amp; video"/>
    <s v="drama"/>
    <s v="film &amp; video/drama"/>
    <b v="0"/>
    <x v="1"/>
  </r>
  <r>
    <n v="183"/>
    <x v="183"/>
    <s v="Don't kill me until I meet my Dad"/>
    <n v="12500"/>
    <n v="4482"/>
    <x v="2"/>
    <s v="GB"/>
    <s v="GBP"/>
    <d v="2014-11-26T20:26:50"/>
    <d v="2014-10-27T19:26:50"/>
    <n v="1417033610"/>
    <n v="1414438010"/>
    <b v="0"/>
    <n v="12"/>
    <n v="0.35855999999999999"/>
    <n v="373.5"/>
    <s v="film &amp; video"/>
    <s v="drama"/>
    <s v="film &amp; video/drama"/>
    <b v="0"/>
    <x v="1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d v="2014-07-05T18:59:22"/>
    <n v="1409543940"/>
    <n v="1404586762"/>
    <b v="0"/>
    <n v="2"/>
    <n v="3.4000000000000002E-2"/>
    <n v="25.5"/>
    <s v="film &amp; video"/>
    <s v="drama"/>
    <s v="film &amp; video/drama"/>
    <b v="0"/>
    <x v="1"/>
  </r>
  <r>
    <n v="185"/>
    <x v="185"/>
    <s v="Love has no boundaries!"/>
    <n v="40000"/>
    <n v="2200"/>
    <x v="2"/>
    <s v="NO"/>
    <s v="NOK"/>
    <d v="2016-08-18T21:52:19"/>
    <d v="2016-07-19T21:52:19"/>
    <n v="1471557139"/>
    <n v="1468965139"/>
    <b v="0"/>
    <n v="10"/>
    <n v="5.5E-2"/>
    <n v="220"/>
    <s v="film &amp; video"/>
    <s v="drama"/>
    <s v="film &amp; video/drama"/>
    <b v="0"/>
    <x v="1"/>
  </r>
  <r>
    <n v="186"/>
    <x v="186"/>
    <s v="My film is about a boy who discovers the truth about his fathers dissapearance through the dark secrets of his mothers past."/>
    <n v="5000"/>
    <n v="0"/>
    <x v="2"/>
    <s v="US"/>
    <s v="USD"/>
    <d v="2017-03-03T20:00:00"/>
    <d v="2017-02-01T19:30:34"/>
    <n v="1488571200"/>
    <n v="1485977434"/>
    <b v="0"/>
    <n v="0"/>
    <n v="0"/>
    <s v="Received No Donations"/>
    <s v="film &amp; video"/>
    <s v="drama"/>
    <s v="film &amp; video/drama"/>
    <b v="0"/>
    <x v="1"/>
  </r>
  <r>
    <n v="187"/>
    <x v="187"/>
    <s v="A young man suffering from a severe case of OCD embarks on a road trip to find peace of mind."/>
    <n v="5000"/>
    <n v="800"/>
    <x v="2"/>
    <s v="US"/>
    <s v="USD"/>
    <d v="2015-07-21T06:59:00"/>
    <d v="2015-06-27T05:37:37"/>
    <n v="1437461940"/>
    <n v="1435383457"/>
    <b v="0"/>
    <n v="5"/>
    <n v="0.16"/>
    <n v="160"/>
    <s v="film &amp; video"/>
    <s v="drama"/>
    <s v="film &amp; video/drama"/>
    <b v="0"/>
    <x v="1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d v="2014-09-05T04:23:35"/>
    <d v="2014-08-06T04:23:35"/>
    <n v="1409891015"/>
    <n v="1407299015"/>
    <b v="0"/>
    <n v="0"/>
    <n v="0"/>
    <s v="Received No Donations"/>
    <s v="film &amp; video"/>
    <s v="drama"/>
    <s v="film &amp; video/drama"/>
    <b v="0"/>
    <x v="1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d v="2016-09-03T16:34:37"/>
    <d v="2016-07-05T16:34:37"/>
    <n v="1472920477"/>
    <n v="1467736477"/>
    <b v="0"/>
    <n v="5"/>
    <n v="6.8999999999999997E-4"/>
    <n v="69"/>
    <s v="film &amp; video"/>
    <s v="drama"/>
    <s v="film &amp; video/drama"/>
    <b v="0"/>
    <x v="1"/>
  </r>
  <r>
    <n v="190"/>
    <x v="190"/>
    <s v="Because hope can be a 4 letter word"/>
    <n v="12000"/>
    <n v="50"/>
    <x v="2"/>
    <s v="US"/>
    <s v="USD"/>
    <d v="2016-06-16T15:37:26"/>
    <d v="2016-06-06T15:37:26"/>
    <n v="1466091446"/>
    <n v="1465227446"/>
    <b v="0"/>
    <n v="1"/>
    <n v="4.1666666666666666E-3"/>
    <n v="50"/>
    <s v="film &amp; video"/>
    <s v="drama"/>
    <s v="film &amp; video/drama"/>
    <b v="0"/>
    <x v="1"/>
  </r>
  <r>
    <n v="191"/>
    <x v="191"/>
    <s v="A young boy passionate about Astronomy and Chemistry tracks down an astroid that scientists said would never hit earth."/>
    <n v="5000"/>
    <n v="250"/>
    <x v="2"/>
    <s v="AU"/>
    <s v="AUD"/>
    <d v="2015-10-02T10:35:38"/>
    <d v="2015-08-23T10:35:38"/>
    <n v="1443782138"/>
    <n v="1440326138"/>
    <b v="0"/>
    <n v="3"/>
    <n v="0.05"/>
    <n v="83.333333333333329"/>
    <s v="film &amp; video"/>
    <s v="drama"/>
    <s v="film &amp; video/drama"/>
    <b v="0"/>
    <x v="1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d v="2014-10-17T19:00:32"/>
    <d v="2014-09-17T19:00:32"/>
    <n v="1413572432"/>
    <n v="1410980432"/>
    <b v="0"/>
    <n v="3"/>
    <n v="1.7E-5"/>
    <n v="5.666666666666667"/>
    <s v="film &amp; video"/>
    <s v="drama"/>
    <s v="film &amp; video/drama"/>
    <b v="0"/>
    <x v="1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d v="2014-11-28T23:26:06"/>
    <d v="2014-09-29T22:26:06"/>
    <n v="1417217166"/>
    <n v="1412029566"/>
    <b v="0"/>
    <n v="0"/>
    <n v="0"/>
    <s v="Received No Donations"/>
    <s v="film &amp; video"/>
    <s v="drama"/>
    <s v="film &amp; video/drama"/>
    <b v="0"/>
    <x v="1"/>
  </r>
  <r>
    <n v="194"/>
    <x v="194"/>
    <s v="Northern Irish Original Short Film based on the desperation of love and survival and taking a risk that may change everything."/>
    <n v="2500"/>
    <n v="3"/>
    <x v="2"/>
    <s v="GB"/>
    <s v="GBP"/>
    <d v="2016-03-06T23:55:31"/>
    <d v="2016-01-06T23:55:31"/>
    <n v="1457308531"/>
    <n v="1452124531"/>
    <b v="0"/>
    <n v="3"/>
    <n v="1.1999999999999999E-3"/>
    <n v="1"/>
    <s v="film &amp; video"/>
    <s v="drama"/>
    <s v="film &amp; video/drama"/>
    <b v="0"/>
    <x v="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d v="2015-07-10T16:05:32"/>
    <d v="2015-05-11T16:05:32"/>
    <n v="1436544332"/>
    <n v="1431360332"/>
    <b v="0"/>
    <n v="0"/>
    <n v="0"/>
    <s v="Received No Donations"/>
    <s v="film &amp; video"/>
    <s v="drama"/>
    <s v="film &amp; video/drama"/>
    <b v="0"/>
    <x v="1"/>
  </r>
  <r>
    <n v="196"/>
    <x v="196"/>
    <s v="A moving short film about a retired female boxer who develops a relationship with a young journalist who idolises her"/>
    <n v="3500"/>
    <n v="1465"/>
    <x v="2"/>
    <s v="GB"/>
    <s v="GBP"/>
    <d v="2015-10-10T21:00:00"/>
    <d v="2015-09-12T13:01:38"/>
    <n v="1444510800"/>
    <n v="1442062898"/>
    <b v="0"/>
    <n v="19"/>
    <n v="0.41857142857142859"/>
    <n v="77.10526315789474"/>
    <s v="film &amp; video"/>
    <s v="drama"/>
    <s v="film &amp; video/drama"/>
    <b v="0"/>
    <x v="1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d v="2017-01-06T20:21:40"/>
    <n v="1487365200"/>
    <n v="1483734100"/>
    <b v="0"/>
    <n v="8"/>
    <n v="0.1048"/>
    <n v="32.75"/>
    <s v="film &amp; video"/>
    <s v="drama"/>
    <s v="film &amp; video/drama"/>
    <b v="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d v="2014-10-05T09:12:02"/>
    <d v="2014-09-05T09:12:02"/>
    <n v="1412500322"/>
    <n v="1409908322"/>
    <b v="0"/>
    <n v="6"/>
    <n v="1.116E-2"/>
    <n v="46.5"/>
    <s v="film &amp; video"/>
    <s v="drama"/>
    <s v="film &amp; video/drama"/>
    <b v="0"/>
    <x v="1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d v="2016-09-01T02:58:22"/>
    <d v="2016-08-02T02:58:22"/>
    <n v="1472698702"/>
    <n v="1470106702"/>
    <b v="0"/>
    <n v="0"/>
    <n v="0"/>
    <s v="Received No Donations"/>
    <s v="film &amp; video"/>
    <s v="drama"/>
    <s v="film &amp; video/drama"/>
    <b v="0"/>
    <x v="1"/>
  </r>
  <r>
    <n v="200"/>
    <x v="200"/>
    <s v="A film dedicated to an AAF Pilot's struggle to survive behind enemy lines during WWII."/>
    <n v="6000"/>
    <n v="1571.55"/>
    <x v="2"/>
    <s v="US"/>
    <s v="USD"/>
    <d v="2014-09-15T02:00:03"/>
    <d v="2014-08-16T02:00:03"/>
    <n v="1410746403"/>
    <n v="1408154403"/>
    <b v="0"/>
    <n v="18"/>
    <n v="0.26192500000000002"/>
    <n v="87.308333333333337"/>
    <s v="film &amp; video"/>
    <s v="drama"/>
    <s v="film &amp; video/drama"/>
    <b v="0"/>
    <x v="1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d v="2015-02-08T19:38:49"/>
    <d v="2015-01-19T19:38:49"/>
    <n v="1423424329"/>
    <n v="1421696329"/>
    <b v="0"/>
    <n v="7"/>
    <n v="0.58461538461538465"/>
    <n v="54.285714285714285"/>
    <s v="film &amp; video"/>
    <s v="drama"/>
    <s v="film &amp; video/drama"/>
    <b v="0"/>
    <x v="1"/>
  </r>
  <r>
    <n v="202"/>
    <x v="202"/>
    <s v="new web series created by jonney terry"/>
    <n v="6000"/>
    <n v="0"/>
    <x v="2"/>
    <s v="US"/>
    <s v="USD"/>
    <d v="2015-10-08T20:59:00"/>
    <d v="2015-09-08T22:16:04"/>
    <n v="1444337940"/>
    <n v="1441750564"/>
    <b v="0"/>
    <n v="0"/>
    <n v="0"/>
    <s v="Received No Donations"/>
    <s v="film &amp; video"/>
    <s v="drama"/>
    <s v="film &amp; video/drama"/>
    <b v="0"/>
    <x v="1"/>
  </r>
  <r>
    <n v="203"/>
    <x v="203"/>
    <s v="We are aiming to make a Web Series based on Youth Culture and the misrepresentation of socially stereotyped people."/>
    <n v="2500"/>
    <n v="746"/>
    <x v="2"/>
    <s v="GB"/>
    <s v="GBP"/>
    <d v="2015-01-29T20:21:04"/>
    <d v="2014-11-30T20:21:04"/>
    <n v="1422562864"/>
    <n v="1417378864"/>
    <b v="0"/>
    <n v="8"/>
    <n v="0.2984"/>
    <n v="93.25"/>
    <s v="film &amp; video"/>
    <s v="drama"/>
    <s v="film &amp; video/drama"/>
    <b v="0"/>
    <x v="1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d v="2016-08-04T14:00:03"/>
    <d v="2016-07-05T14:00:03"/>
    <n v="1470319203"/>
    <n v="1467727203"/>
    <b v="0"/>
    <n v="1293"/>
    <n v="0.50721666666666665"/>
    <n v="117.68368136117556"/>
    <s v="film &amp; video"/>
    <s v="drama"/>
    <s v="film &amp; video/drama"/>
    <b v="0"/>
    <x v="1"/>
  </r>
  <r>
    <n v="205"/>
    <x v="205"/>
    <s v="A martyr faces execution at the hands of the State, while enduring the horrors and alienation of a new world order."/>
    <n v="8000"/>
    <n v="1300"/>
    <x v="2"/>
    <s v="US"/>
    <s v="USD"/>
    <d v="2015-10-06T15:10:22"/>
    <d v="2015-09-01T15:10:22"/>
    <n v="1444144222"/>
    <n v="1441120222"/>
    <b v="0"/>
    <n v="17"/>
    <n v="0.16250000000000001"/>
    <n v="76.470588235294116"/>
    <s v="film &amp; video"/>
    <s v="drama"/>
    <s v="film &amp; video/drama"/>
    <b v="0"/>
    <x v="1"/>
  </r>
  <r>
    <n v="206"/>
    <x v="206"/>
    <s v="A love story featuring adoption,struggle,dysfunction,grace, healing, and restoration."/>
    <n v="12700"/>
    <n v="0"/>
    <x v="2"/>
    <s v="US"/>
    <s v="USD"/>
    <d v="2016-08-06T00:06:23"/>
    <d v="2016-07-16T00:06:23"/>
    <n v="1470441983"/>
    <n v="1468627583"/>
    <b v="0"/>
    <n v="0"/>
    <n v="0"/>
    <s v="Received No Donations"/>
    <s v="film &amp; video"/>
    <s v="drama"/>
    <s v="film &amp; video/drama"/>
    <b v="0"/>
    <x v="1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d v="2015-01-04T04:43:58"/>
    <d v="2014-12-05T04:43:58"/>
    <n v="1420346638"/>
    <n v="1417754638"/>
    <b v="0"/>
    <n v="13"/>
    <n v="0.15214285714285714"/>
    <n v="163.84615384615384"/>
    <s v="film &amp; video"/>
    <s v="drama"/>
    <s v="film &amp; video/drama"/>
    <b v="0"/>
    <x v="1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d v="2014-12-16T08:52:47"/>
    <d v="2014-11-16T08:52:47"/>
    <n v="1418719967"/>
    <n v="1416127967"/>
    <b v="0"/>
    <n v="0"/>
    <n v="0"/>
    <s v="Received No Donations"/>
    <s v="film &amp; video"/>
    <s v="drama"/>
    <s v="film &amp; video/drama"/>
    <b v="0"/>
    <x v="1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d v="2015-06-10T22:08:55"/>
    <n v="1436566135"/>
    <n v="1433974135"/>
    <b v="0"/>
    <n v="0"/>
    <n v="0"/>
    <s v="Received No Donations"/>
    <s v="film &amp; video"/>
    <s v="drama"/>
    <s v="film &amp; video/drama"/>
    <b v="0"/>
    <x v="1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d v="2015-10-01T05:00:00"/>
    <d v="2015-09-02T01:33:12"/>
    <n v="1443675600"/>
    <n v="1441157592"/>
    <b v="0"/>
    <n v="33"/>
    <n v="0.2525"/>
    <n v="91.818181818181813"/>
    <s v="film &amp; video"/>
    <s v="drama"/>
    <s v="film &amp; video/drama"/>
    <b v="0"/>
    <x v="1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d v="2015-09-19T03:50:17"/>
    <d v="2015-08-20T03:50:17"/>
    <n v="1442634617"/>
    <n v="1440042617"/>
    <b v="0"/>
    <n v="12"/>
    <n v="0.44600000000000001"/>
    <n v="185.83333333333334"/>
    <s v="film &amp; video"/>
    <s v="drama"/>
    <s v="film &amp; video/drama"/>
    <b v="0"/>
    <x v="1"/>
  </r>
  <r>
    <n v="212"/>
    <x v="212"/>
    <s v="This film is a fictional crime drama following the events of a heist that ended in bloodshed."/>
    <n v="6300"/>
    <n v="1"/>
    <x v="2"/>
    <s v="US"/>
    <s v="USD"/>
    <d v="2016-04-16T20:08:40"/>
    <d v="2016-02-16T21:08:40"/>
    <n v="1460837320"/>
    <n v="1455656920"/>
    <b v="0"/>
    <n v="1"/>
    <n v="1.5873015873015873E-4"/>
    <n v="1"/>
    <s v="film &amp; video"/>
    <s v="drama"/>
    <s v="film &amp; video/drama"/>
    <b v="0"/>
    <x v="1"/>
  </r>
  <r>
    <n v="213"/>
    <x v="213"/>
    <s v="A family dramedy about a grandfather  and grandson who are both on their path to redemption."/>
    <n v="50000"/>
    <n v="20"/>
    <x v="2"/>
    <s v="US"/>
    <s v="USD"/>
    <d v="2015-08-16T14:06:41"/>
    <d v="2015-07-17T14:15:47"/>
    <n v="1439734001"/>
    <n v="1437142547"/>
    <b v="0"/>
    <n v="1"/>
    <n v="4.0000000000000002E-4"/>
    <n v="20"/>
    <s v="film &amp; video"/>
    <s v="drama"/>
    <s v="film &amp; video/drama"/>
    <b v="0"/>
    <x v="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d v="2015-03-06T15:22:29"/>
    <d v="2015-01-05T15:22:29"/>
    <n v="1425655349"/>
    <n v="1420471349"/>
    <b v="0"/>
    <n v="1"/>
    <n v="8.0000000000000007E-5"/>
    <n v="1"/>
    <s v="film &amp; video"/>
    <s v="drama"/>
    <s v="film &amp; video/drama"/>
    <b v="0"/>
    <x v="1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d v="2016-02-17T23:59:00"/>
    <d v="2016-01-06T05:31:22"/>
    <n v="1455753540"/>
    <n v="1452058282"/>
    <b v="0"/>
    <n v="1"/>
    <n v="2.2727272727272726E-3"/>
    <n v="10"/>
    <s v="film &amp; video"/>
    <s v="drama"/>
    <s v="film &amp; video/drama"/>
    <b v="0"/>
    <x v="1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d v="2015-04-22T22:00:37"/>
    <d v="2015-03-03T23:00:37"/>
    <n v="1429740037"/>
    <n v="1425423637"/>
    <b v="0"/>
    <n v="84"/>
    <n v="0.55698440000000005"/>
    <n v="331.53833333333336"/>
    <s v="film &amp; video"/>
    <s v="drama"/>
    <s v="film &amp; video/drama"/>
    <b v="0"/>
    <x v="1"/>
  </r>
  <r>
    <n v="217"/>
    <x v="217"/>
    <s v="A roadmovie by paw"/>
    <n v="100000"/>
    <n v="11943"/>
    <x v="2"/>
    <s v="SE"/>
    <s v="SEK"/>
    <d v="2014-12-28T15:22:29"/>
    <d v="2014-11-27T15:22:29"/>
    <n v="1419780149"/>
    <n v="1417101749"/>
    <b v="0"/>
    <n v="38"/>
    <n v="0.11942999999999999"/>
    <n v="314.28947368421052"/>
    <s v="film &amp; video"/>
    <s v="drama"/>
    <s v="film &amp; video/drama"/>
    <b v="0"/>
    <x v="1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d v="2015-05-15T15:04:49"/>
    <d v="2015-03-16T15:04:49"/>
    <n v="1431702289"/>
    <n v="1426518289"/>
    <b v="0"/>
    <n v="1"/>
    <n v="0.02"/>
    <n v="100"/>
    <s v="film &amp; video"/>
    <s v="drama"/>
    <s v="film &amp; video/drama"/>
    <b v="0"/>
    <x v="1"/>
  </r>
  <r>
    <n v="219"/>
    <x v="219"/>
    <s v="An hour-long pilot about a group of suburban LGBT teens coming of age in the early 90's."/>
    <n v="50000"/>
    <n v="8815"/>
    <x v="2"/>
    <s v="US"/>
    <s v="USD"/>
    <d v="2016-04-01T06:59:00"/>
    <d v="2016-02-29T07:50:25"/>
    <n v="1459493940"/>
    <n v="1456732225"/>
    <b v="0"/>
    <n v="76"/>
    <n v="0.17630000000000001"/>
    <n v="115.98684210526316"/>
    <s v="film &amp; video"/>
    <s v="drama"/>
    <s v="film &amp; video/drama"/>
    <b v="0"/>
    <x v="1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d v="2015-08-20T20:06:00"/>
    <d v="2015-07-10T15:27:10"/>
    <n v="1440101160"/>
    <n v="1436542030"/>
    <b v="0"/>
    <n v="3"/>
    <n v="7.1999999999999998E-3"/>
    <n v="120"/>
    <s v="film &amp; video"/>
    <s v="drama"/>
    <s v="film &amp; video/drama"/>
    <b v="0"/>
    <x v="1"/>
  </r>
  <r>
    <n v="221"/>
    <x v="221"/>
    <s v="Film about Schizophrenia with Surreal Twists!"/>
    <n v="50000"/>
    <n v="0"/>
    <x v="2"/>
    <s v="US"/>
    <s v="USD"/>
    <d v="2015-03-28T19:06:04"/>
    <d v="2015-01-27T20:06:04"/>
    <n v="1427569564"/>
    <n v="1422389164"/>
    <b v="0"/>
    <n v="0"/>
    <n v="0"/>
    <s v="Received No Donations"/>
    <s v="film &amp; video"/>
    <s v="drama"/>
    <s v="film &amp; video/drama"/>
    <b v="0"/>
    <x v="1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d v="2015-03-27T02:39:00"/>
    <d v="2015-01-27T18:28:38"/>
    <n v="1427423940"/>
    <n v="1422383318"/>
    <b v="0"/>
    <n v="2"/>
    <n v="0.13"/>
    <n v="65"/>
    <s v="film &amp; video"/>
    <s v="drama"/>
    <s v="film &amp; video/drama"/>
    <b v="0"/>
    <x v="1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d v="2016-05-22T01:05:00"/>
    <d v="2016-04-22T01:09:10"/>
    <n v="1463879100"/>
    <n v="1461287350"/>
    <b v="0"/>
    <n v="0"/>
    <n v="0"/>
    <s v="Received No Donations"/>
    <s v="film &amp; video"/>
    <s v="drama"/>
    <s v="film &amp; video/drama"/>
    <b v="0"/>
    <x v="1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d v="2015-05-11T05:38:46"/>
    <n v="1436506726"/>
    <n v="1431322726"/>
    <b v="0"/>
    <n v="0"/>
    <n v="0"/>
    <s v="Received No Donations"/>
    <s v="film &amp; video"/>
    <s v="drama"/>
    <s v="film &amp; video/drama"/>
    <b v="0"/>
    <x v="1"/>
  </r>
  <r>
    <n v="225"/>
    <x v="225"/>
    <s v="I'm creating a &quot;Lifetime&quot; type drama film about a girl who uses backpage for money, but trying to turn her life around."/>
    <n v="200"/>
    <n v="0"/>
    <x v="2"/>
    <s v="US"/>
    <s v="USD"/>
    <d v="2016-04-08T22:04:14"/>
    <d v="2016-03-09T23:04:14"/>
    <n v="1460153054"/>
    <n v="1457564654"/>
    <b v="0"/>
    <n v="0"/>
    <n v="0"/>
    <s v="Received No Donations"/>
    <s v="film &amp; video"/>
    <s v="drama"/>
    <s v="film &amp; video/drama"/>
    <b v="0"/>
    <x v="1"/>
  </r>
  <r>
    <n v="226"/>
    <x v="226"/>
    <s v="A TRUE STORY OF DOMESTIC VILOLENCE THAT SEEKS TO OFFER THE VIEWER OUTLEST OF SUPPORT."/>
    <n v="29000"/>
    <n v="250"/>
    <x v="2"/>
    <s v="GB"/>
    <s v="GBP"/>
    <d v="2015-05-31T09:29:00"/>
    <d v="2015-04-12T15:59:04"/>
    <n v="1433064540"/>
    <n v="1428854344"/>
    <b v="0"/>
    <n v="2"/>
    <n v="8.6206896551724137E-3"/>
    <n v="125"/>
    <s v="film &amp; video"/>
    <s v="drama"/>
    <s v="film &amp; video/drama"/>
    <b v="0"/>
    <x v="1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d v="2015-07-09T21:27:21"/>
    <d v="2015-06-09T21:27:21"/>
    <n v="1436477241"/>
    <n v="1433885241"/>
    <b v="0"/>
    <n v="0"/>
    <n v="0"/>
    <s v="Received No Donations"/>
    <s v="film &amp; video"/>
    <s v="drama"/>
    <s v="film &amp; video/drama"/>
    <b v="0"/>
    <x v="1"/>
  </r>
  <r>
    <n v="228"/>
    <x v="228"/>
    <s v="I am making a film from one one of my books called facets of a Geek life."/>
    <n v="8000"/>
    <n v="0"/>
    <x v="2"/>
    <s v="GB"/>
    <s v="GBP"/>
    <d v="2015-06-01T16:28:25"/>
    <d v="2015-04-02T16:28:25"/>
    <n v="1433176105"/>
    <n v="1427992105"/>
    <b v="0"/>
    <n v="0"/>
    <n v="0"/>
    <s v="Received No Donations"/>
    <s v="film &amp; video"/>
    <s v="drama"/>
    <s v="film &amp; video/drama"/>
    <b v="0"/>
    <x v="1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d v="2016-02-13T22:24:57"/>
    <d v="2016-01-14T22:24:57"/>
    <n v="1455402297"/>
    <n v="1452810297"/>
    <b v="0"/>
    <n v="0"/>
    <n v="0"/>
    <s v="Received No Donations"/>
    <s v="film &amp; video"/>
    <s v="drama"/>
    <s v="film &amp; video/drama"/>
    <b v="0"/>
    <x v="1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d v="2015-06-04T18:39:11"/>
    <d v="2015-05-05T18:39:11"/>
    <n v="1433443151"/>
    <n v="1430851151"/>
    <b v="0"/>
    <n v="2"/>
    <n v="4.0000000000000001E-3"/>
    <n v="30"/>
    <s v="film &amp; video"/>
    <s v="drama"/>
    <s v="film &amp; video/drama"/>
    <b v="0"/>
    <x v="1"/>
  </r>
  <r>
    <n v="231"/>
    <x v="231"/>
    <s v="Farewell to Freedom the screenplay portrays  a vulnerable divorce'  who falls for a hard-luck cowboy she meets in Las Vegas."/>
    <n v="1500000"/>
    <n v="0"/>
    <x v="2"/>
    <s v="US"/>
    <s v="USD"/>
    <d v="2016-01-02T23:00:51"/>
    <d v="2015-12-03T23:00:51"/>
    <n v="1451775651"/>
    <n v="1449183651"/>
    <b v="0"/>
    <n v="0"/>
    <n v="0"/>
    <s v="Received No Donations"/>
    <s v="film &amp; video"/>
    <s v="drama"/>
    <s v="film &amp; video/drama"/>
    <b v="0"/>
    <x v="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d v="2015-02-27T19:49:06"/>
    <d v="2015-01-28T19:49:06"/>
    <n v="1425066546"/>
    <n v="1422474546"/>
    <b v="0"/>
    <n v="7"/>
    <n v="2.75E-2"/>
    <n v="15.714285714285714"/>
    <s v="film &amp; video"/>
    <s v="drama"/>
    <s v="film &amp; video/drama"/>
    <b v="0"/>
    <x v="1"/>
  </r>
  <r>
    <n v="233"/>
    <x v="233"/>
    <s v="â€œArea 4â€ revolves around Frank Hammond, a counselor at a high school, who discovers the scandals that took place."/>
    <n v="350000"/>
    <n v="0"/>
    <x v="2"/>
    <s v="US"/>
    <s v="USD"/>
    <d v="2016-09-29T21:52:52"/>
    <d v="2016-08-30T21:52:52"/>
    <n v="1475185972"/>
    <n v="1472593972"/>
    <b v="0"/>
    <n v="0"/>
    <n v="0"/>
    <s v="Received No Donations"/>
    <s v="film &amp; video"/>
    <s v="drama"/>
    <s v="film &amp; video/drama"/>
    <b v="0"/>
    <x v="1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d v="2015-06-21T00:50:59"/>
    <d v="2015-05-12T00:50:59"/>
    <n v="1434847859"/>
    <n v="1431391859"/>
    <b v="0"/>
    <n v="5"/>
    <n v="0.40100000000000002"/>
    <n v="80.2"/>
    <s v="film &amp; video"/>
    <s v="drama"/>
    <s v="film &amp; video/drama"/>
    <b v="0"/>
    <x v="1"/>
  </r>
  <r>
    <n v="235"/>
    <x v="235"/>
    <s v="Taking people on a deep emotional trip with a story about sometimes those who have less, give more."/>
    <n v="10000"/>
    <n v="0"/>
    <x v="2"/>
    <s v="US"/>
    <s v="USD"/>
    <d v="2015-07-09T21:48:17"/>
    <d v="2015-06-09T21:48:17"/>
    <n v="1436478497"/>
    <n v="1433886497"/>
    <b v="0"/>
    <n v="0"/>
    <n v="0"/>
    <s v="Received No Donations"/>
    <s v="film &amp; video"/>
    <s v="drama"/>
    <s v="film &amp; video/drama"/>
    <b v="0"/>
    <x v="1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d v="2016-01-05T00:00:00"/>
    <d v="2015-11-13T02:01:39"/>
    <n v="1451952000"/>
    <n v="1447380099"/>
    <b v="0"/>
    <n v="0"/>
    <n v="0"/>
    <s v="Received No Donations"/>
    <s v="film &amp; video"/>
    <s v="drama"/>
    <s v="film &amp; video/drama"/>
    <b v="0"/>
    <x v="1"/>
  </r>
  <r>
    <n v="237"/>
    <x v="237"/>
    <s v="Making The Choice is a christian short film series."/>
    <n v="15000"/>
    <n v="50"/>
    <x v="2"/>
    <s v="US"/>
    <s v="USD"/>
    <d v="2016-03-08T13:51:09"/>
    <d v="2016-01-08T13:51:09"/>
    <n v="1457445069"/>
    <n v="1452261069"/>
    <b v="0"/>
    <n v="1"/>
    <n v="3.3333333333333335E-3"/>
    <n v="50"/>
    <s v="film &amp; video"/>
    <s v="drama"/>
    <s v="film &amp; video/drama"/>
    <b v="0"/>
    <x v="1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d v="2016-12-30T09:00:00"/>
    <d v="2016-12-09T23:06:00"/>
    <n v="1483088400"/>
    <n v="1481324760"/>
    <b v="0"/>
    <n v="0"/>
    <n v="0"/>
    <s v="Received No Donations"/>
    <s v="film &amp; video"/>
    <s v="drama"/>
    <s v="film &amp; video/drama"/>
    <b v="0"/>
    <x v="1"/>
  </r>
  <r>
    <n v="239"/>
    <x v="239"/>
    <s v="Lovers Clint and Eli convey their conflicting perspectives of guilt and remorse while in the desolate Australian bush."/>
    <n v="1000"/>
    <n v="250"/>
    <x v="2"/>
    <s v="AU"/>
    <s v="AUD"/>
    <d v="2015-11-08T12:00:00"/>
    <d v="2015-10-20T02:38:50"/>
    <n v="1446984000"/>
    <n v="1445308730"/>
    <b v="0"/>
    <n v="5"/>
    <n v="0.25"/>
    <n v="50"/>
    <s v="film &amp; video"/>
    <s v="drama"/>
    <s v="film &amp; video/drama"/>
    <b v="0"/>
    <x v="1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3-21T17:00:11"/>
    <n v="1367773211"/>
    <n v="1363885211"/>
    <b v="1"/>
    <n v="137"/>
    <n v="1.0763413333333334"/>
    <n v="117.84759124087591"/>
    <s v="film &amp; video"/>
    <s v="documentary"/>
    <s v="film &amp; video/documentary"/>
    <b v="1"/>
    <x v="0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1-06T16:45:04"/>
    <n v="1419180304"/>
    <n v="1415292304"/>
    <b v="1"/>
    <n v="376"/>
    <n v="1.1263736263736264"/>
    <n v="109.04255319148936"/>
    <s v="film &amp; video"/>
    <s v="documentary"/>
    <s v="film &amp; video/documentary"/>
    <b v="1"/>
    <x v="0"/>
  </r>
  <r>
    <n v="242"/>
    <x v="242"/>
    <s v="An unprecedented feature-length documentary film about Maine's tribal, oft-misunderstood ice fishing sub-culture."/>
    <n v="13000"/>
    <n v="14750"/>
    <x v="0"/>
    <s v="US"/>
    <s v="USD"/>
    <d v="2011-12-20T11:49:50"/>
    <d v="2011-11-15T11:49:50"/>
    <n v="1324381790"/>
    <n v="1321357790"/>
    <b v="1"/>
    <n v="202"/>
    <n v="1.1346153846153846"/>
    <n v="73.019801980198025"/>
    <s v="film &amp; video"/>
    <s v="documentary"/>
    <s v="film &amp; video/documentary"/>
    <b v="1"/>
    <x v="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1-23T01:08:24"/>
    <n v="1393031304"/>
    <n v="1390439304"/>
    <b v="1"/>
    <n v="328"/>
    <n v="1.0259199999999999"/>
    <n v="78.195121951219505"/>
    <s v="film &amp; video"/>
    <s v="documentary"/>
    <s v="film &amp; video/documentary"/>
    <b v="1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2-04T07:45:59"/>
    <n v="1268723160"/>
    <n v="1265269559"/>
    <b v="1"/>
    <n v="84"/>
    <n v="1.1375714285714287"/>
    <n v="47.398809523809526"/>
    <s v="film &amp; video"/>
    <s v="documentary"/>
    <s v="film &amp; video/documentary"/>
    <b v="1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7-17T01:16:25"/>
    <n v="1345079785"/>
    <n v="1342487785"/>
    <b v="1"/>
    <n v="96"/>
    <n v="1.0371999999999999"/>
    <n v="54.020833333333336"/>
    <s v="film &amp; video"/>
    <s v="documentary"/>
    <s v="film &amp; video/documentary"/>
    <b v="1"/>
    <x v="0"/>
  </r>
  <r>
    <n v="246"/>
    <x v="246"/>
    <s v="From 1979 to 1981 twenty-nine Black children in Atlanta were murdered and the others terrified. This is our story..."/>
    <n v="5000"/>
    <n v="15273"/>
    <x v="0"/>
    <s v="US"/>
    <s v="USD"/>
    <d v="2010-12-18T09:43:25"/>
    <d v="2010-10-29T08:43:25"/>
    <n v="1292665405"/>
    <n v="1288341805"/>
    <b v="1"/>
    <n v="223"/>
    <n v="3.0546000000000002"/>
    <n v="68.488789237668158"/>
    <s v="film &amp; video"/>
    <s v="documentary"/>
    <s v="film &amp; video/documentary"/>
    <b v="1"/>
    <x v="0"/>
  </r>
  <r>
    <n v="247"/>
    <x v="247"/>
    <s v="A young neuroscientist attempts to reconnect with his ailing father by obsessively studying old family footage._x000a_"/>
    <n v="5000"/>
    <n v="6705"/>
    <x v="0"/>
    <s v="US"/>
    <s v="USD"/>
    <d v="2010-10-16T03:39:00"/>
    <d v="2010-09-09T14:30:14"/>
    <n v="1287200340"/>
    <n v="1284042614"/>
    <b v="1"/>
    <n v="62"/>
    <n v="1.341"/>
    <n v="108.14516129032258"/>
    <s v="film &amp; video"/>
    <s v="documentary"/>
    <s v="film &amp; video/documentary"/>
    <b v="1"/>
    <x v="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1-11-23T18:35:09"/>
    <n v="1325961309"/>
    <n v="1322073309"/>
    <b v="1"/>
    <n v="146"/>
    <n v="1.0133294117647058"/>
    <n v="589.95205479452056"/>
    <s v="film &amp; video"/>
    <s v="documentary"/>
    <s v="film &amp; video/documentary"/>
    <b v="1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6-03T22:10:20"/>
    <n v="1282498800"/>
    <n v="1275603020"/>
    <b v="1"/>
    <n v="235"/>
    <n v="1.1292"/>
    <n v="48.051063829787232"/>
    <s v="film &amp; video"/>
    <s v="documentary"/>
    <s v="film &amp; video/documentary"/>
    <b v="1"/>
    <x v="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5-07T13:34:51"/>
    <n v="1370525691"/>
    <n v="1367933691"/>
    <b v="1"/>
    <n v="437"/>
    <n v="1.0558333333333334"/>
    <n v="72.482837528604122"/>
    <s v="film &amp; video"/>
    <s v="documentary"/>
    <s v="film &amp; video/documentary"/>
    <b v="1"/>
    <x v="0"/>
  </r>
  <r>
    <n v="251"/>
    <x v="251"/>
    <s v="Remarkably devoted, Mayra is single-handedly sourcing small farm, single-origin coffee from her rural village in Honduras."/>
    <n v="3500"/>
    <n v="4395"/>
    <x v="0"/>
    <s v="US"/>
    <s v="USD"/>
    <d v="2012-05-16T19:00:00"/>
    <d v="2012-04-14T18:54:06"/>
    <n v="1337194800"/>
    <n v="1334429646"/>
    <b v="1"/>
    <n v="77"/>
    <n v="1.2557142857142858"/>
    <n v="57.077922077922075"/>
    <s v="film &amp; video"/>
    <s v="documentary"/>
    <s v="film &amp; video/documentary"/>
    <b v="1"/>
    <x v="0"/>
  </r>
  <r>
    <n v="252"/>
    <x v="252"/>
    <s v="The definitive story of indie comics and the foremost institution of higher learning for those who draw them."/>
    <n v="5000"/>
    <n v="9228"/>
    <x v="0"/>
    <s v="US"/>
    <s v="USD"/>
    <d v="2010-06-01T03:59:00"/>
    <d v="2010-03-29T15:54:18"/>
    <n v="1275364740"/>
    <n v="1269878058"/>
    <b v="1"/>
    <n v="108"/>
    <n v="1.8455999999999999"/>
    <n v="85.444444444444443"/>
    <s v="film &amp; video"/>
    <s v="documentary"/>
    <s v="film &amp; video/documentary"/>
    <b v="1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1-16T15:37:15"/>
    <n v="1329320235"/>
    <n v="1326728235"/>
    <b v="1"/>
    <n v="7"/>
    <n v="1.0073333333333334"/>
    <n v="215.85714285714286"/>
    <s v="film &amp; video"/>
    <s v="documentary"/>
    <s v="film &amp; video/documentary"/>
    <b v="1"/>
    <x v="0"/>
  </r>
  <r>
    <n v="254"/>
    <x v="254"/>
    <s v="&quot;I Clown You&quot; is a documentary about Israeli medical clowns and clowning as an art of challenging the norm."/>
    <n v="24000"/>
    <n v="28067.34"/>
    <x v="0"/>
    <s v="US"/>
    <s v="USD"/>
    <d v="2015-10-17T02:00:00"/>
    <d v="2015-09-16T22:51:50"/>
    <n v="1445047200"/>
    <n v="1442443910"/>
    <b v="1"/>
    <n v="314"/>
    <n v="1.1694724999999999"/>
    <n v="89.38643312101911"/>
    <s v="film &amp; video"/>
    <s v="documentary"/>
    <s v="film &amp; video/documentary"/>
    <b v="1"/>
    <x v="0"/>
  </r>
  <r>
    <n v="255"/>
    <x v="255"/>
    <s v="xoxosms is a documentary about first love, long distance and Skype."/>
    <n v="8000"/>
    <n v="8538.66"/>
    <x v="0"/>
    <s v="US"/>
    <s v="USD"/>
    <d v="2011-03-16T11:38:02"/>
    <d v="2011-02-14T12:38:02"/>
    <n v="1300275482"/>
    <n v="1297687082"/>
    <b v="1"/>
    <n v="188"/>
    <n v="1.0673325"/>
    <n v="45.418404255319146"/>
    <s v="film &amp; video"/>
    <s v="documentary"/>
    <s v="film &amp; video/documentary"/>
    <b v="1"/>
    <x v="0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d v="2013-03-16T18:27:47"/>
    <d v="2013-02-14T18:27:47"/>
    <n v="1363458467"/>
    <n v="1360866467"/>
    <b v="1"/>
    <n v="275"/>
    <n v="1.391"/>
    <n v="65.756363636363631"/>
    <s v="film &amp; video"/>
    <s v="documentary"/>
    <s v="film &amp; video/documentary"/>
    <b v="1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4-19T15:02:42"/>
    <n v="1463670162"/>
    <n v="1461078162"/>
    <b v="1"/>
    <n v="560"/>
    <n v="1.0672648571428571"/>
    <n v="66.70405357142856"/>
    <s v="film &amp; video"/>
    <s v="documentary"/>
    <s v="film &amp; video/documentary"/>
    <b v="1"/>
    <x v="0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5-19T01:14:26"/>
    <n v="1308359666"/>
    <n v="1305767666"/>
    <b v="1"/>
    <n v="688"/>
    <n v="1.9114"/>
    <n v="83.345930232558146"/>
    <s v="film &amp; video"/>
    <s v="documentary"/>
    <s v="film &amp; video/documentary"/>
    <b v="1"/>
    <x v="0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3-09T17:42:49"/>
    <n v="1428514969"/>
    <n v="1425922969"/>
    <b v="1"/>
    <n v="942"/>
    <n v="1.3193789333333332"/>
    <n v="105.04609341825902"/>
    <s v="film &amp; video"/>
    <s v="documentary"/>
    <s v="film &amp; video/documentary"/>
    <b v="1"/>
    <x v="0"/>
  </r>
  <r>
    <n v="260"/>
    <x v="260"/>
    <s v="In the traditional world of Mexican Rodeo, a team of first-generation California girls does it their way."/>
    <n v="10000"/>
    <n v="10640"/>
    <x v="0"/>
    <s v="US"/>
    <s v="USD"/>
    <d v="2010-07-17T09:59:00"/>
    <d v="2010-06-01T18:07:59"/>
    <n v="1279360740"/>
    <n v="1275415679"/>
    <b v="1"/>
    <n v="88"/>
    <n v="1.0640000000000001"/>
    <n v="120.90909090909091"/>
    <s v="film &amp; video"/>
    <s v="documentary"/>
    <s v="film &amp; video/documentary"/>
    <b v="1"/>
    <x v="0"/>
  </r>
  <r>
    <n v="261"/>
    <x v="261"/>
    <s v="Empires explores the impact of networks on histories and philosophies of political thought."/>
    <n v="20000"/>
    <n v="21480"/>
    <x v="0"/>
    <s v="US"/>
    <s v="USD"/>
    <d v="2012-06-07T14:55:00"/>
    <d v="2012-04-18T21:15:04"/>
    <n v="1339080900"/>
    <n v="1334783704"/>
    <b v="1"/>
    <n v="220"/>
    <n v="1.0740000000000001"/>
    <n v="97.63636363636364"/>
    <s v="film &amp; video"/>
    <s v="documentary"/>
    <s v="film &amp; video/documentary"/>
    <b v="1"/>
    <x v="0"/>
  </r>
  <r>
    <n v="262"/>
    <x v="262"/>
    <s v="He can never die. He will live forever. He is the last cosmonaut, and this is his story."/>
    <n v="2500"/>
    <n v="6000"/>
    <x v="0"/>
    <s v="US"/>
    <s v="USD"/>
    <d v="2011-02-26T05:57:08"/>
    <d v="2011-01-12T05:57:08"/>
    <n v="1298699828"/>
    <n v="1294811828"/>
    <b v="1"/>
    <n v="145"/>
    <n v="2.4"/>
    <n v="41.379310344827587"/>
    <s v="film &amp; video"/>
    <s v="documentary"/>
    <s v="film &amp; video/documentary"/>
    <b v="1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8-28T22:54:54"/>
    <n v="1348786494"/>
    <n v="1346194494"/>
    <b v="1"/>
    <n v="963"/>
    <n v="1.1808107999999999"/>
    <n v="30.654485981308412"/>
    <s v="film &amp; video"/>
    <s v="documentary"/>
    <s v="film &amp; video/documentary"/>
    <b v="1"/>
    <x v="0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4-11T14:53:15"/>
    <n v="1336747995"/>
    <n v="1334155995"/>
    <b v="1"/>
    <n v="91"/>
    <n v="1.1819999999999999"/>
    <n v="64.945054945054949"/>
    <s v="film &amp; video"/>
    <s v="documentary"/>
    <s v="film &amp; video/documentary"/>
    <b v="1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3-30T05:53:50"/>
    <n v="1273522560"/>
    <n v="1269928430"/>
    <b v="1"/>
    <n v="58"/>
    <n v="1.111"/>
    <n v="95.775862068965523"/>
    <s v="film &amp; video"/>
    <s v="documentary"/>
    <s v="film &amp; video/documentary"/>
    <b v="1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1-27T04:11:47"/>
    <n v="1271994660"/>
    <n v="1264565507"/>
    <b v="1"/>
    <n v="36"/>
    <n v="1.4550000000000001"/>
    <n v="40.416666666666664"/>
    <s v="film &amp; video"/>
    <s v="documentary"/>
    <s v="film &amp; video/documentary"/>
    <b v="1"/>
    <x v="0"/>
  </r>
  <r>
    <n v="267"/>
    <x v="267"/>
    <s v="A visually stunning, feature length film chronicling life's challenges in the remote depths of the Amazon rainforest."/>
    <n v="9850"/>
    <n v="12965.44"/>
    <x v="0"/>
    <s v="GB"/>
    <s v="GBP"/>
    <d v="2014-06-25T10:51:39"/>
    <d v="2014-05-26T10:51:39"/>
    <n v="1403693499"/>
    <n v="1401101499"/>
    <b v="1"/>
    <n v="165"/>
    <n v="1.3162883248730965"/>
    <n v="78.578424242424248"/>
    <s v="film &amp; video"/>
    <s v="documentary"/>
    <s v="film &amp; video/documentary"/>
    <b v="1"/>
    <x v="0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09-23T03:39:38"/>
    <n v="1320640778"/>
    <n v="1316749178"/>
    <b v="1"/>
    <n v="111"/>
    <n v="1.1140000000000001"/>
    <n v="50.18018018018018"/>
    <s v="film &amp; video"/>
    <s v="documentary"/>
    <s v="film &amp; video/documentary"/>
    <b v="1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1-23T04:43:42"/>
    <n v="1487738622"/>
    <n v="1485146622"/>
    <b v="1"/>
    <n v="1596"/>
    <n v="1.4723377"/>
    <n v="92.251735588972423"/>
    <s v="film &amp; video"/>
    <s v="documentary"/>
    <s v="film &amp; video/documentary"/>
    <b v="1"/>
    <x v="0"/>
  </r>
  <r>
    <n v="270"/>
    <x v="270"/>
    <s v="Journey behind the lens of the legendary Jini Dellaccio, one of the first women rock â€˜nâ€™ roll photographers."/>
    <n v="2300"/>
    <n v="3510"/>
    <x v="0"/>
    <s v="US"/>
    <s v="USD"/>
    <d v="2011-05-25T04:00:00"/>
    <d v="2011-04-04T20:47:50"/>
    <n v="1306296000"/>
    <n v="1301950070"/>
    <b v="1"/>
    <n v="61"/>
    <n v="1.5260869565217392"/>
    <n v="57.540983606557376"/>
    <s v="film &amp; video"/>
    <s v="documentary"/>
    <s v="film &amp; video/documentary"/>
    <b v="1"/>
    <x v="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3-12-04T02:24:21"/>
    <n v="1388649600"/>
    <n v="1386123861"/>
    <b v="1"/>
    <n v="287"/>
    <n v="1.0468"/>
    <n v="109.42160278745645"/>
    <s v="film &amp; video"/>
    <s v="documentary"/>
    <s v="film &amp; video/documentary"/>
    <b v="1"/>
    <x v="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2-26T21:36:31"/>
    <n v="1272480540"/>
    <n v="1267220191"/>
    <b v="1"/>
    <n v="65"/>
    <n v="1.7743366666666667"/>
    <n v="81.892461538461546"/>
    <s v="film &amp; video"/>
    <s v="documentary"/>
    <s v="film &amp; video/documentary"/>
    <b v="1"/>
    <x v="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6-03T11:57:46"/>
    <n v="1309694266"/>
    <n v="1307102266"/>
    <b v="1"/>
    <n v="118"/>
    <n v="1.077758"/>
    <n v="45.667711864406776"/>
    <s v="film &amp; video"/>
    <s v="documentary"/>
    <s v="film &amp; video/documentary"/>
    <b v="1"/>
    <x v="0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d v="2012-04-05T06:59:00"/>
    <d v="2012-03-01T21:53:49"/>
    <n v="1333609140"/>
    <n v="1330638829"/>
    <b v="1"/>
    <n v="113"/>
    <n v="1.56"/>
    <n v="55.221238938053098"/>
    <s v="film &amp; video"/>
    <s v="documentary"/>
    <s v="film &amp; video/documentary"/>
    <b v="1"/>
    <x v="0"/>
  </r>
  <r>
    <n v="275"/>
    <x v="275"/>
    <s v="A journey through the origins and influence of funk music from James Brown to D'Angelo we are FINDING THE FUNK!"/>
    <n v="20000"/>
    <n v="21679"/>
    <x v="0"/>
    <s v="US"/>
    <s v="USD"/>
    <d v="2012-11-10T01:46:06"/>
    <d v="2012-10-11T00:46:06"/>
    <n v="1352511966"/>
    <n v="1349916366"/>
    <b v="1"/>
    <n v="332"/>
    <n v="1.08395"/>
    <n v="65.298192771084331"/>
    <s v="film &amp; video"/>
    <s v="documentary"/>
    <s v="film &amp; video/documentary"/>
    <b v="1"/>
    <x v="0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2-28T01:57:54"/>
    <n v="1335574674"/>
    <n v="1330394274"/>
    <b v="1"/>
    <n v="62"/>
    <n v="1.476"/>
    <n v="95.225806451612897"/>
    <s v="film &amp; video"/>
    <s v="documentary"/>
    <s v="film &amp; video/documentary"/>
    <b v="1"/>
    <x v="0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4-23T21:23:39"/>
    <n v="1432416219"/>
    <n v="1429824219"/>
    <b v="1"/>
    <n v="951"/>
    <n v="1.1038153846153846"/>
    <n v="75.444794952681391"/>
    <s v="film &amp; video"/>
    <s v="documentary"/>
    <s v="film &amp; video/documentary"/>
    <b v="1"/>
    <x v="0"/>
  </r>
  <r>
    <n v="278"/>
    <x v="278"/>
    <s v="An unlikely story of spirit, defiance and beauty from the most contaminated place on Earth"/>
    <n v="27000"/>
    <n v="40594"/>
    <x v="0"/>
    <s v="US"/>
    <s v="USD"/>
    <d v="2012-10-12T00:58:59"/>
    <d v="2012-09-12T00:58:59"/>
    <n v="1350003539"/>
    <n v="1347411539"/>
    <b v="1"/>
    <n v="415"/>
    <n v="1.5034814814814814"/>
    <n v="97.816867469879512"/>
    <s v="film &amp; video"/>
    <s v="documentary"/>
    <s v="film &amp; video/documentary"/>
    <b v="1"/>
    <x v="0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1-24T05:51:36"/>
    <n v="1488160860"/>
    <n v="1485237096"/>
    <b v="1"/>
    <n v="305"/>
    <n v="1.5731829411764706"/>
    <n v="87.685606557377056"/>
    <s v="film &amp; video"/>
    <s v="documentary"/>
    <s v="film &amp; video/documentary"/>
    <b v="1"/>
    <x v="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4-15T14:10:35"/>
    <n v="1401459035"/>
    <n v="1397571035"/>
    <b v="1"/>
    <n v="2139"/>
    <n v="1.5614399999999999"/>
    <n v="54.748948106591868"/>
    <s v="film &amp; video"/>
    <s v="documentary"/>
    <s v="film &amp; video/documentary"/>
    <b v="1"/>
    <x v="0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5-17T03:55:13"/>
    <n v="1249932360"/>
    <n v="1242532513"/>
    <b v="1"/>
    <n v="79"/>
    <n v="1.2058763636363636"/>
    <n v="83.953417721518989"/>
    <s v="film &amp; video"/>
    <s v="documentary"/>
    <s v="film &amp; video/documentary"/>
    <b v="1"/>
    <x v="0"/>
  </r>
  <r>
    <n v="282"/>
    <x v="282"/>
    <s v="See US Marines make counter-insurgency work in Helmand Province--the Taliban's stronghold in Afghanistan."/>
    <n v="45000"/>
    <n v="45535"/>
    <x v="0"/>
    <s v="US"/>
    <s v="USD"/>
    <d v="2010-02-22T22:00:00"/>
    <d v="2010-01-16T22:04:52"/>
    <n v="1266876000"/>
    <n v="1263679492"/>
    <b v="1"/>
    <n v="179"/>
    <n v="1.0118888888888888"/>
    <n v="254.38547486033519"/>
    <s v="film &amp; video"/>
    <s v="documentary"/>
    <s v="film &amp; video/documentary"/>
    <b v="1"/>
    <x v="0"/>
  </r>
  <r>
    <n v="283"/>
    <x v="283"/>
    <s v="What is the impact of survivorship on the human condition?"/>
    <n v="18000"/>
    <n v="20569.05"/>
    <x v="0"/>
    <s v="US"/>
    <s v="USD"/>
    <d v="2011-06-01T04:59:00"/>
    <d v="2011-05-12T17:02:24"/>
    <n v="1306904340"/>
    <n v="1305219744"/>
    <b v="1"/>
    <n v="202"/>
    <n v="1.142725"/>
    <n v="101.8269801980198"/>
    <s v="film &amp; video"/>
    <s v="documentary"/>
    <s v="film &amp; video/documentary"/>
    <b v="1"/>
    <x v="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d v="2012-01-21T17:43:00"/>
    <d v="2011-12-27T17:43:00"/>
    <n v="1327167780"/>
    <n v="1325007780"/>
    <b v="1"/>
    <n v="760"/>
    <n v="1.0462615"/>
    <n v="55.066394736842106"/>
    <s v="film &amp; video"/>
    <s v="documentary"/>
    <s v="film &amp; video/documentary"/>
    <b v="1"/>
    <x v="0"/>
  </r>
  <r>
    <n v="285"/>
    <x v="285"/>
    <s v="A documentary about the classic children's book, its creators, and the lasting impact over half a century and beyond."/>
    <n v="14000"/>
    <n v="32035.51"/>
    <x v="0"/>
    <s v="US"/>
    <s v="USD"/>
    <d v="2013-09-19T18:08:48"/>
    <d v="2013-08-20T18:08:48"/>
    <n v="1379614128"/>
    <n v="1377022128"/>
    <b v="1"/>
    <n v="563"/>
    <n v="2.2882507142857142"/>
    <n v="56.901438721136763"/>
    <s v="film &amp; video"/>
    <s v="documentary"/>
    <s v="film &amp; video/documentary"/>
    <b v="1"/>
    <x v="0"/>
  </r>
  <r>
    <n v="286"/>
    <x v="286"/>
    <s v="A documentary film on the life of legendary photographer George Tice by Peter Bosco, Bruce Wodder and Douglas Underdahl."/>
    <n v="15000"/>
    <n v="16373"/>
    <x v="0"/>
    <s v="US"/>
    <s v="USD"/>
    <d v="2013-03-25T18:35:24"/>
    <d v="2013-02-08T19:35:24"/>
    <n v="1364236524"/>
    <n v="1360352124"/>
    <b v="1"/>
    <n v="135"/>
    <n v="1.0915333333333332"/>
    <n v="121.28148148148148"/>
    <s v="film &amp; video"/>
    <s v="documentary"/>
    <s v="film &amp; video/documentary"/>
    <b v="1"/>
    <x v="0"/>
  </r>
  <r>
    <n v="287"/>
    <x v="287"/>
    <s v="War is hell. Why would anyone want to spend their weekends there?"/>
    <n v="15000"/>
    <n v="26445"/>
    <x v="0"/>
    <s v="US"/>
    <s v="USD"/>
    <d v="2012-11-02T04:00:00"/>
    <d v="2012-10-02T06:40:18"/>
    <n v="1351828800"/>
    <n v="1349160018"/>
    <b v="1"/>
    <n v="290"/>
    <n v="1.7629999999999999"/>
    <n v="91.189655172413794"/>
    <s v="film &amp; video"/>
    <s v="documentary"/>
    <s v="film &amp; video/documentary"/>
    <b v="1"/>
    <x v="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5-22T04:03:13"/>
    <n v="1340683393"/>
    <n v="1337659393"/>
    <b v="1"/>
    <n v="447"/>
    <n v="1.0321061999999999"/>
    <n v="115.44812080536913"/>
    <s v="film &amp; video"/>
    <s v="documentary"/>
    <s v="film &amp; video/documentary"/>
    <b v="1"/>
    <x v="0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0-03T10:57:14"/>
    <n v="1383389834"/>
    <n v="1380797834"/>
    <b v="1"/>
    <n v="232"/>
    <n v="1.0482"/>
    <n v="67.771551724137936"/>
    <s v="film &amp; video"/>
    <s v="documentary"/>
    <s v="film &amp; video/documentary"/>
    <b v="1"/>
    <x v="0"/>
  </r>
  <r>
    <n v="290"/>
    <x v="290"/>
    <s v="Help INTOTHEWOODS.TV purchase audio and video gear, lighting and BACK UP HARD DRIVES"/>
    <n v="4500"/>
    <n v="4800.8"/>
    <x v="0"/>
    <s v="US"/>
    <s v="USD"/>
    <d v="2011-02-02T07:59:00"/>
    <d v="2010-12-14T08:51:37"/>
    <n v="1296633540"/>
    <n v="1292316697"/>
    <b v="1"/>
    <n v="168"/>
    <n v="1.0668444444444445"/>
    <n v="28.576190476190476"/>
    <s v="film &amp; video"/>
    <s v="documentary"/>
    <s v="film &amp; video/documentary"/>
    <b v="1"/>
    <x v="0"/>
  </r>
  <r>
    <n v="291"/>
    <x v="291"/>
    <s v="ZoÃ« Romano will be the first person to RUN the route of the Tour de France. I will join her to document that adventure."/>
    <n v="5000"/>
    <n v="6001"/>
    <x v="0"/>
    <s v="US"/>
    <s v="USD"/>
    <d v="2013-05-01T00:01:00"/>
    <d v="2013-04-12T18:27:26"/>
    <n v="1367366460"/>
    <n v="1365791246"/>
    <b v="1"/>
    <n v="128"/>
    <n v="1.2001999999999999"/>
    <n v="46.8828125"/>
    <s v="film &amp; video"/>
    <s v="documentary"/>
    <s v="film &amp; video/documentary"/>
    <b v="1"/>
    <x v="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09-26T19:16:39"/>
    <n v="1319860740"/>
    <n v="1317064599"/>
    <b v="1"/>
    <n v="493"/>
    <n v="1.0150693333333334"/>
    <n v="154.42231237322514"/>
    <s v="film &amp; video"/>
    <s v="documentary"/>
    <s v="film &amp; video/documentary"/>
    <b v="1"/>
    <x v="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3-21T16:01:54"/>
    <n v="1398009714"/>
    <n v="1395417714"/>
    <b v="1"/>
    <n v="131"/>
    <n v="1.0138461538461538"/>
    <n v="201.22137404580153"/>
    <s v="film &amp; video"/>
    <s v="documentary"/>
    <s v="film &amp; video/documentary"/>
    <b v="1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6-14T02:01:34"/>
    <n v="1279555200"/>
    <n v="1276480894"/>
    <b v="1"/>
    <n v="50"/>
    <n v="1"/>
    <n v="100"/>
    <s v="film &amp; video"/>
    <s v="documentary"/>
    <s v="film &amp; video/documentary"/>
    <b v="1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09-02T00:06:49"/>
    <n v="1383264000"/>
    <n v="1378080409"/>
    <b v="1"/>
    <n v="665"/>
    <n v="1.3310911999999999"/>
    <n v="100.08204511278196"/>
    <s v="film &amp; video"/>
    <s v="documentary"/>
    <s v="film &amp; video/documentary"/>
    <b v="1"/>
    <x v="0"/>
  </r>
  <r>
    <n v="296"/>
    <x v="296"/>
    <s v="Bel Borba is Here is a feature film about the most inspiring Brazilian artist you've never heard of... until now."/>
    <n v="25000"/>
    <n v="29681.55"/>
    <x v="0"/>
    <s v="US"/>
    <s v="USD"/>
    <d v="2012-09-07T11:24:43"/>
    <d v="2012-08-13T11:24:43"/>
    <n v="1347017083"/>
    <n v="1344857083"/>
    <b v="1"/>
    <n v="129"/>
    <n v="1.187262"/>
    <n v="230.08953488372092"/>
    <s v="film &amp; video"/>
    <s v="documentary"/>
    <s v="film &amp; video/documentary"/>
    <b v="1"/>
    <x v="0"/>
  </r>
  <r>
    <n v="297"/>
    <x v="297"/>
    <s v="Who Owns Yoga? is a feature length documentary film that explores the changing nature of yoga in the modern world."/>
    <n v="20000"/>
    <n v="20128"/>
    <x v="0"/>
    <s v="US"/>
    <s v="USD"/>
    <d v="2015-05-01T03:59:00"/>
    <d v="2015-03-26T17:28:21"/>
    <n v="1430452740"/>
    <n v="1427390901"/>
    <b v="1"/>
    <n v="142"/>
    <n v="1.0064"/>
    <n v="141.74647887323943"/>
    <s v="film &amp; video"/>
    <s v="documentary"/>
    <s v="film &amp; video/documentary"/>
    <b v="1"/>
    <x v="0"/>
  </r>
  <r>
    <n v="298"/>
    <x v="298"/>
    <s v="The truth is, we all lie - and by &quot;we,&quot; we mean everyone!"/>
    <n v="126000"/>
    <n v="137254.84"/>
    <x v="0"/>
    <s v="US"/>
    <s v="USD"/>
    <d v="2014-05-09T21:00:00"/>
    <d v="2014-03-11T11:07:28"/>
    <n v="1399669200"/>
    <n v="1394536048"/>
    <b v="1"/>
    <n v="2436"/>
    <n v="1.089324126984127"/>
    <n v="56.344351395730705"/>
    <s v="film &amp; video"/>
    <s v="documentary"/>
    <s v="film &amp; video/documentary"/>
    <b v="1"/>
    <x v="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0-18T05:24:20"/>
    <n v="1289975060"/>
    <n v="1287379460"/>
    <b v="1"/>
    <n v="244"/>
    <n v="1.789525"/>
    <n v="73.341188524590166"/>
    <s v="film &amp; video"/>
    <s v="documentary"/>
    <s v="film &amp; video/documentary"/>
    <b v="1"/>
    <x v="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3-24T23:02:18"/>
    <n v="1303686138"/>
    <n v="1301007738"/>
    <b v="1"/>
    <n v="298"/>
    <n v="1.0172264"/>
    <n v="85.337785234899329"/>
    <s v="film &amp; video"/>
    <s v="documentary"/>
    <s v="film &amp; video/documentary"/>
    <b v="1"/>
    <x v="0"/>
  </r>
  <r>
    <n v="301"/>
    <x v="301"/>
    <s v="A film about personal memory, amateur cinematography, and visions of the future at the 1939 New York World's Fair."/>
    <n v="13000"/>
    <n v="15435.55"/>
    <x v="0"/>
    <s v="US"/>
    <s v="USD"/>
    <d v="2013-03-19T16:42:15"/>
    <d v="2013-02-07T17:42:15"/>
    <n v="1363711335"/>
    <n v="1360258935"/>
    <b v="1"/>
    <n v="251"/>
    <n v="1.1873499999999999"/>
    <n v="61.496215139442228"/>
    <s v="film &amp; video"/>
    <s v="documentary"/>
    <s v="film &amp; video/documentary"/>
    <b v="1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d v="2012-01-25T20:33:58"/>
    <n v="1330115638"/>
    <n v="1327523638"/>
    <b v="1"/>
    <n v="108"/>
    <n v="1.0045999999999999"/>
    <n v="93.018518518518519"/>
    <s v="film &amp; video"/>
    <s v="documentary"/>
    <s v="film &amp; video/documentary"/>
    <b v="1"/>
    <x v="0"/>
  </r>
  <r>
    <n v="303"/>
    <x v="303"/>
    <s v="The story of Jadab Payeng, an Indian man who single handedly planted nearly 1400 acres of forest to save his island, Majuli."/>
    <n v="3000"/>
    <n v="4124"/>
    <x v="0"/>
    <s v="US"/>
    <s v="USD"/>
    <d v="2012-06-02T01:42:26"/>
    <d v="2012-05-03T01:42:26"/>
    <n v="1338601346"/>
    <n v="1336009346"/>
    <b v="1"/>
    <n v="82"/>
    <n v="1.3746666666666667"/>
    <n v="50.292682926829265"/>
    <s v="film &amp; video"/>
    <s v="documentary"/>
    <s v="film &amp; video/documentary"/>
    <b v="1"/>
    <x v="0"/>
  </r>
  <r>
    <n v="304"/>
    <x v="304"/>
    <s v="A portrait of a life fully realized and a look at what it takes to make great photography."/>
    <n v="3400"/>
    <n v="7876"/>
    <x v="0"/>
    <s v="US"/>
    <s v="USD"/>
    <d v="2012-09-01T02:00:00"/>
    <d v="2012-07-24T02:16:37"/>
    <n v="1346464800"/>
    <n v="1343096197"/>
    <b v="1"/>
    <n v="74"/>
    <n v="2.3164705882352941"/>
    <n v="106.43243243243244"/>
    <s v="film &amp; video"/>
    <s v="documentary"/>
    <s v="film &amp; video/documentary"/>
    <b v="1"/>
    <x v="0"/>
  </r>
  <r>
    <n v="305"/>
    <x v="305"/>
    <s v="A documentary that I am making about the difficult, but inspiring, life of a late friend of mine."/>
    <n v="7500"/>
    <n v="9775"/>
    <x v="0"/>
    <s v="US"/>
    <s v="USD"/>
    <d v="2012-03-10T15:07:29"/>
    <d v="2012-02-09T15:07:29"/>
    <n v="1331392049"/>
    <n v="1328800049"/>
    <b v="1"/>
    <n v="189"/>
    <n v="1.3033333333333332"/>
    <n v="51.719576719576722"/>
    <s v="film &amp; video"/>
    <s v="documentary"/>
    <s v="film &amp; video/documentary"/>
    <b v="1"/>
    <x v="0"/>
  </r>
  <r>
    <n v="306"/>
    <x v="306"/>
    <s v="A feature-length documentary on the life of Boston escape artist Jason Escape."/>
    <n v="1000"/>
    <n v="2929"/>
    <x v="0"/>
    <s v="US"/>
    <s v="USD"/>
    <d v="2013-03-20T19:05:33"/>
    <d v="2013-02-28T20:05:33"/>
    <n v="1363806333"/>
    <n v="1362081933"/>
    <b v="1"/>
    <n v="80"/>
    <n v="2.9289999999999998"/>
    <n v="36.612499999999997"/>
    <s v="film &amp; video"/>
    <s v="documentary"/>
    <s v="film &amp; video/documentary"/>
    <b v="1"/>
    <x v="0"/>
  </r>
  <r>
    <n v="307"/>
    <x v="307"/>
    <s v="Why is grammar important?"/>
    <n v="22000"/>
    <n v="24490"/>
    <x v="0"/>
    <s v="US"/>
    <s v="USD"/>
    <d v="2013-02-07T22:40:01"/>
    <d v="2013-01-08T22:40:01"/>
    <n v="1360276801"/>
    <n v="1357684801"/>
    <b v="1"/>
    <n v="576"/>
    <n v="1.1131818181818183"/>
    <n v="42.517361111111114"/>
    <s v="film &amp; video"/>
    <s v="documentary"/>
    <s v="film &amp; video/documentary"/>
    <b v="1"/>
    <x v="0"/>
  </r>
  <r>
    <n v="308"/>
    <x v="308"/>
    <s v="A documentary about discovering my two older sisters who were born on a CA commune in the 60's and placed for adoption."/>
    <n v="12000"/>
    <n v="12668"/>
    <x v="0"/>
    <s v="US"/>
    <s v="USD"/>
    <d v="2011-03-10T16:40:10"/>
    <d v="2011-01-24T16:40:10"/>
    <n v="1299775210"/>
    <n v="1295887210"/>
    <b v="1"/>
    <n v="202"/>
    <n v="1.0556666666666668"/>
    <n v="62.712871287128714"/>
    <s v="film &amp; video"/>
    <s v="documentary"/>
    <s v="film &amp; video/documentary"/>
    <b v="1"/>
    <x v="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8-13T18:02:14"/>
    <n v="1346695334"/>
    <n v="1344880934"/>
    <b v="1"/>
    <n v="238"/>
    <n v="1.1894444444444445"/>
    <n v="89.957983193277315"/>
    <s v="film &amp; video"/>
    <s v="documentary"/>
    <s v="film &amp; video/documentary"/>
    <b v="1"/>
    <x v="0"/>
  </r>
  <r>
    <n v="310"/>
    <x v="310"/>
    <s v="30 day tour to release a compilation CD with 16 original songs about hometowns.  Webisodes and documentary to follow."/>
    <n v="1000"/>
    <n v="1041.29"/>
    <x v="0"/>
    <s v="US"/>
    <s v="USD"/>
    <d v="2011-10-20T02:00:00"/>
    <d v="2011-10-05T04:23:43"/>
    <n v="1319076000"/>
    <n v="1317788623"/>
    <b v="1"/>
    <n v="36"/>
    <n v="1.04129"/>
    <n v="28.924722222222222"/>
    <s v="film &amp; video"/>
    <s v="documentary"/>
    <s v="film &amp; video/documentary"/>
    <b v="1"/>
    <x v="0"/>
  </r>
  <r>
    <n v="311"/>
    <x v="311"/>
    <s v="An imaginative interactive documentary about Leah Callahan, a freestyle wrestler and Olympic hopeful."/>
    <n v="20000"/>
    <n v="20820.330000000002"/>
    <x v="0"/>
    <s v="US"/>
    <s v="USD"/>
    <d v="2012-01-01T07:59:00"/>
    <d v="2011-11-21T05:16:32"/>
    <n v="1325404740"/>
    <n v="1321852592"/>
    <b v="1"/>
    <n v="150"/>
    <n v="1.0410165"/>
    <n v="138.8022"/>
    <s v="film &amp; video"/>
    <s v="documentary"/>
    <s v="film &amp; video/documentary"/>
    <b v="1"/>
    <x v="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d v="2013-03-15T21:03:52"/>
    <n v="1365973432"/>
    <n v="1363381432"/>
    <b v="1"/>
    <n v="146"/>
    <n v="1.1187499999999999"/>
    <n v="61.301369863013697"/>
    <s v="film &amp; video"/>
    <s v="documentary"/>
    <s v="film &amp; video/documentary"/>
    <b v="1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6-28T05:28:14"/>
    <n v="1281542340"/>
    <n v="1277702894"/>
    <b v="1"/>
    <n v="222"/>
    <n v="1.0473529411764706"/>
    <n v="80.202702702702709"/>
    <s v="film &amp; video"/>
    <s v="documentary"/>
    <s v="film &amp; video/documentary"/>
    <b v="1"/>
    <x v="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1-30T19:59:48"/>
    <n v="1362167988"/>
    <n v="1359575988"/>
    <b v="1"/>
    <n v="120"/>
    <n v="3.8515000000000001"/>
    <n v="32.095833333333331"/>
    <s v="film &amp; video"/>
    <s v="documentary"/>
    <s v="film &amp; video/documentary"/>
    <b v="1"/>
    <x v="0"/>
  </r>
  <r>
    <n v="315"/>
    <x v="315"/>
    <s v="A documentary that explores  the magical collaboration between performance artist Joey Arias and puppeteer Basil Twist."/>
    <n v="25000"/>
    <n v="25312"/>
    <x v="0"/>
    <s v="US"/>
    <s v="USD"/>
    <d v="2012-08-22T18:32:14"/>
    <d v="2012-07-23T18:32:14"/>
    <n v="1345660334"/>
    <n v="1343068334"/>
    <b v="1"/>
    <n v="126"/>
    <n v="1.01248"/>
    <n v="200.88888888888889"/>
    <s v="film &amp; video"/>
    <s v="documentary"/>
    <s v="film &amp; video/documentary"/>
    <b v="1"/>
    <x v="0"/>
  </r>
  <r>
    <n v="316"/>
    <x v="316"/>
    <s v="Award winning documentary The Secret Trial 5 needs your help for a Cross-Canada Tour!"/>
    <n v="15000"/>
    <n v="17066"/>
    <x v="0"/>
    <s v="CA"/>
    <s v="CAD"/>
    <d v="2014-12-11T04:59:00"/>
    <d v="2014-11-07T22:09:57"/>
    <n v="1418273940"/>
    <n v="1415398197"/>
    <b v="1"/>
    <n v="158"/>
    <n v="1.1377333333333333"/>
    <n v="108.01265822784811"/>
    <s v="film &amp; video"/>
    <s v="documentary"/>
    <s v="film &amp; video/documentary"/>
    <b v="1"/>
    <x v="0"/>
  </r>
  <r>
    <n v="317"/>
    <x v="317"/>
    <s v="The story of a cowboy town with a prison problem, and the colorful characters who call it home."/>
    <n v="30000"/>
    <n v="30241"/>
    <x v="0"/>
    <s v="US"/>
    <s v="USD"/>
    <d v="2013-12-11T16:14:43"/>
    <d v="2013-11-11T16:14:43"/>
    <n v="1386778483"/>
    <n v="1384186483"/>
    <b v="1"/>
    <n v="316"/>
    <n v="1.0080333333333333"/>
    <n v="95.699367088607602"/>
    <s v="film &amp; video"/>
    <s v="documentary"/>
    <s v="film &amp; video/documentary"/>
    <b v="1"/>
    <x v="0"/>
  </r>
  <r>
    <n v="318"/>
    <x v="318"/>
    <s v="Photographer, Ty Morin, pays a visit to every single one of his Facebook friends to take their portrait...all 788 of them."/>
    <n v="5000"/>
    <n v="14166"/>
    <x v="0"/>
    <s v="US"/>
    <s v="USD"/>
    <d v="2013-03-26T23:55:51"/>
    <d v="2013-02-25T00:55:51"/>
    <n v="1364342151"/>
    <n v="1361753751"/>
    <b v="1"/>
    <n v="284"/>
    <n v="2.8332000000000002"/>
    <n v="49.880281690140848"/>
    <s v="film &amp; video"/>
    <s v="documentary"/>
    <s v="film &amp; video/documentary"/>
    <b v="1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09-11-06T20:07:09"/>
    <n v="1265097540"/>
    <n v="1257538029"/>
    <b v="1"/>
    <n v="51"/>
    <n v="1.1268"/>
    <n v="110.47058823529412"/>
    <s v="film &amp; video"/>
    <s v="documentary"/>
    <s v="film &amp; video/documentary"/>
    <b v="1"/>
    <x v="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1-23T13:13:53"/>
    <n v="1450825200"/>
    <n v="1448284433"/>
    <b v="1"/>
    <n v="158"/>
    <n v="1.0658000000000001"/>
    <n v="134.91139240506328"/>
    <s v="film &amp; video"/>
    <s v="documentary"/>
    <s v="film &amp; video/documentary"/>
    <b v="1"/>
    <x v="0"/>
  </r>
  <r>
    <n v="321"/>
    <x v="321"/>
    <s v="The more digital the world, the more analog our dreams._x000a_A feature documentary shot on 35mm film."/>
    <n v="35000"/>
    <n v="35932"/>
    <x v="0"/>
    <s v="DE"/>
    <s v="EUR"/>
    <d v="2016-11-08T11:43:06"/>
    <d v="2016-10-04T10:43:06"/>
    <n v="1478605386"/>
    <n v="1475577786"/>
    <b v="1"/>
    <n v="337"/>
    <n v="1.0266285714285714"/>
    <n v="106.62314540059347"/>
    <s v="film &amp; video"/>
    <s v="documentary"/>
    <s v="film &amp; video/documentary"/>
    <b v="1"/>
    <x v="0"/>
  </r>
  <r>
    <n v="322"/>
    <x v="322"/>
    <s v="A documentary film about the largest elephants on earth and what is being done to ensure their survival."/>
    <n v="25000"/>
    <n v="26978"/>
    <x v="0"/>
    <s v="US"/>
    <s v="USD"/>
    <d v="2016-05-13T13:40:48"/>
    <d v="2016-04-13T13:40:48"/>
    <n v="1463146848"/>
    <n v="1460554848"/>
    <b v="1"/>
    <n v="186"/>
    <n v="1.0791200000000001"/>
    <n v="145.04301075268816"/>
    <s v="film &amp; video"/>
    <s v="documentary"/>
    <s v="film &amp; video/documentary"/>
    <b v="1"/>
    <x v="0"/>
  </r>
  <r>
    <n v="323"/>
    <x v="323"/>
    <s v="A documentary focusing on the Haida Nation's resurgence in the wake of colonization and Canada's Indian Residential Schools."/>
    <n v="5400"/>
    <n v="6646"/>
    <x v="0"/>
    <s v="US"/>
    <s v="USD"/>
    <d v="2016-12-21T07:59:00"/>
    <d v="2016-11-23T07:42:46"/>
    <n v="1482307140"/>
    <n v="1479886966"/>
    <b v="1"/>
    <n v="58"/>
    <n v="1.2307407407407407"/>
    <n v="114.58620689655173"/>
    <s v="film &amp; video"/>
    <s v="documentary"/>
    <s v="film &amp; video/documentary"/>
    <b v="1"/>
    <x v="0"/>
  </r>
  <r>
    <n v="324"/>
    <x v="324"/>
    <s v="A documentary about a Vietnam veteran who finds peace from his PTSD through Disney, rather than medication."/>
    <n v="8500"/>
    <n v="8636"/>
    <x v="0"/>
    <s v="US"/>
    <s v="USD"/>
    <d v="2015-08-01T15:01:48"/>
    <d v="2015-06-29T15:01:48"/>
    <n v="1438441308"/>
    <n v="1435590108"/>
    <b v="1"/>
    <n v="82"/>
    <n v="1.016"/>
    <n v="105.3170731707317"/>
    <s v="film &amp; video"/>
    <s v="documentary"/>
    <s v="film &amp; video/documentary"/>
    <b v="1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d v="2016-12-20T04:30:33"/>
    <d v="2016-11-15T04:30:33"/>
    <n v="1482208233"/>
    <n v="1479184233"/>
    <b v="1"/>
    <n v="736"/>
    <n v="1.04396"/>
    <n v="70.921195652173907"/>
    <s v="film &amp; video"/>
    <s v="documentary"/>
    <s v="film &amp; video/documentary"/>
    <b v="1"/>
    <x v="0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d v="2017-03-14T22:57:00"/>
    <d v="2017-02-09T07:33:26"/>
    <n v="1489532220"/>
    <n v="1486625606"/>
    <b v="1"/>
    <n v="1151"/>
    <n v="1.1292973333333334"/>
    <n v="147.17167680278018"/>
    <s v="film &amp; video"/>
    <s v="documentary"/>
    <s v="film &amp; video/documentary"/>
    <b v="1"/>
    <x v="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d v="2015-03-22T08:00:00"/>
    <d v="2015-02-23T05:38:49"/>
    <n v="1427011200"/>
    <n v="1424669929"/>
    <b v="1"/>
    <n v="34"/>
    <n v="1.3640000000000001"/>
    <n v="160.47058823529412"/>
    <s v="film &amp; video"/>
    <s v="documentary"/>
    <s v="film &amp; video/documentary"/>
    <b v="1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d v="2015-11-01T04:00:00"/>
    <d v="2015-10-01T22:43:08"/>
    <n v="1446350400"/>
    <n v="1443739388"/>
    <b v="1"/>
    <n v="498"/>
    <n v="1.036144"/>
    <n v="156.04578313253012"/>
    <s v="film &amp; video"/>
    <s v="documentary"/>
    <s v="film &amp; video/documentary"/>
    <b v="1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d v="2015-11-07T04:00:00"/>
    <d v="2015-10-14T11:12:07"/>
    <n v="1446868800"/>
    <n v="1444821127"/>
    <b v="1"/>
    <n v="167"/>
    <n v="1.0549999999999999"/>
    <n v="63.17365269461078"/>
    <s v="film &amp; video"/>
    <s v="documentary"/>
    <s v="film &amp; video/documentary"/>
    <b v="1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4-15T12:22:43"/>
    <n v="1368763140"/>
    <n v="1366028563"/>
    <b v="1"/>
    <n v="340"/>
    <n v="1.0182857142857142"/>
    <n v="104.82352941176471"/>
    <s v="film &amp; video"/>
    <s v="documentary"/>
    <s v="film &amp; video/documentary"/>
    <b v="1"/>
    <x v="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d v="2016-06-17T13:57:14"/>
    <d v="2016-05-17T13:57:14"/>
    <n v="1466171834"/>
    <n v="1463493434"/>
    <b v="1"/>
    <n v="438"/>
    <n v="1.0660499999999999"/>
    <n v="97.356164383561648"/>
    <s v="film &amp; video"/>
    <s v="documentary"/>
    <s v="film &amp; video/documentary"/>
    <b v="1"/>
    <x v="0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09-16T16:19:37"/>
    <n v="1446019200"/>
    <n v="1442420377"/>
    <b v="1"/>
    <n v="555"/>
    <n v="1.13015"/>
    <n v="203.63063063063063"/>
    <s v="film &amp; video"/>
    <s v="documentary"/>
    <s v="film &amp; video/documentary"/>
    <b v="1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d v="2016-04-07T14:16:31"/>
    <d v="2016-03-08T15:16:31"/>
    <n v="1460038591"/>
    <n v="1457450191"/>
    <b v="1"/>
    <n v="266"/>
    <n v="1.252275"/>
    <n v="188.31203007518798"/>
    <s v="film &amp; video"/>
    <s v="documentary"/>
    <s v="film &amp; video/documentary"/>
    <b v="1"/>
    <x v="0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4-07T16:22:37"/>
    <n v="1431716400"/>
    <n v="1428423757"/>
    <b v="1"/>
    <n v="69"/>
    <n v="1.0119"/>
    <n v="146.65217391304347"/>
    <s v="film &amp; video"/>
    <s v="documentary"/>
    <s v="film &amp; video/documentary"/>
    <b v="1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4-07T17:41:55"/>
    <n v="1431122400"/>
    <n v="1428428515"/>
    <b v="1"/>
    <n v="80"/>
    <n v="1.0276470588235294"/>
    <n v="109.1875"/>
    <s v="film &amp; video"/>
    <s v="documentary"/>
    <s v="film &amp; video/documentary"/>
    <b v="1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d v="2015-11-13T15:18:38"/>
    <d v="2015-10-14T14:18:38"/>
    <n v="1447427918"/>
    <n v="1444832318"/>
    <b v="1"/>
    <n v="493"/>
    <n v="1.1683911999999999"/>
    <n v="59.249046653144013"/>
    <s v="film &amp; video"/>
    <s v="documentary"/>
    <s v="film &amp; video/documentary"/>
    <b v="1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2-12T03:05:08"/>
    <n v="1426298708"/>
    <n v="1423710308"/>
    <b v="1"/>
    <n v="31"/>
    <n v="1.0116833333333335"/>
    <n v="97.904838709677421"/>
    <s v="film &amp; video"/>
    <s v="documentary"/>
    <s v="film &amp; video/documentary"/>
    <b v="1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7-08T18:08:10"/>
    <n v="1472864400"/>
    <n v="1468001290"/>
    <b v="1"/>
    <n v="236"/>
    <n v="1.1013360000000001"/>
    <n v="70.000169491525426"/>
    <s v="film &amp; video"/>
    <s v="documentary"/>
    <s v="film &amp; video/documentary"/>
    <b v="1"/>
    <x v="0"/>
  </r>
  <r>
    <n v="339"/>
    <x v="339"/>
    <s v="A documentary film following the world's greatest palindromists leading up to the 2017 World Palindrome Championship."/>
    <n v="6000"/>
    <n v="6485"/>
    <x v="0"/>
    <s v="US"/>
    <s v="USD"/>
    <d v="2015-04-29T18:14:28"/>
    <d v="2015-03-30T18:14:28"/>
    <n v="1430331268"/>
    <n v="1427739268"/>
    <b v="1"/>
    <n v="89"/>
    <n v="1.0808333333333333"/>
    <n v="72.865168539325836"/>
    <s v="film &amp; video"/>
    <s v="documentary"/>
    <s v="film &amp; video/documentary"/>
    <b v="1"/>
    <x v="0"/>
  </r>
  <r>
    <n v="340"/>
    <x v="340"/>
    <s v="Feature-length documentary about five Somali Muslim students pursuing dreams of education in America"/>
    <n v="35000"/>
    <n v="43758"/>
    <x v="0"/>
    <s v="US"/>
    <s v="USD"/>
    <d v="2017-03-08T21:00:00"/>
    <d v="2017-02-06T16:03:27"/>
    <n v="1489006800"/>
    <n v="1486397007"/>
    <b v="1"/>
    <n v="299"/>
    <n v="1.2502285714285715"/>
    <n v="146.34782608695653"/>
    <s v="film &amp; video"/>
    <s v="documentary"/>
    <s v="film &amp; video/documentary"/>
    <b v="1"/>
    <x v="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09-12T21:06:38"/>
    <n v="1412135940"/>
    <n v="1410555998"/>
    <b v="1"/>
    <n v="55"/>
    <n v="1.0671428571428572"/>
    <n v="67.909090909090907"/>
    <s v="film &amp; video"/>
    <s v="documentary"/>
    <s v="film &amp; video/documentary"/>
    <b v="1"/>
    <x v="0"/>
  </r>
  <r>
    <n v="342"/>
    <x v="342"/>
    <s v="BREAKING A MONSTER needs your help to play in THEATERS!"/>
    <n v="55000"/>
    <n v="55201.52"/>
    <x v="0"/>
    <s v="US"/>
    <s v="USD"/>
    <d v="2016-04-29T18:44:25"/>
    <d v="2016-03-30T18:44:25"/>
    <n v="1461955465"/>
    <n v="1459363465"/>
    <b v="1"/>
    <n v="325"/>
    <n v="1.0036639999999999"/>
    <n v="169.85083076923075"/>
    <s v="film &amp; video"/>
    <s v="documentary"/>
    <s v="film &amp; video/documentary"/>
    <b v="1"/>
    <x v="0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0-14T17:42:25"/>
    <n v="1415934000"/>
    <n v="1413308545"/>
    <b v="1"/>
    <n v="524"/>
    <n v="1.0202863333333334"/>
    <n v="58.413339694656486"/>
    <s v="film &amp; video"/>
    <s v="documentary"/>
    <s v="film &amp; video/documentary"/>
    <b v="1"/>
    <x v="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4-17T23:18:14"/>
    <n v="1433125200"/>
    <n v="1429312694"/>
    <b v="1"/>
    <n v="285"/>
    <n v="1.0208358208955224"/>
    <n v="119.99298245614035"/>
    <s v="film &amp; video"/>
    <s v="documentary"/>
    <s v="film &amp; video/documentary"/>
    <b v="1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d v="2015-05-20T22:39:50"/>
    <d v="2015-04-20T22:39:50"/>
    <n v="1432161590"/>
    <n v="1429569590"/>
    <b v="1"/>
    <n v="179"/>
    <n v="1.2327586206896552"/>
    <n v="99.860335195530723"/>
    <s v="film &amp; video"/>
    <s v="documentary"/>
    <s v="film &amp; video/documentary"/>
    <b v="1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09-14T12:00:21"/>
    <n v="1444824021"/>
    <n v="1442232021"/>
    <b v="1"/>
    <n v="188"/>
    <n v="1.7028880000000002"/>
    <n v="90.579148936170213"/>
    <s v="film &amp; video"/>
    <s v="documentary"/>
    <s v="film &amp; video/documentary"/>
    <b v="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0-15T11:53:29"/>
    <n v="1447505609"/>
    <n v="1444910009"/>
    <b v="1"/>
    <n v="379"/>
    <n v="1.1159049999999999"/>
    <n v="117.77361477572559"/>
    <s v="film &amp; video"/>
    <s v="documentary"/>
    <s v="film &amp; video/documentary"/>
    <b v="1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7-22T14:05:16"/>
    <n v="1440165916"/>
    <n v="1437573916"/>
    <b v="1"/>
    <n v="119"/>
    <n v="1.03"/>
    <n v="86.554621848739501"/>
    <s v="film &amp; video"/>
    <s v="documentary"/>
    <s v="film &amp; video/documentary"/>
    <b v="1"/>
    <x v="0"/>
  </r>
  <r>
    <n v="349"/>
    <x v="349"/>
    <s v="After 52 years of war, FARC guerrilla soldiers rejoin Colombian society to forge new lives of peace."/>
    <n v="11260"/>
    <n v="12007.18"/>
    <x v="0"/>
    <s v="US"/>
    <s v="USD"/>
    <d v="2017-02-24T11:58:28"/>
    <d v="2017-01-25T11:58:28"/>
    <n v="1487937508"/>
    <n v="1485345508"/>
    <b v="1"/>
    <n v="167"/>
    <n v="1.0663570159857905"/>
    <n v="71.899281437125751"/>
    <s v="film &amp; video"/>
    <s v="documentary"/>
    <s v="film &amp; video/documentary"/>
    <b v="1"/>
    <x v="0"/>
  </r>
  <r>
    <n v="350"/>
    <x v="350"/>
    <s v="NBA All-Star Kenny Anderson's mid-life crisis prompts him to examine his past, as he searches for relevancy in his future."/>
    <n v="25000"/>
    <n v="28690"/>
    <x v="0"/>
    <s v="US"/>
    <s v="USD"/>
    <d v="2016-09-11T03:59:00"/>
    <d v="2016-08-04T01:35:09"/>
    <n v="1473566340"/>
    <n v="1470274509"/>
    <b v="1"/>
    <n v="221"/>
    <n v="1.1476"/>
    <n v="129.81900452488688"/>
    <s v="film &amp; video"/>
    <s v="documentary"/>
    <s v="film &amp; video/documentary"/>
    <b v="1"/>
    <x v="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2-27T23:09:14"/>
    <n v="1460066954"/>
    <n v="1456614554"/>
    <b v="1"/>
    <n v="964"/>
    <n v="1.2734117647058822"/>
    <n v="44.912863070539416"/>
    <s v="film &amp; video"/>
    <s v="documentary"/>
    <s v="film &amp; video/documentary"/>
    <b v="1"/>
    <x v="0"/>
  </r>
  <r>
    <n v="352"/>
    <x v="352"/>
    <s v="An epic journey around the world, exploring the power of the human spirit and how art can be used to inspire a lifetime."/>
    <n v="10000"/>
    <n v="11656"/>
    <x v="0"/>
    <s v="US"/>
    <s v="USD"/>
    <d v="2014-10-08T04:01:08"/>
    <d v="2014-09-08T04:01:08"/>
    <n v="1412740868"/>
    <n v="1410148868"/>
    <b v="1"/>
    <n v="286"/>
    <n v="1.1656"/>
    <n v="40.755244755244753"/>
    <s v="film &amp; video"/>
    <s v="documentary"/>
    <s v="film &amp; video/documentary"/>
    <b v="1"/>
    <x v="0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0-20T19:00:19"/>
    <n v="1447963219"/>
    <n v="1445367619"/>
    <b v="1"/>
    <n v="613"/>
    <n v="1.0861819426615318"/>
    <n v="103.52394779771615"/>
    <s v="film &amp; video"/>
    <s v="documentary"/>
    <s v="film &amp; video/documentary"/>
    <b v="1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3-09T19:52:01"/>
    <n v="1460141521"/>
    <n v="1457553121"/>
    <b v="1"/>
    <n v="29"/>
    <n v="1.0394285714285714"/>
    <n v="125.44827586206897"/>
    <s v="film &amp; video"/>
    <s v="documentary"/>
    <s v="film &amp; video/documentary"/>
    <b v="1"/>
    <x v="0"/>
  </r>
  <r>
    <n v="355"/>
    <x v="355"/>
    <s v="A documentary film about the late REZA ABDOH and his performance company DAR A LUZ."/>
    <n v="35000"/>
    <n v="40690"/>
    <x v="0"/>
    <s v="US"/>
    <s v="USD"/>
    <d v="2014-12-01T08:03:14"/>
    <d v="2014-10-31T07:03:14"/>
    <n v="1417420994"/>
    <n v="1414738994"/>
    <b v="1"/>
    <n v="165"/>
    <n v="1.1625714285714286"/>
    <n v="246.60606060606059"/>
    <s v="film &amp; video"/>
    <s v="documentary"/>
    <s v="film &amp; video/documentary"/>
    <b v="1"/>
    <x v="0"/>
  </r>
  <r>
    <n v="356"/>
    <x v="356"/>
    <s v="A documentary about halibut conservation and how it impacts communities of Southeast Alaska."/>
    <n v="7500"/>
    <n v="7701.93"/>
    <x v="0"/>
    <s v="US"/>
    <s v="USD"/>
    <d v="2016-03-16T18:16:33"/>
    <d v="2016-02-15T19:16:33"/>
    <n v="1458152193"/>
    <n v="1455563793"/>
    <b v="1"/>
    <n v="97"/>
    <n v="1.0269239999999999"/>
    <n v="79.401340206185566"/>
    <s v="film &amp; video"/>
    <s v="documentary"/>
    <s v="film &amp; video/documentary"/>
    <b v="1"/>
    <x v="0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3-15T05:19:57"/>
    <n v="1429852797"/>
    <n v="1426396797"/>
    <b v="1"/>
    <n v="303"/>
    <n v="1.74"/>
    <n v="86.138613861386133"/>
    <s v="film &amp; video"/>
    <s v="documentary"/>
    <s v="film &amp; video/documentary"/>
    <b v="1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d v="2016-06-15T15:00:00"/>
    <d v="2016-05-17T20:38:41"/>
    <n v="1466002800"/>
    <n v="1463517521"/>
    <b v="1"/>
    <n v="267"/>
    <n v="1.03088"/>
    <n v="193.04868913857678"/>
    <s v="film &amp; video"/>
    <s v="documentary"/>
    <s v="film &amp; video/documentary"/>
    <b v="1"/>
    <x v="0"/>
  </r>
  <r>
    <n v="359"/>
    <x v="359"/>
    <s v="Circus burlesque innovators, Trixie and Monkey seek to balance love and life while pursuing new creative heights."/>
    <n v="24200"/>
    <n v="25375"/>
    <x v="0"/>
    <s v="US"/>
    <s v="USD"/>
    <d v="2014-11-14T05:12:00"/>
    <d v="2014-10-23T01:41:30"/>
    <n v="1415941920"/>
    <n v="1414028490"/>
    <b v="1"/>
    <n v="302"/>
    <n v="1.0485537190082646"/>
    <n v="84.023178807947019"/>
    <s v="film &amp; video"/>
    <s v="documentary"/>
    <s v="film &amp; video/documentary"/>
    <b v="1"/>
    <x v="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6-08T21:33:00"/>
    <n v="1437621060"/>
    <n v="1433799180"/>
    <b v="0"/>
    <n v="87"/>
    <n v="1.0137499999999999"/>
    <n v="139.82758620689654"/>
    <s v="film &amp; video"/>
    <s v="documentary"/>
    <s v="film &amp; video/documentary"/>
    <b v="1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0-24T00:01:46"/>
    <n v="1416704506"/>
    <n v="1414108906"/>
    <b v="0"/>
    <n v="354"/>
    <n v="1.1107699999999998"/>
    <n v="109.82189265536722"/>
    <s v="film &amp; video"/>
    <s v="documentary"/>
    <s v="film &amp; video/documentary"/>
    <b v="1"/>
    <x v="0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7-17T05:03:11"/>
    <n v="1407456000"/>
    <n v="1405573391"/>
    <b v="0"/>
    <n v="86"/>
    <n v="1.2415933781686497"/>
    <n v="139.53488372093022"/>
    <s v="film &amp; video"/>
    <s v="documentary"/>
    <s v="film &amp; video/documentary"/>
    <b v="1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3-18T17:52:16"/>
    <n v="1272828120"/>
    <n v="1268934736"/>
    <b v="0"/>
    <n v="26"/>
    <n v="1.0133333333333334"/>
    <n v="347.84615384615387"/>
    <s v="film &amp; video"/>
    <s v="documentary"/>
    <s v="film &amp; video/documentary"/>
    <b v="1"/>
    <x v="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d v="2014-06-21T03:59:00"/>
    <d v="2014-05-21T20:37:52"/>
    <n v="1403323140"/>
    <n v="1400704672"/>
    <b v="0"/>
    <n v="113"/>
    <n v="1.1016142857142857"/>
    <n v="68.24159292035398"/>
    <s v="film &amp; video"/>
    <s v="documentary"/>
    <s v="film &amp; video/documentary"/>
    <b v="1"/>
    <x v="0"/>
  </r>
  <r>
    <n v="365"/>
    <x v="365"/>
    <s v="Please help us finish this documentary about how Tel Aviv in Israel became a gay friendly liberal hub in a religious state"/>
    <n v="15000"/>
    <n v="15596"/>
    <x v="0"/>
    <s v="GB"/>
    <s v="GBP"/>
    <d v="2014-02-28T14:33:19"/>
    <d v="2014-01-29T14:33:19"/>
    <n v="1393597999"/>
    <n v="1391005999"/>
    <b v="0"/>
    <n v="65"/>
    <n v="1.0397333333333334"/>
    <n v="239.93846153846152"/>
    <s v="film &amp; video"/>
    <s v="documentary"/>
    <s v="film &amp; video/documentary"/>
    <b v="1"/>
    <x v="0"/>
  </r>
  <r>
    <n v="366"/>
    <x v="366"/>
    <s v="One Bushman familyâ€™s struggle to survive genocide, dispossession and post-apartheid freedom in South Africa."/>
    <n v="38000"/>
    <n v="38500"/>
    <x v="0"/>
    <s v="US"/>
    <s v="USD"/>
    <d v="2012-05-20T19:01:58"/>
    <d v="2012-04-20T19:01:58"/>
    <n v="1337540518"/>
    <n v="1334948518"/>
    <b v="0"/>
    <n v="134"/>
    <n v="1.013157894736842"/>
    <n v="287.31343283582089"/>
    <s v="film &amp; video"/>
    <s v="documentary"/>
    <s v="film &amp; video/documentary"/>
    <b v="1"/>
    <x v="0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3-22T13:51:18"/>
    <n v="1367384340"/>
    <n v="1363960278"/>
    <b v="0"/>
    <n v="119"/>
    <n v="1.033501"/>
    <n v="86.84882352941176"/>
    <s v="film &amp; video"/>
    <s v="documentary"/>
    <s v="film &amp; video/documentary"/>
    <b v="1"/>
    <x v="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2-08T14:32:02"/>
    <n v="1426426322"/>
    <n v="1423405922"/>
    <b v="0"/>
    <n v="159"/>
    <n v="1.04112"/>
    <n v="81.84905660377359"/>
    <s v="film &amp; video"/>
    <s v="documentary"/>
    <s v="film &amp; video/documentary"/>
    <b v="1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d v="2012-01-15T13:14:29"/>
    <d v="2011-12-16T13:14:29"/>
    <n v="1326633269"/>
    <n v="1324041269"/>
    <b v="0"/>
    <n v="167"/>
    <n v="1.1015569230769231"/>
    <n v="42.874970059880241"/>
    <s v="film &amp; video"/>
    <s v="documentary"/>
    <s v="film &amp; video/documentary"/>
    <b v="1"/>
    <x v="0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6-12-07T19:05:00"/>
    <n v="1483729500"/>
    <n v="1481137500"/>
    <b v="0"/>
    <n v="43"/>
    <n v="1.2202"/>
    <n v="709.41860465116281"/>
    <s v="film &amp; video"/>
    <s v="documentary"/>
    <s v="film &amp; video/documentary"/>
    <b v="1"/>
    <x v="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d v="2013-02-01T18:25:39"/>
    <d v="2012-12-18T18:25:39"/>
    <n v="1359743139"/>
    <n v="1355855139"/>
    <b v="0"/>
    <n v="1062"/>
    <n v="1.1416866666666667"/>
    <n v="161.25517890772127"/>
    <s v="film &amp; video"/>
    <s v="documentary"/>
    <s v="film &amp; video/documentary"/>
    <b v="1"/>
    <x v="0"/>
  </r>
  <r>
    <n v="372"/>
    <x v="372"/>
    <s v="A short documentary exploring the uses of 'Natural Horsemanship' across Europe"/>
    <n v="300"/>
    <n v="376"/>
    <x v="0"/>
    <s v="GB"/>
    <s v="GBP"/>
    <d v="2016-04-05T16:00:00"/>
    <d v="2016-02-25T13:50:44"/>
    <n v="1459872000"/>
    <n v="1456408244"/>
    <b v="0"/>
    <n v="9"/>
    <n v="1.2533333333333334"/>
    <n v="41.777777777777779"/>
    <s v="film &amp; video"/>
    <s v="documentary"/>
    <s v="film &amp; video/documentary"/>
    <b v="1"/>
    <x v="0"/>
  </r>
  <r>
    <n v="373"/>
    <x v="373"/>
    <s v="A feature documentary about UPA Pictures, the little studio that changed the course of animation around the world"/>
    <n v="7500"/>
    <n v="8000"/>
    <x v="0"/>
    <s v="US"/>
    <s v="USD"/>
    <d v="2012-07-18T21:53:18"/>
    <d v="2012-06-18T21:53:18"/>
    <n v="1342648398"/>
    <n v="1340056398"/>
    <b v="0"/>
    <n v="89"/>
    <n v="1.0666666666666667"/>
    <n v="89.887640449438209"/>
    <s v="film &amp; video"/>
    <s v="documentary"/>
    <s v="film &amp; video/documentary"/>
    <b v="1"/>
    <x v="0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8-02T21:20:31"/>
    <n v="1316208031"/>
    <n v="1312320031"/>
    <b v="0"/>
    <n v="174"/>
    <n v="1.3065"/>
    <n v="45.051724137931032"/>
    <s v="film &amp; video"/>
    <s v="documentary"/>
    <s v="film &amp; video/documentary"/>
    <b v="1"/>
    <x v="0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1-18T23:38:31"/>
    <n v="1393694280"/>
    <n v="1390088311"/>
    <b v="0"/>
    <n v="14"/>
    <n v="1.2"/>
    <n v="42.857142857142854"/>
    <s v="film &amp; video"/>
    <s v="documentary"/>
    <s v="film &amp; video/documentary"/>
    <b v="1"/>
    <x v="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7-25T10:51:56"/>
    <n v="1472122316"/>
    <n v="1469443916"/>
    <b v="0"/>
    <n v="48"/>
    <n v="1.0595918367346939"/>
    <n v="54.083333333333336"/>
    <s v="film &amp; video"/>
    <s v="documentary"/>
    <s v="film &amp; video/documentary"/>
    <b v="1"/>
    <x v="0"/>
  </r>
  <r>
    <n v="377"/>
    <x v="377"/>
    <s v="Dangerous. Sexy. All-American Girl. You know the look. Now meet the women who are making retro style modern."/>
    <n v="12000"/>
    <n v="13728"/>
    <x v="0"/>
    <s v="US"/>
    <s v="USD"/>
    <d v="2015-11-14T07:01:00"/>
    <d v="2015-10-15T06:01:08"/>
    <n v="1447484460"/>
    <n v="1444888868"/>
    <b v="0"/>
    <n v="133"/>
    <n v="1.1439999999999999"/>
    <n v="103.21804511278195"/>
    <s v="film &amp; video"/>
    <s v="documentary"/>
    <s v="film &amp; video/documentary"/>
    <b v="1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01T13:43:28"/>
    <n v="1453765920"/>
    <n v="1451655808"/>
    <b v="0"/>
    <n v="83"/>
    <n v="1.1176666666666666"/>
    <n v="40.397590361445786"/>
    <s v="film &amp; video"/>
    <s v="documentary"/>
    <s v="film &amp; video/documentary"/>
    <b v="1"/>
    <x v="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3-19T16:31:12"/>
    <n v="1336062672"/>
    <n v="1332174672"/>
    <b v="0"/>
    <n v="149"/>
    <n v="1.1608000000000001"/>
    <n v="116.85906040268456"/>
    <s v="film &amp; video"/>
    <s v="documentary"/>
    <s v="film &amp; video/documentary"/>
    <b v="1"/>
    <x v="0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5-12-29T17:16:32"/>
    <n v="1453569392"/>
    <n v="1451409392"/>
    <b v="0"/>
    <n v="49"/>
    <n v="1.415"/>
    <n v="115.51020408163265"/>
    <s v="film &amp; video"/>
    <s v="documentary"/>
    <s v="film &amp; video/documentary"/>
    <b v="1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d v="2012-07-30T05:00:00"/>
    <d v="2012-06-25T16:45:17"/>
    <n v="1343624400"/>
    <n v="1340642717"/>
    <b v="0"/>
    <n v="251"/>
    <n v="1.0472999999999999"/>
    <n v="104.31274900398407"/>
    <s v="film &amp; video"/>
    <s v="documentary"/>
    <s v="film &amp; video/documentary"/>
    <b v="1"/>
    <x v="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8-23T17:01:40"/>
    <n v="1346950900"/>
    <n v="1345741300"/>
    <b v="0"/>
    <n v="22"/>
    <n v="2.5583333333333331"/>
    <n v="69.772727272727266"/>
    <s v="film &amp; video"/>
    <s v="documentary"/>
    <s v="film &amp; video/documentary"/>
    <b v="1"/>
    <x v="0"/>
  </r>
  <r>
    <n v="383"/>
    <x v="383"/>
    <s v="An independent documentary web series about storm chasing in tornado alley that features the chase team TornadoRaiders.com"/>
    <n v="999"/>
    <n v="2065"/>
    <x v="0"/>
    <s v="US"/>
    <s v="USD"/>
    <d v="2014-05-19T02:49:19"/>
    <d v="2014-04-26T02:49:19"/>
    <n v="1400467759"/>
    <n v="1398480559"/>
    <b v="0"/>
    <n v="48"/>
    <n v="2.0670670670670672"/>
    <n v="43.020833333333336"/>
    <s v="film &amp; video"/>
    <s v="documentary"/>
    <s v="film &amp; video/documentary"/>
    <b v="1"/>
    <x v="0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d v="2015-01-06T18:45:47"/>
    <d v="2014-12-07T18:45:47"/>
    <n v="1420569947"/>
    <n v="1417977947"/>
    <b v="0"/>
    <n v="383"/>
    <n v="1.1210500000000001"/>
    <n v="58.540469973890339"/>
    <s v="film &amp; video"/>
    <s v="documentary"/>
    <s v="film &amp; video/documentary"/>
    <b v="1"/>
    <x v="0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0-22T14:01:41"/>
    <n v="1416582101"/>
    <n v="1413986501"/>
    <b v="0"/>
    <n v="237"/>
    <n v="1.05982"/>
    <n v="111.79535864978902"/>
    <s v="film &amp; video"/>
    <s v="documentary"/>
    <s v="film &amp; video/documentary"/>
    <b v="1"/>
    <x v="0"/>
  </r>
  <r>
    <n v="386"/>
    <x v="386"/>
    <s v="Eight friends reunite to achieve their childhood dream of designing, constructing, and launching a homemade submarine."/>
    <n v="600"/>
    <n v="601"/>
    <x v="0"/>
    <s v="US"/>
    <s v="USD"/>
    <d v="2015-08-10T22:49:51"/>
    <d v="2015-07-26T22:49:51"/>
    <n v="1439246991"/>
    <n v="1437950991"/>
    <b v="0"/>
    <n v="13"/>
    <n v="1.0016666666666667"/>
    <n v="46.230769230769234"/>
    <s v="film &amp; video"/>
    <s v="documentary"/>
    <s v="film &amp; video/documentary"/>
    <b v="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7-15T16:14:18"/>
    <n v="1439618400"/>
    <n v="1436976858"/>
    <b v="0"/>
    <n v="562"/>
    <n v="2.1398947368421051"/>
    <n v="144.69039145907473"/>
    <s v="film &amp; video"/>
    <s v="documentary"/>
    <s v="film &amp; video/documentary"/>
    <b v="1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d v="2016-07-28T01:49:40"/>
    <d v="2016-06-28T01:49:40"/>
    <n v="1469670580"/>
    <n v="1467078580"/>
    <b v="0"/>
    <n v="71"/>
    <n v="1.2616000000000001"/>
    <n v="88.845070422535215"/>
    <s v="film &amp; video"/>
    <s v="documentary"/>
    <s v="film &amp; video/documentary"/>
    <b v="1"/>
    <x v="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2-04T01:30:50"/>
    <n v="1394233140"/>
    <n v="1391477450"/>
    <b v="0"/>
    <n v="1510"/>
    <n v="1.8153547058823529"/>
    <n v="81.75107284768211"/>
    <s v="film &amp; video"/>
    <s v="documentary"/>
    <s v="film &amp; video/documentary"/>
    <b v="1"/>
    <x v="0"/>
  </r>
  <r>
    <n v="390"/>
    <x v="390"/>
    <s v="Join UCF as they dive into the creative and community outreach for the families in St. Vincent and the Grenadines."/>
    <n v="1000"/>
    <n v="1000"/>
    <x v="0"/>
    <s v="US"/>
    <s v="USD"/>
    <d v="2015-05-08T00:52:52"/>
    <d v="2015-04-18T00:52:52"/>
    <n v="1431046372"/>
    <n v="1429318372"/>
    <b v="0"/>
    <n v="14"/>
    <n v="1"/>
    <n v="71.428571428571431"/>
    <s v="film &amp; video"/>
    <s v="documentary"/>
    <s v="film &amp; video/documentary"/>
    <b v="1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d v="2011-12-18T00:59:00"/>
    <d v="2011-11-18T01:00:51"/>
    <n v="1324169940"/>
    <n v="1321578051"/>
    <b v="0"/>
    <n v="193"/>
    <n v="1.0061"/>
    <n v="104.25906735751295"/>
    <s v="film &amp; video"/>
    <s v="documentary"/>
    <s v="film &amp; video/documentary"/>
    <b v="1"/>
    <x v="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8-08T17:12:51"/>
    <n v="1315450800"/>
    <n v="1312823571"/>
    <b v="0"/>
    <n v="206"/>
    <n v="1.009027027027027"/>
    <n v="90.616504854368927"/>
    <s v="film &amp; video"/>
    <s v="documentary"/>
    <s v="film &amp; video/documentary"/>
    <b v="1"/>
    <x v="0"/>
  </r>
  <r>
    <n v="393"/>
    <x v="393"/>
    <s v="This is a story thatâ€™s never been told, about tackling climate change one penguin at a timeâ€¦"/>
    <n v="50000"/>
    <n v="55223"/>
    <x v="0"/>
    <s v="US"/>
    <s v="USD"/>
    <d v="2013-10-10T17:00:52"/>
    <d v="2013-09-09T17:00:52"/>
    <n v="1381424452"/>
    <n v="1378746052"/>
    <b v="0"/>
    <n v="351"/>
    <n v="1.10446"/>
    <n v="157.33048433048432"/>
    <s v="film &amp; video"/>
    <s v="documentary"/>
    <s v="film &amp; video/documentary"/>
    <b v="1"/>
    <x v="0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2-17T19:38:02"/>
    <n v="1460918282"/>
    <n v="1455737882"/>
    <b v="0"/>
    <n v="50"/>
    <n v="1.118936170212766"/>
    <n v="105.18"/>
    <s v="film &amp; video"/>
    <s v="documentary"/>
    <s v="film &amp; video/documentary"/>
    <b v="1"/>
    <x v="0"/>
  </r>
  <r>
    <n v="395"/>
    <x v="395"/>
    <s v="When the war ends, a woman's fight begins. Bringing to life the most untapped resources in peace making between faiths."/>
    <n v="10000"/>
    <n v="10804.45"/>
    <x v="0"/>
    <s v="US"/>
    <s v="USD"/>
    <d v="2012-04-27T21:32:00"/>
    <d v="2012-03-22T21:49:20"/>
    <n v="1335562320"/>
    <n v="1332452960"/>
    <b v="0"/>
    <n v="184"/>
    <n v="1.0804450000000001"/>
    <n v="58.719836956521746"/>
    <s v="film &amp; video"/>
    <s v="documentary"/>
    <s v="film &amp; video/documentary"/>
    <b v="1"/>
    <x v="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6-22T13:33:26"/>
    <n v="1341668006"/>
    <n v="1340372006"/>
    <b v="0"/>
    <n v="196"/>
    <n v="1.0666666666666667"/>
    <n v="81.632653061224488"/>
    <s v="film &amp; video"/>
    <s v="documentary"/>
    <s v="film &amp; video/documentary"/>
    <b v="1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7-20T18:38:04"/>
    <n v="1283312640"/>
    <n v="1279651084"/>
    <b v="0"/>
    <n v="229"/>
    <n v="1.0390027322404372"/>
    <n v="56.460043668122275"/>
    <s v="film &amp; video"/>
    <s v="documentary"/>
    <s v="film &amp; video/documentary"/>
    <b v="1"/>
    <x v="0"/>
  </r>
  <r>
    <n v="398"/>
    <x v="398"/>
    <s v="My film tells the stories of Jewish Child Holocaust Survivors and how they rebuilt their lives. STRETCH GOALS ADDED!"/>
    <n v="7500"/>
    <n v="9387"/>
    <x v="0"/>
    <s v="US"/>
    <s v="USD"/>
    <d v="2015-04-29T19:02:06"/>
    <d v="2015-03-15T19:02:06"/>
    <n v="1430334126"/>
    <n v="1426446126"/>
    <b v="0"/>
    <n v="67"/>
    <n v="1.2516"/>
    <n v="140.1044776119403"/>
    <s v="film &amp; video"/>
    <s v="documentary"/>
    <s v="film &amp; video/documentary"/>
    <b v="1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1-13T21:01:07"/>
    <n v="1481716800"/>
    <n v="1479070867"/>
    <b v="0"/>
    <n v="95"/>
    <n v="1.0680499999999999"/>
    <n v="224.85263157894738"/>
    <s v="film &amp; video"/>
    <s v="documentary"/>
    <s v="film &amp; video/documentary"/>
    <b v="1"/>
    <x v="0"/>
  </r>
  <r>
    <n v="400"/>
    <x v="400"/>
    <s v="A documentary film on a sustainable, grassroots effort to fight malnutrition in Indonesia.  And it's organic!"/>
    <n v="10000"/>
    <n v="11230.25"/>
    <x v="0"/>
    <s v="US"/>
    <s v="USD"/>
    <d v="2014-05-17T03:30:00"/>
    <d v="2014-04-16T15:15:47"/>
    <n v="1400297400"/>
    <n v="1397661347"/>
    <b v="0"/>
    <n v="62"/>
    <n v="1.1230249999999999"/>
    <n v="181.13306451612902"/>
    <s v="film &amp; video"/>
    <s v="documentary"/>
    <s v="film &amp; video/documentary"/>
    <b v="1"/>
    <x v="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7-08T20:12:50"/>
    <n v="1312747970"/>
    <n v="1310155970"/>
    <b v="0"/>
    <n v="73"/>
    <n v="1.0381199999999999"/>
    <n v="711.04109589041093"/>
    <s v="film &amp; video"/>
    <s v="documentary"/>
    <s v="film &amp; video/documentary"/>
    <b v="1"/>
    <x v="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0-15T12:56:57"/>
    <n v="1446731817"/>
    <n v="1444913817"/>
    <b v="0"/>
    <n v="43"/>
    <n v="1.4165000000000001"/>
    <n v="65.883720930232556"/>
    <s v="film &amp; video"/>
    <s v="documentary"/>
    <s v="film &amp; video/documentary"/>
    <b v="1"/>
    <x v="0"/>
  </r>
  <r>
    <n v="403"/>
    <x v="403"/>
    <s v="A documentary adventure about bananas - and people. Your round-trip ticket into the heart of banana-cultures!!"/>
    <n v="5000"/>
    <n v="5263"/>
    <x v="0"/>
    <s v="US"/>
    <s v="USD"/>
    <d v="2011-08-10T07:08:00"/>
    <d v="2011-06-24T07:27:21"/>
    <n v="1312960080"/>
    <n v="1308900441"/>
    <b v="0"/>
    <n v="70"/>
    <n v="1.0526"/>
    <n v="75.185714285714283"/>
    <s v="film &amp; video"/>
    <s v="documentary"/>
    <s v="film &amp; video/documentary"/>
    <b v="1"/>
    <x v="0"/>
  </r>
  <r>
    <n v="404"/>
    <x v="404"/>
    <s v="A feature length documentary, exploring the many lives memorialized by the iconic AIDS Memorial Quilt."/>
    <n v="35000"/>
    <n v="36082"/>
    <x v="0"/>
    <s v="US"/>
    <s v="USD"/>
    <d v="2014-02-05T23:04:00"/>
    <d v="2014-01-07T15:04:22"/>
    <n v="1391641440"/>
    <n v="1389107062"/>
    <b v="0"/>
    <n v="271"/>
    <n v="1.0309142857142857"/>
    <n v="133.14391143911439"/>
    <s v="film &amp; video"/>
    <s v="documentary"/>
    <s v="film &amp; video/documentary"/>
    <b v="1"/>
    <x v="0"/>
  </r>
  <r>
    <n v="405"/>
    <x v="405"/>
    <s v="Come, join our movie movement.  A new documentary about the healing power of food."/>
    <n v="2820"/>
    <n v="3036"/>
    <x v="0"/>
    <s v="US"/>
    <s v="USD"/>
    <d v="2014-03-06T02:02:19"/>
    <d v="2014-02-04T02:02:19"/>
    <n v="1394071339"/>
    <n v="1391479339"/>
    <b v="0"/>
    <n v="55"/>
    <n v="1.0765957446808512"/>
    <n v="55.2"/>
    <s v="film &amp; video"/>
    <s v="documentary"/>
    <s v="film &amp; video/documentary"/>
    <b v="1"/>
    <x v="0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4-05T03:53:57"/>
    <n v="1304920740"/>
    <n v="1301975637"/>
    <b v="0"/>
    <n v="35"/>
    <n v="1.0770464285714285"/>
    <n v="86.163714285714292"/>
    <s v="film &amp; video"/>
    <s v="documentary"/>
    <s v="film &amp; video/documentary"/>
    <b v="1"/>
    <x v="0"/>
  </r>
  <r>
    <n v="407"/>
    <x v="407"/>
    <s v="The story of the 1886 Haymarket Riot explored through the history of the Haymarket Police Memorial Statue."/>
    <n v="2000"/>
    <n v="2031"/>
    <x v="0"/>
    <s v="US"/>
    <s v="USD"/>
    <d v="2011-11-19T21:54:10"/>
    <d v="2011-09-20T20:54:10"/>
    <n v="1321739650"/>
    <n v="1316552050"/>
    <b v="0"/>
    <n v="22"/>
    <n v="1.0155000000000001"/>
    <n v="92.318181818181813"/>
    <s v="film &amp; video"/>
    <s v="documentary"/>
    <s v="film &amp; video/documentary"/>
    <b v="1"/>
    <x v="0"/>
  </r>
  <r>
    <n v="408"/>
    <x v="408"/>
    <s v="A documentary exploring the phenomenon of custom and branded yarmulkes in Jewish-American communities."/>
    <n v="6000"/>
    <n v="6086.26"/>
    <x v="0"/>
    <s v="US"/>
    <s v="USD"/>
    <d v="2013-11-05T18:39:50"/>
    <d v="2013-09-26T17:39:50"/>
    <n v="1383676790"/>
    <n v="1380217190"/>
    <b v="0"/>
    <n v="38"/>
    <n v="1.0143766666666667"/>
    <n v="160.16473684210527"/>
    <s v="film &amp; video"/>
    <s v="documentary"/>
    <s v="film &amp; video/documentary"/>
    <b v="1"/>
    <x v="0"/>
  </r>
  <r>
    <n v="409"/>
    <x v="409"/>
    <s v="I am working on a project that explores the relationship between education to work for youth within the European Union."/>
    <n v="500"/>
    <n v="684"/>
    <x v="0"/>
    <s v="GB"/>
    <s v="GBP"/>
    <d v="2016-07-22T20:42:24"/>
    <d v="2016-06-22T20:42:24"/>
    <n v="1469220144"/>
    <n v="1466628144"/>
    <b v="0"/>
    <n v="15"/>
    <n v="1.3680000000000001"/>
    <n v="45.6"/>
    <s v="film &amp; video"/>
    <s v="documentary"/>
    <s v="film &amp; video/documentary"/>
    <b v="1"/>
    <x v="0"/>
  </r>
  <r>
    <n v="410"/>
    <x v="410"/>
    <s v="January was a mentor, advocate, and friend.  Her life tragically came to an end in September 2012.  This film is her story."/>
    <n v="1000"/>
    <n v="1283"/>
    <x v="0"/>
    <s v="CA"/>
    <s v="CAD"/>
    <d v="2015-06-18T23:33:17"/>
    <d v="2015-04-19T23:33:17"/>
    <n v="1434670397"/>
    <n v="1429486397"/>
    <b v="0"/>
    <n v="7"/>
    <n v="1.2829999999999999"/>
    <n v="183.28571428571428"/>
    <s v="film &amp; video"/>
    <s v="documentary"/>
    <s v="film &amp; video/documentary"/>
    <b v="1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d v="2013-12-22T05:00:00"/>
    <d v="2013-11-20T04:13:24"/>
    <n v="1387688400"/>
    <n v="1384920804"/>
    <b v="0"/>
    <n v="241"/>
    <n v="1.0105"/>
    <n v="125.78838174273859"/>
    <s v="film &amp; video"/>
    <s v="documentary"/>
    <s v="film &amp; video/documentary"/>
    <b v="1"/>
    <x v="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09T17:49:38"/>
    <n v="1343238578"/>
    <n v="1341856178"/>
    <b v="0"/>
    <n v="55"/>
    <n v="1.2684"/>
    <n v="57.654545454545456"/>
    <s v="film &amp; video"/>
    <s v="documentary"/>
    <s v="film &amp; video/documentary"/>
    <b v="1"/>
    <x v="0"/>
  </r>
  <r>
    <n v="413"/>
    <x v="413"/>
    <s v="A journey to discover how Somalis are rebuilding their shattered nation, with a focus on the role that women are playing."/>
    <n v="12800"/>
    <n v="13451"/>
    <x v="0"/>
    <s v="US"/>
    <s v="USD"/>
    <d v="2012-07-19T21:03:31"/>
    <d v="2012-06-19T21:03:31"/>
    <n v="1342731811"/>
    <n v="1340139811"/>
    <b v="0"/>
    <n v="171"/>
    <n v="1.0508593749999999"/>
    <n v="78.660818713450297"/>
    <s v="film &amp; video"/>
    <s v="documentary"/>
    <s v="film &amp; video/documentary"/>
    <b v="1"/>
    <x v="0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09-12T01:31:05"/>
    <n v="1381541465"/>
    <n v="1378949465"/>
    <b v="0"/>
    <n v="208"/>
    <n v="1.0285405405405406"/>
    <n v="91.480769230769226"/>
    <s v="film &amp; video"/>
    <s v="documentary"/>
    <s v="film &amp; video/documentary"/>
    <b v="1"/>
    <x v="0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09-22T20:26:42"/>
    <n v="1413547200"/>
    <n v="1411417602"/>
    <b v="0"/>
    <n v="21"/>
    <n v="1.0214714285714286"/>
    <n v="68.09809523809524"/>
    <s v="film &amp; video"/>
    <s v="documentary"/>
    <s v="film &amp; video/documentary"/>
    <b v="1"/>
    <x v="0"/>
  </r>
  <r>
    <n v="416"/>
    <x v="416"/>
    <s v="35,000 pounds of food to a city. Highlighting the &quot;Convoy New Britain&quot; event from birth to beyond."/>
    <n v="1000"/>
    <n v="1202.17"/>
    <x v="0"/>
    <s v="US"/>
    <s v="USD"/>
    <d v="2014-02-08T09:30:31"/>
    <d v="2014-01-09T09:30:31"/>
    <n v="1391851831"/>
    <n v="1389259831"/>
    <b v="0"/>
    <n v="25"/>
    <n v="1.2021700000000002"/>
    <n v="48.086800000000004"/>
    <s v="film &amp; video"/>
    <s v="documentary"/>
    <s v="film &amp; video/documentary"/>
    <b v="1"/>
    <x v="0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3-27T23:17:40"/>
    <n v="1365395580"/>
    <n v="1364426260"/>
    <b v="0"/>
    <n v="52"/>
    <n v="1.0024761904761905"/>
    <n v="202.42307692307693"/>
    <s v="film &amp; video"/>
    <s v="documentary"/>
    <s v="film &amp; video/documentary"/>
    <b v="1"/>
    <x v="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6-23T06:46:37"/>
    <n v="1437633997"/>
    <n v="1435041997"/>
    <b v="0"/>
    <n v="104"/>
    <n v="1.0063392857142857"/>
    <n v="216.75"/>
    <s v="film &amp; video"/>
    <s v="documentary"/>
    <s v="film &amp; video/documentary"/>
    <b v="1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d v="2013-06-29T20:13:07"/>
    <d v="2013-04-30T20:13:07"/>
    <n v="1372536787"/>
    <n v="1367352787"/>
    <b v="0"/>
    <n v="73"/>
    <n v="1.004375"/>
    <n v="110.06849315068493"/>
    <s v="film &amp; video"/>
    <s v="documentary"/>
    <s v="film &amp; video/documentary"/>
    <b v="1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d v="2014-02-12T05:40:31"/>
    <n v="1394772031"/>
    <n v="1392183631"/>
    <b v="0"/>
    <n v="3"/>
    <n v="4.3939393939393936E-3"/>
    <n v="4.833333333333333"/>
    <s v="film &amp; video"/>
    <s v="animation"/>
    <s v="film &amp; video/animation"/>
    <b v="0"/>
    <x v="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d v="2015-08-21T11:47:36"/>
    <d v="2015-06-22T11:47:36"/>
    <n v="1440157656"/>
    <n v="1434973656"/>
    <b v="0"/>
    <n v="6"/>
    <n v="2.0066666666666667E-2"/>
    <n v="50.166666666666664"/>
    <s v="film &amp; video"/>
    <s v="animation"/>
    <s v="film &amp; video/animation"/>
    <b v="0"/>
    <x v="1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d v="2014-09-11T06:14:57"/>
    <d v="2014-08-12T06:14:57"/>
    <n v="1410416097"/>
    <n v="1407824097"/>
    <b v="0"/>
    <n v="12"/>
    <n v="1.0749999999999999E-2"/>
    <n v="35.833333333333336"/>
    <s v="film &amp; video"/>
    <s v="animation"/>
    <s v="film &amp; video/animation"/>
    <b v="0"/>
    <x v="1"/>
  </r>
  <r>
    <n v="423"/>
    <x v="423"/>
    <s v="from the makers of COPS: Skyrim comes the Dark Brotherhood. a dramatic series created with Skyrim machinima."/>
    <n v="20000"/>
    <n v="153"/>
    <x v="2"/>
    <s v="US"/>
    <s v="USD"/>
    <d v="2013-06-05T22:13:50"/>
    <d v="2013-05-06T22:13:50"/>
    <n v="1370470430"/>
    <n v="1367878430"/>
    <b v="0"/>
    <n v="13"/>
    <n v="7.6499999999999997E-3"/>
    <n v="11.76923076923077"/>
    <s v="film &amp; video"/>
    <s v="animation"/>
    <s v="film &amp; video/animation"/>
    <b v="0"/>
    <x v="1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d v="2012-03-26T08:01:39"/>
    <d v="2012-01-26T09:01:39"/>
    <n v="1332748899"/>
    <n v="1327568499"/>
    <b v="0"/>
    <n v="5"/>
    <n v="6.7966666666666675E-2"/>
    <n v="40.78"/>
    <s v="film &amp; video"/>
    <s v="animation"/>
    <s v="film &amp; video/animation"/>
    <b v="0"/>
    <x v="1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d v="2015-11-27T21:40:04"/>
    <d v="2015-09-28T20:40:04"/>
    <n v="1448660404"/>
    <n v="1443472804"/>
    <b v="0"/>
    <n v="2"/>
    <n v="1.2E-4"/>
    <n v="3"/>
    <s v="film &amp; video"/>
    <s v="animation"/>
    <s v="film &amp; video/animation"/>
    <b v="0"/>
    <x v="1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d v="2016-03-01T17:05:14"/>
    <d v="2016-01-31T17:05:14"/>
    <n v="1456851914"/>
    <n v="1454259914"/>
    <b v="0"/>
    <n v="8"/>
    <n v="1.3299999999999999E-2"/>
    <n v="16.625"/>
    <s v="film &amp; video"/>
    <s v="animation"/>
    <s v="film &amp; video/animation"/>
    <b v="0"/>
    <x v="1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d v="2015-10-22T18:59:00"/>
    <d v="2015-10-08T21:49:00"/>
    <n v="1445540340"/>
    <n v="1444340940"/>
    <b v="0"/>
    <n v="0"/>
    <n v="0"/>
    <s v="Received No Donations"/>
    <s v="film &amp; video"/>
    <s v="animation"/>
    <s v="film &amp; video/animation"/>
    <b v="0"/>
    <x v="1"/>
  </r>
  <r>
    <n v="428"/>
    <x v="428"/>
    <s v="Fresh, fun, entertaining Bible stories on YouTube, stop-motion style."/>
    <n v="12000"/>
    <n v="676"/>
    <x v="2"/>
    <s v="US"/>
    <s v="USD"/>
    <d v="2014-06-16T22:00:00"/>
    <d v="2014-05-19T18:24:05"/>
    <n v="1402956000"/>
    <n v="1400523845"/>
    <b v="0"/>
    <n v="13"/>
    <n v="5.6333333333333332E-2"/>
    <n v="52"/>
    <s v="film &amp; video"/>
    <s v="animation"/>
    <s v="film &amp; video/animation"/>
    <b v="0"/>
    <x v="1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d v="2009-09-14T21:38:02"/>
    <n v="1259297940"/>
    <n v="1252964282"/>
    <b v="0"/>
    <n v="0"/>
    <n v="0"/>
    <s v="Received No Donations"/>
    <s v="film &amp; video"/>
    <s v="animation"/>
    <s v="film &amp; video/animation"/>
    <b v="0"/>
    <x v="1"/>
  </r>
  <r>
    <n v="430"/>
    <x v="430"/>
    <s v="Freddy Flint is creating an animated music video to the new &quot;Buttonpusher&quot; single, &quot;I'll Take You Back&quot;"/>
    <n v="1000"/>
    <n v="24"/>
    <x v="2"/>
    <s v="US"/>
    <s v="USD"/>
    <d v="2013-09-11T02:34:27"/>
    <d v="2013-08-27T02:34:27"/>
    <n v="1378866867"/>
    <n v="1377570867"/>
    <b v="0"/>
    <n v="5"/>
    <n v="2.4E-2"/>
    <n v="4.8"/>
    <s v="film &amp; video"/>
    <s v="animation"/>
    <s v="film &amp; video/animation"/>
    <b v="0"/>
    <x v="1"/>
  </r>
  <r>
    <n v="431"/>
    <x v="431"/>
    <s v="A short stop motion animated film of a man on his way home when strange goings on start to happen on his journey."/>
    <n v="3000"/>
    <n v="415"/>
    <x v="2"/>
    <s v="GB"/>
    <s v="GBP"/>
    <d v="2016-07-05T20:54:43"/>
    <d v="2016-06-05T20:54:43"/>
    <n v="1467752083"/>
    <n v="1465160083"/>
    <b v="0"/>
    <n v="8"/>
    <n v="0.13833333333333334"/>
    <n v="51.875"/>
    <s v="film &amp; video"/>
    <s v="animation"/>
    <s v="film &amp; video/animation"/>
    <b v="0"/>
    <x v="1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d v="2015-10-21T17:26:21"/>
    <d v="2015-08-22T17:26:21"/>
    <n v="1445448381"/>
    <n v="1440264381"/>
    <b v="0"/>
    <n v="8"/>
    <n v="9.5000000000000001E-2"/>
    <n v="71.25"/>
    <s v="film &amp; video"/>
    <s v="animation"/>
    <s v="film &amp; video/animation"/>
    <b v="0"/>
    <x v="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d v="2015-08-12T15:07:02"/>
    <n v="1444576022"/>
    <n v="1439392022"/>
    <b v="0"/>
    <n v="0"/>
    <n v="0"/>
    <s v="Received No Donations"/>
    <s v="film &amp; video"/>
    <s v="animation"/>
    <s v="film &amp; video/animation"/>
    <b v="0"/>
    <x v="1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d v="2013-12-01T21:01:42"/>
    <d v="2013-10-29T20:01:42"/>
    <n v="1385931702"/>
    <n v="1383076902"/>
    <b v="0"/>
    <n v="2"/>
    <n v="0.05"/>
    <n v="62.5"/>
    <s v="film &amp; video"/>
    <s v="animation"/>
    <s v="film &amp; video/animation"/>
    <b v="0"/>
    <x v="1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d v="2013-09-13T17:56:20"/>
    <d v="2013-08-14T17:56:20"/>
    <n v="1379094980"/>
    <n v="1376502980"/>
    <b v="0"/>
    <n v="3"/>
    <n v="2.7272727272727273E-5"/>
    <n v="1"/>
    <s v="film &amp; video"/>
    <s v="animation"/>
    <s v="film &amp; video/animation"/>
    <b v="0"/>
    <x v="1"/>
  </r>
  <r>
    <n v="436"/>
    <x v="436"/>
    <s v="Blinky is the story of a naÃ¯ve simpleton who suddenly finds himself struggling to adapt to changes within his environment."/>
    <n v="1000"/>
    <n v="0"/>
    <x v="2"/>
    <s v="US"/>
    <s v="USD"/>
    <d v="2013-07-31T08:41:53"/>
    <d v="2013-07-01T08:41:53"/>
    <n v="1375260113"/>
    <n v="1372668113"/>
    <b v="0"/>
    <n v="0"/>
    <n v="0"/>
    <s v="Received No Donations"/>
    <s v="film &amp; video"/>
    <s v="animation"/>
    <s v="film &amp; video/animation"/>
    <b v="0"/>
    <x v="1"/>
  </r>
  <r>
    <n v="437"/>
    <x v="437"/>
    <s v="This is an educational adventure series for kids about a baby owl and an alien. Physics, science, adventures, drama and joy!"/>
    <n v="7000"/>
    <n v="0"/>
    <x v="2"/>
    <s v="CA"/>
    <s v="CAD"/>
    <d v="2016-10-08T07:38:46"/>
    <d v="2016-08-09T07:38:46"/>
    <n v="1475912326"/>
    <n v="1470728326"/>
    <b v="0"/>
    <n v="0"/>
    <n v="0"/>
    <s v="Received No Donations"/>
    <s v="film &amp; video"/>
    <s v="animation"/>
    <s v="film &amp; video/animation"/>
    <b v="0"/>
    <x v="1"/>
  </r>
  <r>
    <n v="438"/>
    <x v="438"/>
    <s v="As Smyton pushes himself to become respected, he unlocks secrets about himself and the world around him."/>
    <n v="20000"/>
    <n v="1876"/>
    <x v="2"/>
    <s v="US"/>
    <s v="USD"/>
    <d v="2015-11-18T07:15:58"/>
    <d v="2015-10-19T06:15:58"/>
    <n v="1447830958"/>
    <n v="1445235358"/>
    <b v="0"/>
    <n v="11"/>
    <n v="9.3799999999999994E-2"/>
    <n v="170.54545454545453"/>
    <s v="film &amp; video"/>
    <s v="animation"/>
    <s v="film &amp; video/animation"/>
    <b v="0"/>
    <x v="1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d v="2014-10-17T18:16:58"/>
    <d v="2014-10-07T18:16:58"/>
    <n v="1413569818"/>
    <n v="1412705818"/>
    <b v="0"/>
    <n v="0"/>
    <n v="0"/>
    <s v="Received No Donations"/>
    <s v="film &amp; video"/>
    <s v="animation"/>
    <s v="film &amp; video/animation"/>
    <b v="0"/>
    <x v="1"/>
  </r>
  <r>
    <n v="440"/>
    <x v="440"/>
    <s v="A stop-motion animation made by a one girl team, with a camera, creativity, and a lot of determination."/>
    <n v="5000"/>
    <n v="5"/>
    <x v="2"/>
    <s v="US"/>
    <s v="USD"/>
    <d v="2016-03-24T22:39:13"/>
    <d v="2016-02-23T23:39:13"/>
    <n v="1458859153"/>
    <n v="1456270753"/>
    <b v="0"/>
    <n v="1"/>
    <n v="1E-3"/>
    <n v="5"/>
    <s v="film &amp; video"/>
    <s v="animation"/>
    <s v="film &amp; video/animation"/>
    <b v="0"/>
    <x v="1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d v="2013-11-02T19:03:16"/>
    <d v="2013-10-03T19:03:16"/>
    <n v="1383418996"/>
    <n v="1380826996"/>
    <b v="0"/>
    <n v="0"/>
    <n v="0"/>
    <s v="Received No Donations"/>
    <s v="film &amp; video"/>
    <s v="animation"/>
    <s v="film &amp; video/animation"/>
    <b v="0"/>
    <x v="1"/>
  </r>
  <r>
    <n v="442"/>
    <x v="442"/>
    <s v="Doomsday is here"/>
    <n v="17000"/>
    <n v="6691"/>
    <x v="2"/>
    <s v="US"/>
    <s v="USD"/>
    <d v="2015-02-19T21:19:43"/>
    <d v="2015-01-20T21:19:43"/>
    <n v="1424380783"/>
    <n v="1421788783"/>
    <b v="0"/>
    <n v="17"/>
    <n v="0.39358823529411763"/>
    <n v="393.58823529411762"/>
    <s v="film &amp; video"/>
    <s v="animation"/>
    <s v="film &amp; video/animation"/>
    <b v="0"/>
    <x v="1"/>
  </r>
  <r>
    <n v="443"/>
    <x v="443"/>
    <s v="We love cartoons!! We want to make more but it costs money to so. Be apart of your daily dose of WTF!?! Pledge now!!"/>
    <n v="10000"/>
    <n v="10"/>
    <x v="2"/>
    <s v="CA"/>
    <s v="CAD"/>
    <d v="2014-02-10T00:21:41"/>
    <d v="2014-01-11T00:21:41"/>
    <n v="1391991701"/>
    <n v="1389399701"/>
    <b v="0"/>
    <n v="2"/>
    <n v="1E-3"/>
    <n v="5"/>
    <s v="film &amp; video"/>
    <s v="animation"/>
    <s v="film &amp; video/animation"/>
    <b v="0"/>
    <x v="1"/>
  </r>
  <r>
    <n v="444"/>
    <x v="444"/>
    <s v="An upcoming animated web sitcom series centered around dealing with life, love, and relationships."/>
    <n v="1000"/>
    <n v="50"/>
    <x v="2"/>
    <s v="US"/>
    <s v="USD"/>
    <d v="2012-02-15T21:46:01"/>
    <d v="2011-12-17T21:46:01"/>
    <n v="1329342361"/>
    <n v="1324158361"/>
    <b v="0"/>
    <n v="1"/>
    <n v="0.05"/>
    <n v="50"/>
    <s v="film &amp; video"/>
    <s v="animation"/>
    <s v="film &amp; video/animation"/>
    <b v="0"/>
    <x v="1"/>
  </r>
  <r>
    <n v="445"/>
    <x v="445"/>
    <s v="We're ready to officially launch our website with a collectable dvd and comic package. Three shows and a double comic."/>
    <n v="60000"/>
    <n v="2"/>
    <x v="2"/>
    <s v="US"/>
    <s v="USD"/>
    <d v="2015-05-21T08:02:55"/>
    <d v="2015-05-06T08:02:55"/>
    <n v="1432195375"/>
    <n v="1430899375"/>
    <b v="0"/>
    <n v="2"/>
    <n v="3.3333333333333335E-5"/>
    <n v="1"/>
    <s v="film &amp; video"/>
    <s v="animation"/>
    <s v="film &amp; video/animation"/>
    <b v="0"/>
    <x v="1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d v="2015-03-04T02:00:20"/>
    <d v="2015-02-02T02:00:20"/>
    <n v="1425434420"/>
    <n v="1422842420"/>
    <b v="0"/>
    <n v="16"/>
    <n v="7.2952380952380949E-2"/>
    <n v="47.875"/>
    <s v="film &amp; video"/>
    <s v="animation"/>
    <s v="film &amp; video/animation"/>
    <b v="0"/>
    <x v="1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d v="2013-03-23T12:19:23"/>
    <d v="2013-02-26T13:19:23"/>
    <n v="1364041163"/>
    <n v="1361884763"/>
    <b v="0"/>
    <n v="1"/>
    <n v="1.6666666666666666E-4"/>
    <n v="5"/>
    <s v="film &amp; video"/>
    <s v="animation"/>
    <s v="film &amp; video/animation"/>
    <b v="0"/>
    <x v="1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d v="2014-05-14T18:11:35"/>
    <d v="2014-04-24T18:11:35"/>
    <n v="1400091095"/>
    <n v="1398363095"/>
    <b v="0"/>
    <n v="4"/>
    <n v="3.2804E-2"/>
    <n v="20.502500000000001"/>
    <s v="film &amp; video"/>
    <s v="animation"/>
    <s v="film &amp; video/animation"/>
    <b v="0"/>
    <x v="1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d v="2013-10-17T13:38:05"/>
    <d v="2013-09-17T13:38:05"/>
    <n v="1382017085"/>
    <n v="1379425085"/>
    <b v="0"/>
    <n v="5"/>
    <n v="2.2499999999999999E-2"/>
    <n v="9"/>
    <s v="film &amp; video"/>
    <s v="animation"/>
    <s v="film &amp; video/animation"/>
    <b v="0"/>
    <x v="1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d v="2014-02-14T22:43:20"/>
    <d v="2014-01-15T22:43:20"/>
    <n v="1392417800"/>
    <n v="1389825800"/>
    <b v="0"/>
    <n v="7"/>
    <n v="7.92E-3"/>
    <n v="56.571428571428569"/>
    <s v="film &amp; video"/>
    <s v="animation"/>
    <s v="film &amp; video/animation"/>
    <b v="0"/>
    <x v="1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d v="2014-01-25T17:09:51"/>
    <d v="2013-12-26T17:09:51"/>
    <n v="1390669791"/>
    <n v="1388077791"/>
    <b v="0"/>
    <n v="0"/>
    <n v="0"/>
    <s v="Received No Donations"/>
    <s v="film &amp; video"/>
    <s v="animation"/>
    <s v="film &amp; video/animation"/>
    <b v="0"/>
    <x v="1"/>
  </r>
  <r>
    <n v="452"/>
    <x v="452"/>
    <s v="A man must find his way out of the depths of the shadows by using the aid of a little girl."/>
    <n v="750"/>
    <n v="480"/>
    <x v="2"/>
    <s v="US"/>
    <s v="USD"/>
    <d v="2015-05-13T16:53:35"/>
    <d v="2015-04-13T16:53:35"/>
    <n v="1431536015"/>
    <n v="1428944015"/>
    <b v="0"/>
    <n v="12"/>
    <n v="0.64"/>
    <n v="40"/>
    <s v="film &amp; video"/>
    <s v="animation"/>
    <s v="film &amp; video/animation"/>
    <b v="0"/>
    <x v="1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d v="2015-02-19T19:47:59"/>
    <d v="2015-02-03T19:47:59"/>
    <n v="1424375279"/>
    <n v="1422992879"/>
    <b v="0"/>
    <n v="2"/>
    <n v="2.740447957839262E-4"/>
    <n v="13"/>
    <s v="film &amp; video"/>
    <s v="animation"/>
    <s v="film &amp; video/animation"/>
    <b v="0"/>
    <x v="1"/>
  </r>
  <r>
    <n v="454"/>
    <x v="454"/>
    <s v="Itâ€™s an Action/Adventure Anime for The Yuusha Brave series, G1 Transformer, and the Fast and the Furious Fans!"/>
    <n v="10000"/>
    <n v="82"/>
    <x v="2"/>
    <s v="US"/>
    <s v="USD"/>
    <d v="2014-11-26T13:14:00"/>
    <d v="2014-10-26T17:12:51"/>
    <n v="1417007640"/>
    <n v="1414343571"/>
    <b v="0"/>
    <n v="5"/>
    <n v="8.2000000000000007E-3"/>
    <n v="16.399999999999999"/>
    <s v="film &amp; video"/>
    <s v="animation"/>
    <s v="film &amp; video/animation"/>
    <b v="0"/>
    <x v="1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d v="2012-04-17T00:31:00"/>
    <d v="2012-03-03T00:03:42"/>
    <n v="1334622660"/>
    <n v="1330733022"/>
    <b v="0"/>
    <n v="2"/>
    <n v="6.9230769230769226E-4"/>
    <n v="22.5"/>
    <s v="film &amp; video"/>
    <s v="animation"/>
    <s v="film &amp; video/animation"/>
    <b v="0"/>
    <x v="1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d v="2013-10-22T03:59:00"/>
    <d v="2013-09-30T16:40:01"/>
    <n v="1382414340"/>
    <n v="1380559201"/>
    <b v="0"/>
    <n v="3"/>
    <n v="6.8631863186318634E-3"/>
    <n v="20.333333333333332"/>
    <s v="film &amp; video"/>
    <s v="animation"/>
    <s v="film &amp; video/animation"/>
    <b v="0"/>
    <x v="1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d v="2014-08-16T18:25:12"/>
    <d v="2014-07-17T18:25:12"/>
    <n v="1408213512"/>
    <n v="1405621512"/>
    <b v="0"/>
    <n v="0"/>
    <n v="0"/>
    <s v="Received No Donations"/>
    <s v="film &amp; video"/>
    <s v="animation"/>
    <s v="film &amp; video/animation"/>
    <b v="0"/>
    <x v="1"/>
  </r>
  <r>
    <n v="458"/>
    <x v="458"/>
    <s v="An animated parody of the game, Counter-Strike. The sequel to the very popular Counter-Strike: DE_dust2. Hacker is back!"/>
    <n v="10000"/>
    <n v="821"/>
    <x v="2"/>
    <s v="GB"/>
    <s v="GBP"/>
    <d v="2013-05-14T16:47:40"/>
    <d v="2013-04-14T16:47:40"/>
    <n v="1368550060"/>
    <n v="1365958060"/>
    <b v="0"/>
    <n v="49"/>
    <n v="8.2100000000000006E-2"/>
    <n v="16.755102040816325"/>
    <s v="film &amp; video"/>
    <s v="animation"/>
    <s v="film &amp; video/animation"/>
    <b v="0"/>
    <x v="1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d v="2011-11-13T16:22:07"/>
    <d v="2011-09-14T15:22:07"/>
    <n v="1321201327"/>
    <n v="1316013727"/>
    <b v="0"/>
    <n v="1"/>
    <n v="6.4102564102564103E-4"/>
    <n v="25"/>
    <s v="film &amp; video"/>
    <s v="animation"/>
    <s v="film &amp; video/animation"/>
    <b v="0"/>
    <x v="1"/>
  </r>
  <r>
    <n v="460"/>
    <x v="460"/>
    <s v="An animated web series about biological evolution gone haywire."/>
    <n v="8500"/>
    <n v="25"/>
    <x v="2"/>
    <s v="US"/>
    <s v="USD"/>
    <d v="2014-06-01T04:00:00"/>
    <d v="2014-04-30T13:01:15"/>
    <n v="1401595200"/>
    <n v="1398862875"/>
    <b v="0"/>
    <n v="2"/>
    <n v="2.9411764705882353E-3"/>
    <n v="12.5"/>
    <s v="film &amp; video"/>
    <s v="animation"/>
    <s v="film &amp; video/animation"/>
    <b v="0"/>
    <x v="1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d v="2013-06-02T20:19:27"/>
    <d v="2013-05-13T20:19:27"/>
    <n v="1370204367"/>
    <n v="1368476367"/>
    <b v="0"/>
    <n v="0"/>
    <n v="0"/>
    <s v="Received No Donations"/>
    <s v="film &amp; video"/>
    <s v="animation"/>
    <s v="film &amp; video/animation"/>
    <b v="0"/>
    <x v="1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d v="2011-08-10T03:02:21"/>
    <d v="2011-06-11T03:02:21"/>
    <n v="1312945341"/>
    <n v="1307761341"/>
    <b v="0"/>
    <n v="0"/>
    <n v="0"/>
    <s v="Received No Donations"/>
    <s v="film &amp; video"/>
    <s v="animation"/>
    <s v="film &amp; video/animation"/>
    <b v="0"/>
    <x v="1"/>
  </r>
  <r>
    <n v="463"/>
    <x v="463"/>
    <s v="Depicts the contribution the Tuskegee airmen made in certain historical events that helped turn the tide in World War II."/>
    <n v="55000"/>
    <n v="1250"/>
    <x v="2"/>
    <s v="US"/>
    <s v="USD"/>
    <d v="2011-09-24T17:02:33"/>
    <d v="2011-07-26T17:02:33"/>
    <n v="1316883753"/>
    <n v="1311699753"/>
    <b v="0"/>
    <n v="11"/>
    <n v="2.2727272727272728E-2"/>
    <n v="113.63636363636364"/>
    <s v="film &amp; video"/>
    <s v="animation"/>
    <s v="film &amp; video/animation"/>
    <b v="0"/>
    <x v="1"/>
  </r>
  <r>
    <n v="464"/>
    <x v="464"/>
    <s v="We are three students that want to make a short PokÃ©mon movie as a school project!"/>
    <n v="1010"/>
    <n v="1"/>
    <x v="2"/>
    <s v="DE"/>
    <s v="EUR"/>
    <d v="2016-05-18T20:22:15"/>
    <d v="2016-04-28T20:22:15"/>
    <n v="1463602935"/>
    <n v="1461874935"/>
    <b v="0"/>
    <n v="1"/>
    <n v="9.9009900990099011E-4"/>
    <n v="1"/>
    <s v="film &amp; video"/>
    <s v="animation"/>
    <s v="film &amp; video/animation"/>
    <b v="0"/>
    <x v="1"/>
  </r>
  <r>
    <n v="465"/>
    <x v="465"/>
    <s v="&quot;Amp&quot; is a short film about a robot with needs."/>
    <n v="512"/>
    <n v="138"/>
    <x v="2"/>
    <s v="US"/>
    <s v="USD"/>
    <d v="2014-06-27T02:52:54"/>
    <d v="2014-06-11T02:52:54"/>
    <n v="1403837574"/>
    <n v="1402455174"/>
    <b v="0"/>
    <n v="8"/>
    <n v="0.26953125"/>
    <n v="17.25"/>
    <s v="film &amp; video"/>
    <s v="animation"/>
    <s v="film &amp; video/animation"/>
    <b v="0"/>
    <x v="1"/>
  </r>
  <r>
    <n v="466"/>
    <x v="466"/>
    <s v="(Working storyboard for animated project) A multi-generational Knight that wages war on criminals and corrupt governments"/>
    <n v="10000"/>
    <n v="76"/>
    <x v="2"/>
    <s v="US"/>
    <s v="USD"/>
    <d v="2012-09-07T22:37:44"/>
    <d v="2012-08-08T22:37:44"/>
    <n v="1347057464"/>
    <n v="1344465464"/>
    <b v="0"/>
    <n v="5"/>
    <n v="7.6E-3"/>
    <n v="15.2"/>
    <s v="film &amp; video"/>
    <s v="animation"/>
    <s v="film &amp; video/animation"/>
    <b v="0"/>
    <x v="1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d v="2012-09-28T16:18:54"/>
    <d v="2012-08-14T16:18:54"/>
    <n v="1348849134"/>
    <n v="1344961134"/>
    <b v="0"/>
    <n v="39"/>
    <n v="0.21575"/>
    <n v="110.64102564102564"/>
    <s v="film &amp; video"/>
    <s v="animation"/>
    <s v="film &amp; video/animation"/>
    <b v="0"/>
    <x v="1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d v="2012-07-11T03:51:05"/>
    <d v="2012-05-12T04:01:23"/>
    <n v="1341978665"/>
    <n v="1336795283"/>
    <b v="0"/>
    <n v="0"/>
    <n v="0"/>
    <s v="Received No Donations"/>
    <s v="film &amp; video"/>
    <s v="animation"/>
    <s v="film &amp; video/animation"/>
    <b v="0"/>
    <x v="1"/>
  </r>
  <r>
    <n v="469"/>
    <x v="469"/>
    <s v="Create a personalised animation film using your child's name and photo."/>
    <n v="6000"/>
    <n v="0"/>
    <x v="2"/>
    <s v="GB"/>
    <s v="GBP"/>
    <d v="2014-09-05T23:45:24"/>
    <d v="2014-07-07T23:45:24"/>
    <n v="1409960724"/>
    <n v="1404776724"/>
    <b v="0"/>
    <n v="0"/>
    <n v="0"/>
    <s v="Received No Donations"/>
    <s v="film &amp; video"/>
    <s v="animation"/>
    <s v="film &amp; video/animation"/>
    <b v="0"/>
    <x v="1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d v="2014-01-16T04:00:00"/>
    <d v="2013-11-27T04:01:29"/>
    <n v="1389844800"/>
    <n v="1385524889"/>
    <b v="0"/>
    <n v="2"/>
    <n v="1.0200000000000001E-2"/>
    <n v="25.5"/>
    <s v="film &amp; video"/>
    <s v="animation"/>
    <s v="film &amp; video/animation"/>
    <b v="0"/>
    <x v="1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d v="2014-03-05T17:19:39"/>
    <n v="1397924379"/>
    <n v="1394039979"/>
    <b v="0"/>
    <n v="170"/>
    <n v="0.11892727272727273"/>
    <n v="38.476470588235294"/>
    <s v="film &amp; video"/>
    <s v="animation"/>
    <s v="film &amp; video/animation"/>
    <b v="0"/>
    <x v="1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d v="2014-07-24T22:08:38"/>
    <n v="1408831718"/>
    <n v="1406239718"/>
    <b v="0"/>
    <n v="5"/>
    <n v="0.17624999999999999"/>
    <n v="28.2"/>
    <s v="film &amp; video"/>
    <s v="animation"/>
    <s v="film &amp; video/animation"/>
    <b v="0"/>
    <x v="1"/>
  </r>
  <r>
    <n v="473"/>
    <x v="473"/>
    <s v="Quantum Kidz follows a young girlâ€™s journey becoming a superhero and dealing with alien threats against the Earth!"/>
    <n v="30000"/>
    <n v="861"/>
    <x v="2"/>
    <s v="US"/>
    <s v="USD"/>
    <d v="2014-09-17T16:45:19"/>
    <d v="2014-08-18T16:45:19"/>
    <n v="1410972319"/>
    <n v="1408380319"/>
    <b v="0"/>
    <n v="14"/>
    <n v="2.87E-2"/>
    <n v="61.5"/>
    <s v="film &amp; video"/>
    <s v="animation"/>
    <s v="film &amp; video/animation"/>
    <b v="0"/>
    <x v="1"/>
  </r>
  <r>
    <n v="474"/>
    <x v="474"/>
    <s v="Time travel the light Mr. Fantastic!  Spin the dimensions toward other continuums and worlds.  Hold onto your panties."/>
    <n v="3300"/>
    <n v="1"/>
    <x v="2"/>
    <s v="US"/>
    <s v="USD"/>
    <d v="2017-02-17T07:53:49"/>
    <d v="2017-01-18T07:53:49"/>
    <n v="1487318029"/>
    <n v="1484726029"/>
    <b v="0"/>
    <n v="1"/>
    <n v="3.0303030303030303E-4"/>
    <n v="1"/>
    <s v="film &amp; video"/>
    <s v="animation"/>
    <s v="film &amp; video/animation"/>
    <b v="0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d v="2015-05-06T02:04:03"/>
    <d v="2015-04-06T02:04:03"/>
    <n v="1430877843"/>
    <n v="1428285843"/>
    <b v="0"/>
    <n v="0"/>
    <n v="0"/>
    <s v="Received No Donations"/>
    <s v="film &amp; video"/>
    <s v="animation"/>
    <s v="film &amp; video/animation"/>
    <b v="0"/>
    <x v="1"/>
  </r>
  <r>
    <n v="476"/>
    <x v="476"/>
    <s v="Animated Music Videos that teach kids how to read."/>
    <n v="220000"/>
    <n v="4906.59"/>
    <x v="2"/>
    <s v="US"/>
    <s v="USD"/>
    <d v="2014-06-03T03:59:00"/>
    <d v="2014-04-28T23:24:01"/>
    <n v="1401767940"/>
    <n v="1398727441"/>
    <b v="0"/>
    <n v="124"/>
    <n v="2.2302681818181819E-2"/>
    <n v="39.569274193548388"/>
    <s v="film &amp; video"/>
    <s v="animation"/>
    <s v="film &amp; video/animation"/>
    <b v="0"/>
    <x v="1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d v="2012-05-18T20:02:14"/>
    <d v="2012-03-19T20:02:14"/>
    <n v="1337371334"/>
    <n v="1332187334"/>
    <b v="0"/>
    <n v="0"/>
    <n v="0"/>
    <s v="Received No Donations"/>
    <s v="film &amp; video"/>
    <s v="animation"/>
    <s v="film &amp; video/animation"/>
    <b v="0"/>
    <x v="1"/>
  </r>
  <r>
    <n v="478"/>
    <x v="478"/>
    <s v="this is an animated full length film of an old classic with new life to it. That gigantic and naive duckling we all love  ."/>
    <n v="10000"/>
    <n v="0"/>
    <x v="2"/>
    <s v="US"/>
    <s v="USD"/>
    <d v="2015-04-01T20:51:49"/>
    <d v="2015-03-02T21:51:49"/>
    <n v="1427921509"/>
    <n v="1425333109"/>
    <b v="0"/>
    <n v="0"/>
    <n v="0"/>
    <s v="Received No Donations"/>
    <s v="film &amp; video"/>
    <s v="animation"/>
    <s v="film &amp; video/animation"/>
    <b v="0"/>
    <x v="1"/>
  </r>
  <r>
    <n v="479"/>
    <x v="479"/>
    <s v="ANIMATING the most INFAMOUS Math Courses in America and TRANSLATING them for the mathematical underdog!"/>
    <n v="15000"/>
    <n v="4884"/>
    <x v="2"/>
    <s v="US"/>
    <s v="USD"/>
    <d v="2014-11-21T10:47:15"/>
    <d v="2014-09-22T09:47:15"/>
    <n v="1416566835"/>
    <n v="1411379235"/>
    <b v="0"/>
    <n v="55"/>
    <n v="0.3256"/>
    <n v="88.8"/>
    <s v="film &amp; video"/>
    <s v="animation"/>
    <s v="film &amp; video/animation"/>
    <b v="0"/>
    <x v="1"/>
  </r>
  <r>
    <n v="480"/>
    <x v="480"/>
    <s v="To court his muse, an artist must first outsmart her dog.  A short animated film collaboration by Dana and Terrence Masson."/>
    <n v="40000"/>
    <n v="7764"/>
    <x v="2"/>
    <s v="US"/>
    <s v="USD"/>
    <d v="2013-08-09T12:00:15"/>
    <d v="2013-07-10T12:00:15"/>
    <n v="1376049615"/>
    <n v="1373457615"/>
    <b v="0"/>
    <n v="140"/>
    <n v="0.19409999999999999"/>
    <n v="55.457142857142856"/>
    <s v="film &amp; video"/>
    <s v="animation"/>
    <s v="film &amp; video/animation"/>
    <b v="0"/>
    <x v="1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d v="2012-10-10T16:08:09"/>
    <d v="2012-09-10T16:08:09"/>
    <n v="1349885289"/>
    <n v="1347293289"/>
    <b v="0"/>
    <n v="21"/>
    <n v="6.0999999999999999E-2"/>
    <n v="87.142857142857139"/>
    <s v="film &amp; video"/>
    <s v="animation"/>
    <s v="film &amp; video/animation"/>
    <b v="0"/>
    <x v="1"/>
  </r>
  <r>
    <n v="482"/>
    <x v="482"/>
    <s v="Help me quit my day job and also create animated Stand-up routines from local up and coming comedians."/>
    <n v="10000"/>
    <n v="10"/>
    <x v="2"/>
    <s v="US"/>
    <s v="USD"/>
    <d v="2016-04-14T14:34:00"/>
    <d v="2016-03-18T21:31:30"/>
    <n v="1460644440"/>
    <n v="1458336690"/>
    <b v="0"/>
    <n v="1"/>
    <n v="1E-3"/>
    <n v="10"/>
    <s v="film &amp; video"/>
    <s v="animation"/>
    <s v="film &amp; video/animation"/>
    <b v="0"/>
    <x v="1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d v="2013-01-29T04:44:32"/>
    <d v="2012-11-30T04:44:32"/>
    <n v="1359434672"/>
    <n v="1354250672"/>
    <b v="0"/>
    <n v="147"/>
    <n v="0.502"/>
    <n v="51.224489795918366"/>
    <s v="film &amp; video"/>
    <s v="animation"/>
    <s v="film &amp; video/animation"/>
    <b v="0"/>
    <x v="1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d v="2015-11-05T23:32:52"/>
    <d v="2015-09-25T22:32:52"/>
    <n v="1446766372"/>
    <n v="1443220372"/>
    <b v="0"/>
    <n v="11"/>
    <n v="1.8625E-3"/>
    <n v="13.545454545454545"/>
    <s v="film &amp; video"/>
    <s v="animation"/>
    <s v="film &amp; video/animation"/>
    <b v="0"/>
    <x v="1"/>
  </r>
  <r>
    <n v="485"/>
    <x v="485"/>
    <s v="Last few days to make this toon a reality! 5 funny toons for YOU! See the pilot episode here!"/>
    <n v="37956"/>
    <n v="8315.01"/>
    <x v="2"/>
    <s v="GB"/>
    <s v="GBP"/>
    <d v="2013-05-17T12:08:19"/>
    <d v="2013-04-17T12:08:19"/>
    <n v="1368792499"/>
    <n v="1366200499"/>
    <b v="0"/>
    <n v="125"/>
    <n v="0.21906971229845085"/>
    <n v="66.520080000000007"/>
    <s v="film &amp; video"/>
    <s v="animation"/>
    <s v="film &amp; video/animation"/>
    <b v="0"/>
    <x v="1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d v="2014-06-01T22:37:19"/>
    <d v="2014-05-02T22:37:19"/>
    <n v="1401662239"/>
    <n v="1399070239"/>
    <b v="0"/>
    <n v="1"/>
    <n v="9.0909090909090904E-5"/>
    <n v="50"/>
    <s v="film &amp; video"/>
    <s v="animation"/>
    <s v="film &amp; video/animation"/>
    <b v="0"/>
    <x v="1"/>
  </r>
  <r>
    <n v="487"/>
    <x v="487"/>
    <s v="Hey everyone we are producing a new show called The Adventures of Daryl and Straight Man. It is an animated comedy web series."/>
    <n v="50000"/>
    <n v="0"/>
    <x v="2"/>
    <s v="CA"/>
    <s v="CAD"/>
    <d v="2016-12-25T15:16:34"/>
    <d v="2016-10-26T14:16:34"/>
    <n v="1482678994"/>
    <n v="1477491394"/>
    <b v="0"/>
    <n v="0"/>
    <n v="0"/>
    <s v="Received No Donations"/>
    <s v="film &amp; video"/>
    <s v="animation"/>
    <s v="film &amp; video/animation"/>
    <b v="0"/>
    <x v="1"/>
  </r>
  <r>
    <n v="488"/>
    <x v="488"/>
    <s v="When humans left the earth, the animals took over the city. What could go wrong? Well...everything!"/>
    <n v="12000"/>
    <n v="0"/>
    <x v="2"/>
    <s v="US"/>
    <s v="USD"/>
    <d v="2017-01-09T01:18:20"/>
    <d v="2016-12-10T01:18:20"/>
    <n v="1483924700"/>
    <n v="1481332700"/>
    <b v="0"/>
    <n v="0"/>
    <n v="0"/>
    <s v="Received No Donations"/>
    <s v="film &amp; video"/>
    <s v="animation"/>
    <s v="film &amp; video/animation"/>
    <b v="0"/>
    <x v="1"/>
  </r>
  <r>
    <n v="489"/>
    <x v="489"/>
    <s v="Help America's favorite dysfunctional immigrant family THE GUINEAS launch the first season of their animated web series."/>
    <n v="74997"/>
    <n v="215"/>
    <x v="2"/>
    <s v="US"/>
    <s v="USD"/>
    <d v="2012-01-05T11:33:00"/>
    <d v="2011-12-05T11:33:36"/>
    <n v="1325763180"/>
    <n v="1323084816"/>
    <b v="0"/>
    <n v="3"/>
    <n v="2.8667813379201833E-3"/>
    <n v="71.666666666666671"/>
    <s v="film &amp; video"/>
    <s v="animation"/>
    <s v="film &amp; video/animation"/>
    <b v="0"/>
    <x v="1"/>
  </r>
  <r>
    <n v="490"/>
    <x v="490"/>
    <s v="Cancelled"/>
    <n v="1000"/>
    <n v="0"/>
    <x v="2"/>
    <s v="US"/>
    <s v="USD"/>
    <d v="2012-08-22T23:14:45"/>
    <d v="2012-07-23T23:14:45"/>
    <n v="1345677285"/>
    <n v="1343085285"/>
    <b v="0"/>
    <n v="0"/>
    <n v="0"/>
    <s v="Received No Donations"/>
    <s v="film &amp; video"/>
    <s v="animation"/>
    <s v="film &amp; video/animation"/>
    <b v="0"/>
    <x v="1"/>
  </r>
  <r>
    <n v="491"/>
    <x v="491"/>
    <s v="&quot;Guess What? Gus&quot; is a magical animated comedy that follow a new kid who playful antics for attention make the news."/>
    <n v="10000"/>
    <n v="0"/>
    <x v="2"/>
    <s v="US"/>
    <s v="USD"/>
    <d v="2016-01-27T23:34:59"/>
    <d v="2015-12-28T23:34:59"/>
    <n v="1453937699"/>
    <n v="1451345699"/>
    <b v="0"/>
    <n v="0"/>
    <n v="0"/>
    <s v="Received No Donations"/>
    <s v="film &amp; video"/>
    <s v="animation"/>
    <s v="film &amp; video/animation"/>
    <b v="0"/>
    <x v="1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d v="2016-10-13T00:50:30"/>
    <d v="2016-08-14T00:50:30"/>
    <n v="1476319830"/>
    <n v="1471135830"/>
    <b v="0"/>
    <n v="0"/>
    <n v="0"/>
    <s v="Received No Donations"/>
    <s v="film &amp; video"/>
    <s v="animation"/>
    <s v="film &amp; video/animation"/>
    <b v="0"/>
    <x v="1"/>
  </r>
  <r>
    <n v="493"/>
    <x v="493"/>
    <s v="The Chupacabra is not a myth and one man is on a mission to prove its existence no matter what, his name is Joc Barrera."/>
    <n v="30000"/>
    <n v="0"/>
    <x v="2"/>
    <s v="GB"/>
    <s v="GBP"/>
    <d v="2015-05-20T17:25:38"/>
    <d v="2015-04-20T17:25:38"/>
    <n v="1432142738"/>
    <n v="1429550738"/>
    <b v="0"/>
    <n v="0"/>
    <n v="0"/>
    <s v="Received No Donations"/>
    <s v="film &amp; video"/>
    <s v="animation"/>
    <s v="film &amp; video/animation"/>
    <b v="0"/>
    <x v="1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d v="2014-07-03T03:00:00"/>
    <d v="2014-06-09T19:56:05"/>
    <n v="1404356400"/>
    <n v="1402343765"/>
    <b v="0"/>
    <n v="3"/>
    <n v="1.5499999999999999E-3"/>
    <n v="10.333333333333334"/>
    <s v="film &amp; video"/>
    <s v="animation"/>
    <s v="film &amp; video/animation"/>
    <b v="0"/>
    <x v="1"/>
  </r>
  <r>
    <n v="495"/>
    <x v="495"/>
    <s v="two friends set out to conquer and reach the level cap of the quest watch, how will they do it when they're 2 teenage idiots"/>
    <n v="7000"/>
    <n v="0"/>
    <x v="2"/>
    <s v="US"/>
    <s v="USD"/>
    <d v="2015-07-16T19:51:45"/>
    <d v="2015-06-16T19:51:45"/>
    <n v="1437076305"/>
    <n v="1434484305"/>
    <b v="0"/>
    <n v="0"/>
    <n v="0"/>
    <s v="Received No Donations"/>
    <s v="film &amp; video"/>
    <s v="animation"/>
    <s v="film &amp; video/animation"/>
    <b v="0"/>
    <x v="1"/>
  </r>
  <r>
    <n v="496"/>
    <x v="496"/>
    <s v="The movie is about the adventures of Ethan, Danna, The mysterious inventor and more."/>
    <n v="60000"/>
    <n v="1"/>
    <x v="2"/>
    <s v="US"/>
    <s v="USD"/>
    <d v="2014-02-10T22:21:14"/>
    <d v="2013-12-12T22:21:14"/>
    <n v="1392070874"/>
    <n v="1386886874"/>
    <b v="0"/>
    <n v="1"/>
    <n v="1.6666666666666667E-5"/>
    <n v="1"/>
    <s v="film &amp; video"/>
    <s v="animation"/>
    <s v="film &amp; video/animation"/>
    <b v="0"/>
    <x v="1"/>
  </r>
  <r>
    <n v="497"/>
    <x v="497"/>
    <s v="live-action/animated series pilot."/>
    <n v="4480"/>
    <n v="30"/>
    <x v="2"/>
    <s v="US"/>
    <s v="USD"/>
    <d v="2014-12-25T05:00:00"/>
    <d v="2014-11-02T00:54:25"/>
    <n v="1419483600"/>
    <n v="1414889665"/>
    <b v="0"/>
    <n v="3"/>
    <n v="6.6964285714285711E-3"/>
    <n v="10"/>
    <s v="film &amp; video"/>
    <s v="animation"/>
    <s v="film &amp; video/animation"/>
    <b v="0"/>
    <x v="1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d v="2011-12-23T18:17:29"/>
    <d v="2011-11-11T18:17:29"/>
    <n v="1324664249"/>
    <n v="1321035449"/>
    <b v="0"/>
    <n v="22"/>
    <n v="4.5985132395404561E-2"/>
    <n v="136.09090909090909"/>
    <s v="film &amp; video"/>
    <s v="animation"/>
    <s v="film &amp; video/animation"/>
    <b v="0"/>
    <x v="1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d v="2009-08-18T21:29:28"/>
    <n v="1255381140"/>
    <n v="1250630968"/>
    <b v="0"/>
    <n v="26"/>
    <n v="9.5500000000000002E-2"/>
    <n v="73.461538461538467"/>
    <s v="film &amp; video"/>
    <s v="animation"/>
    <s v="film &amp; video/animation"/>
    <b v="0"/>
    <x v="1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d v="2010-03-10T21:15:51"/>
    <n v="1273356960"/>
    <n v="1268255751"/>
    <b v="0"/>
    <n v="4"/>
    <n v="3.307692307692308E-2"/>
    <n v="53.75"/>
    <s v="film &amp; video"/>
    <s v="animation"/>
    <s v="film &amp; video/animation"/>
    <b v="0"/>
    <x v="1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d v="2011-07-09T05:37:31"/>
    <d v="2011-06-09T05:37:31"/>
    <n v="1310189851"/>
    <n v="1307597851"/>
    <b v="0"/>
    <n v="0"/>
    <n v="0"/>
    <s v="Received No Donations"/>
    <s v="film &amp; video"/>
    <s v="animation"/>
    <s v="film &amp; video/animation"/>
    <b v="0"/>
    <x v="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d v="2012-03-18T12:17:05"/>
    <d v="2012-02-17T13:17:05"/>
    <n v="1332073025"/>
    <n v="1329484625"/>
    <b v="0"/>
    <n v="4"/>
    <n v="1.15E-2"/>
    <n v="57.5"/>
    <s v="film &amp; video"/>
    <s v="animation"/>
    <s v="film &amp; video/animation"/>
    <b v="0"/>
    <x v="1"/>
  </r>
  <r>
    <n v="503"/>
    <x v="503"/>
    <s v="Jimmy wants to live life and see his grandchildren grow up, but alcoholism threatens to curtail everything he dreams of."/>
    <n v="6500"/>
    <n v="114"/>
    <x v="2"/>
    <s v="GB"/>
    <s v="GBP"/>
    <d v="2015-01-17T12:38:23"/>
    <d v="2014-12-18T12:38:23"/>
    <n v="1421498303"/>
    <n v="1418906303"/>
    <b v="0"/>
    <n v="9"/>
    <n v="1.7538461538461537E-2"/>
    <n v="12.666666666666666"/>
    <s v="film &amp; video"/>
    <s v="animation"/>
    <s v="film &amp; video/animation"/>
    <b v="0"/>
    <x v="1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d v="2012-04-10T22:36:27"/>
    <d v="2012-02-10T23:36:27"/>
    <n v="1334097387"/>
    <n v="1328916987"/>
    <b v="0"/>
    <n v="5"/>
    <n v="1.3673469387755101E-2"/>
    <n v="67"/>
    <s v="film &amp; video"/>
    <s v="animation"/>
    <s v="film &amp; video/animation"/>
    <b v="0"/>
    <x v="1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d v="2015-12-25T02:21:26"/>
    <d v="2015-11-10T02:21:26"/>
    <n v="1451010086"/>
    <n v="1447122086"/>
    <b v="0"/>
    <n v="14"/>
    <n v="4.3333333333333331E-3"/>
    <n v="3.7142857142857144"/>
    <s v="film &amp; video"/>
    <s v="animation"/>
    <s v="film &amp; video/animation"/>
    <b v="0"/>
    <x v="1"/>
  </r>
  <r>
    <n v="506"/>
    <x v="506"/>
    <s v="A feature-length 3D animation that depicts what happened when the Son of the Morning rebelled against God."/>
    <n v="200000"/>
    <n v="250"/>
    <x v="2"/>
    <s v="US"/>
    <s v="USD"/>
    <d v="2013-08-10T13:15:20"/>
    <d v="2013-07-11T13:15:20"/>
    <n v="1376140520"/>
    <n v="1373548520"/>
    <b v="0"/>
    <n v="1"/>
    <n v="1.25E-3"/>
    <n v="250"/>
    <s v="film &amp; video"/>
    <s v="animation"/>
    <s v="film &amp; video/animation"/>
    <b v="0"/>
    <x v="1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d v="2012-09-04T23:00:57"/>
    <n v="1350687657"/>
    <n v="1346799657"/>
    <b v="0"/>
    <n v="10"/>
    <n v="3.2000000000000001E-2"/>
    <n v="64"/>
    <s v="film &amp; video"/>
    <s v="animation"/>
    <s v="film &amp; video/animation"/>
    <b v="0"/>
    <x v="1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d v="2012-05-25T14:14:00"/>
    <d v="2012-03-27T00:35:01"/>
    <n v="1337955240"/>
    <n v="1332808501"/>
    <b v="0"/>
    <n v="3"/>
    <n v="8.0000000000000002E-3"/>
    <n v="133.33333333333334"/>
    <s v="film &amp; video"/>
    <s v="animation"/>
    <s v="film &amp; video/animation"/>
    <b v="0"/>
    <x v="1"/>
  </r>
  <r>
    <n v="509"/>
    <x v="509"/>
    <s v="A hilarious comedy podcast being turned into an animated series  about an indian servant and his boss."/>
    <n v="5000"/>
    <n v="10"/>
    <x v="2"/>
    <s v="GB"/>
    <s v="GBP"/>
    <d v="2015-06-28T15:09:30"/>
    <d v="2015-05-29T15:09:30"/>
    <n v="1435504170"/>
    <n v="1432912170"/>
    <b v="0"/>
    <n v="1"/>
    <n v="2E-3"/>
    <n v="10"/>
    <s v="film &amp; video"/>
    <s v="animation"/>
    <s v="film &amp; video/animation"/>
    <b v="0"/>
    <x v="1"/>
  </r>
  <r>
    <n v="510"/>
    <x v="510"/>
    <s v="A mile below the Franco-Swiss border Dean manages to break the Large Hadron Collider and triggers the end of the world."/>
    <n v="14000"/>
    <n v="0"/>
    <x v="2"/>
    <s v="US"/>
    <s v="USD"/>
    <d v="2016-03-01T04:13:59"/>
    <d v="2016-01-31T04:13:59"/>
    <n v="1456805639"/>
    <n v="1454213639"/>
    <b v="0"/>
    <n v="0"/>
    <n v="0"/>
    <s v="Received No Donations"/>
    <s v="film &amp; video"/>
    <s v="animation"/>
    <s v="film &amp; video/animation"/>
    <b v="0"/>
    <x v="1"/>
  </r>
  <r>
    <n v="511"/>
    <x v="511"/>
    <s v="A project that incorporates animation and comic art into a relevant story. 4 boys, 1 eyeland, and a whole lot of drama!!!"/>
    <n v="5000"/>
    <n v="150"/>
    <x v="2"/>
    <s v="US"/>
    <s v="USD"/>
    <d v="2013-04-06T06:16:22"/>
    <d v="2013-03-07T07:16:22"/>
    <n v="1365228982"/>
    <n v="1362640582"/>
    <b v="0"/>
    <n v="5"/>
    <n v="0.03"/>
    <n v="30"/>
    <s v="film &amp; video"/>
    <s v="animation"/>
    <s v="film &amp; video/animation"/>
    <b v="0"/>
    <x v="1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d v="2016-11-20T18:48:47"/>
    <d v="2016-10-06T17:48:47"/>
    <n v="1479667727"/>
    <n v="1475776127"/>
    <b v="0"/>
    <n v="2"/>
    <n v="1.3749999999999999E-3"/>
    <n v="5.5"/>
    <s v="film &amp; video"/>
    <s v="animation"/>
    <s v="film &amp; video/animation"/>
    <b v="0"/>
    <x v="1"/>
  </r>
  <r>
    <n v="513"/>
    <x v="513"/>
    <s v="A sci-fi fantasy 2.5D anime styled series about some guys trying to save the world, probably..."/>
    <n v="50000"/>
    <n v="6962"/>
    <x v="2"/>
    <s v="US"/>
    <s v="USD"/>
    <d v="2016-08-15T07:00:00"/>
    <d v="2016-07-01T15:41:45"/>
    <n v="1471244400"/>
    <n v="1467387705"/>
    <b v="0"/>
    <n v="68"/>
    <n v="0.13924"/>
    <n v="102.38235294117646"/>
    <s v="film &amp; video"/>
    <s v="animation"/>
    <s v="film &amp; video/animation"/>
    <b v="0"/>
    <x v="1"/>
  </r>
  <r>
    <n v="514"/>
    <x v="514"/>
    <s v="A film created entirely out of paper, visual effects and found objects depicts how one man created a new life for himself."/>
    <n v="1500"/>
    <n v="50"/>
    <x v="2"/>
    <s v="CA"/>
    <s v="CAD"/>
    <d v="2014-08-09T14:44:07"/>
    <d v="2014-07-10T14:44:07"/>
    <n v="1407595447"/>
    <n v="1405003447"/>
    <b v="0"/>
    <n v="3"/>
    <n v="3.3333333333333333E-2"/>
    <n v="16.666666666666668"/>
    <s v="film &amp; video"/>
    <s v="animation"/>
    <s v="film &amp; video/animation"/>
    <b v="0"/>
    <x v="1"/>
  </r>
  <r>
    <n v="515"/>
    <x v="515"/>
    <s v="A Tale of Faith is an animated short film based on the heartwarming tale by Rebbe Nachman of Breslov."/>
    <n v="97000"/>
    <n v="24651"/>
    <x v="2"/>
    <s v="US"/>
    <s v="USD"/>
    <d v="2015-12-29T11:46:41"/>
    <d v="2015-11-19T11:46:41"/>
    <n v="1451389601"/>
    <n v="1447933601"/>
    <b v="0"/>
    <n v="34"/>
    <n v="0.25413402061855672"/>
    <n v="725.02941176470586"/>
    <s v="film &amp; video"/>
    <s v="animation"/>
    <s v="film &amp; video/animation"/>
    <b v="0"/>
    <x v="1"/>
  </r>
  <r>
    <n v="516"/>
    <x v="516"/>
    <s v="A big brother style comedy animation series starring famous seafarers"/>
    <n v="5000"/>
    <n v="0"/>
    <x v="2"/>
    <s v="GB"/>
    <s v="GBP"/>
    <d v="2015-05-27T18:41:20"/>
    <d v="2015-03-28T18:41:20"/>
    <n v="1432752080"/>
    <n v="1427568080"/>
    <b v="0"/>
    <n v="0"/>
    <n v="0"/>
    <s v="Received No Donations"/>
    <s v="film &amp; video"/>
    <s v="animation"/>
    <s v="film &amp; video/animation"/>
    <b v="0"/>
    <x v="1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d v="2017-02-02T14:46:01"/>
    <d v="2017-01-03T14:46:01"/>
    <n v="1486046761"/>
    <n v="1483454761"/>
    <b v="0"/>
    <n v="3"/>
    <n v="1.3666666666666667E-2"/>
    <n v="68.333333333333329"/>
    <s v="film &amp; video"/>
    <s v="animation"/>
    <s v="film &amp; video/animation"/>
    <b v="0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d v="2015-08-07T14:47:04"/>
    <n v="1441550760"/>
    <n v="1438958824"/>
    <b v="0"/>
    <n v="0"/>
    <n v="0"/>
    <s v="Received No Donations"/>
    <s v="film &amp; video"/>
    <s v="animation"/>
    <s v="film &amp; video/animation"/>
    <b v="0"/>
    <x v="1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d v="2012-12-05T09:23:41"/>
    <d v="2012-11-05T09:23:41"/>
    <n v="1354699421"/>
    <n v="1352107421"/>
    <b v="0"/>
    <n v="70"/>
    <n v="0.22881426547787684"/>
    <n v="39.228571428571428"/>
    <s v="film &amp; video"/>
    <s v="animation"/>
    <s v="film &amp; video/animation"/>
    <b v="0"/>
    <x v="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1-10T16:51:01"/>
    <n v="1449766261"/>
    <n v="1447174261"/>
    <b v="0"/>
    <n v="34"/>
    <n v="1.0209999999999999"/>
    <n v="150.14705882352942"/>
    <s v="theater"/>
    <s v="plays"/>
    <s v="theater/plays"/>
    <b v="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0-03T02:13:39"/>
    <n v="1477976340"/>
    <n v="1475460819"/>
    <b v="0"/>
    <n v="56"/>
    <n v="1.0464"/>
    <n v="93.428571428571431"/>
    <s v="theater"/>
    <s v="plays"/>
    <s v="theater/plays"/>
    <b v="1"/>
    <x v="0"/>
  </r>
  <r>
    <n v="522"/>
    <x v="522"/>
    <s v="*** TO MAKE DONATIONS IN THE FUTURE                                   GO TO OUR WEBSITE: www.compassplayers.com ***"/>
    <n v="3000"/>
    <n v="3440"/>
    <x v="0"/>
    <s v="US"/>
    <s v="USD"/>
    <d v="2016-03-20T23:58:45"/>
    <d v="2016-03-01T00:58:45"/>
    <n v="1458518325"/>
    <n v="1456793925"/>
    <b v="0"/>
    <n v="31"/>
    <n v="1.1466666666666667"/>
    <n v="110.96774193548387"/>
    <s v="theater"/>
    <s v="plays"/>
    <s v="theater/plays"/>
    <b v="1"/>
    <x v="0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8-22T03:11:16"/>
    <n v="1442805076"/>
    <n v="1440213076"/>
    <b v="0"/>
    <n v="84"/>
    <n v="1.206"/>
    <n v="71.785714285714292"/>
    <s v="theater"/>
    <s v="plays"/>
    <s v="theater/plays"/>
    <b v="1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5-02T17:12:49"/>
    <n v="1464801169"/>
    <n v="1462209169"/>
    <b v="0"/>
    <n v="130"/>
    <n v="1.0867285714285715"/>
    <n v="29.258076923076924"/>
    <s v="theater"/>
    <s v="plays"/>
    <s v="theater/plays"/>
    <b v="1"/>
    <x v="0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7-30T09:37:21"/>
    <n v="1410601041"/>
    <n v="1406713041"/>
    <b v="0"/>
    <n v="12"/>
    <n v="1"/>
    <n v="1000"/>
    <s v="theater"/>
    <s v="plays"/>
    <s v="theater/plays"/>
    <b v="1"/>
    <x v="0"/>
  </r>
  <r>
    <n v="526"/>
    <x v="526"/>
    <s v="We have a brand new play. We urgently need your help to fund our production, which opens at Theatre503 on August 18th."/>
    <n v="1500"/>
    <n v="1710"/>
    <x v="0"/>
    <s v="GB"/>
    <s v="GBP"/>
    <d v="2015-08-07T17:00:00"/>
    <d v="2015-07-07T14:12:24"/>
    <n v="1438966800"/>
    <n v="1436278344"/>
    <b v="0"/>
    <n v="23"/>
    <n v="1.1399999999999999"/>
    <n v="74.347826086956516"/>
    <s v="theater"/>
    <s v="plays"/>
    <s v="theater/plays"/>
    <b v="1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1-18T04:56:06"/>
    <n v="1487347500"/>
    <n v="1484715366"/>
    <b v="0"/>
    <n v="158"/>
    <n v="1.0085"/>
    <n v="63.829113924050631"/>
    <s v="theater"/>
    <s v="plays"/>
    <s v="theater/plays"/>
    <b v="1"/>
    <x v="0"/>
  </r>
  <r>
    <n v="528"/>
    <x v="528"/>
    <s v="A Festival Backed Production of a Full-Length Play."/>
    <n v="1150"/>
    <n v="1330"/>
    <x v="0"/>
    <s v="US"/>
    <s v="USD"/>
    <d v="2015-06-21T21:20:00"/>
    <d v="2015-05-31T22:05:07"/>
    <n v="1434921600"/>
    <n v="1433109907"/>
    <b v="0"/>
    <n v="30"/>
    <n v="1.1565217391304348"/>
    <n v="44.333333333333336"/>
    <s v="theater"/>
    <s v="plays"/>
    <s v="theater/plays"/>
    <b v="1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6-12-21T00:44:54"/>
    <n v="1484110800"/>
    <n v="1482281094"/>
    <b v="0"/>
    <n v="18"/>
    <n v="1.3041666666666667"/>
    <n v="86.944444444444443"/>
    <s v="theater"/>
    <s v="plays"/>
    <s v="theater/plays"/>
    <b v="1"/>
    <x v="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02T14:11:08"/>
    <n v="1435111200"/>
    <n v="1433254268"/>
    <b v="0"/>
    <n v="29"/>
    <n v="1.0778267254038179"/>
    <n v="126.55172413793103"/>
    <s v="theater"/>
    <s v="plays"/>
    <s v="theater/plays"/>
    <b v="1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1-02T01:33:49"/>
    <n v="1481957940"/>
    <n v="1478050429"/>
    <b v="0"/>
    <n v="31"/>
    <n v="1"/>
    <n v="129.03225806451613"/>
    <s v="theater"/>
    <s v="plays"/>
    <s v="theater/plays"/>
    <b v="1"/>
    <x v="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4-13T00:10:08"/>
    <n v="1463098208"/>
    <n v="1460506208"/>
    <b v="0"/>
    <n v="173"/>
    <n v="1.2324999999999999"/>
    <n v="71.242774566473983"/>
    <s v="theater"/>
    <s v="plays"/>
    <s v="theater/plays"/>
    <b v="1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4-22T10:26:05"/>
    <n v="1463394365"/>
    <n v="1461320765"/>
    <b v="0"/>
    <n v="17"/>
    <n v="1.002"/>
    <n v="117.88235294117646"/>
    <s v="theater"/>
    <s v="plays"/>
    <s v="theater/plays"/>
    <b v="1"/>
    <x v="0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d v="2015-11-01T23:00:00"/>
    <d v="2015-09-23T19:27:50"/>
    <n v="1446418800"/>
    <n v="1443036470"/>
    <b v="0"/>
    <n v="48"/>
    <n v="1.0466666666666666"/>
    <n v="327.08333333333331"/>
    <s v="theater"/>
    <s v="plays"/>
    <s v="theater/plays"/>
    <b v="1"/>
    <x v="0"/>
  </r>
  <r>
    <n v="535"/>
    <x v="535"/>
    <s v="Weâ€™re producing a Northern Brexit sci-fi play for VAULT festival 2017 and we need your help!"/>
    <n v="2000"/>
    <n v="2050"/>
    <x v="0"/>
    <s v="GB"/>
    <s v="GBP"/>
    <d v="2017-01-06T13:05:05"/>
    <d v="2016-12-07T13:05:05"/>
    <n v="1483707905"/>
    <n v="1481115905"/>
    <b v="0"/>
    <n v="59"/>
    <n v="1.0249999999999999"/>
    <n v="34.745762711864408"/>
    <s v="theater"/>
    <s v="plays"/>
    <s v="theater/plays"/>
    <b v="1"/>
    <x v="0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6-24T08:16:47"/>
    <n v="1438624800"/>
    <n v="1435133807"/>
    <b v="0"/>
    <n v="39"/>
    <n v="1.1825757575757576"/>
    <n v="100.06410256410257"/>
    <s v="theater"/>
    <s v="plays"/>
    <s v="theater/plays"/>
    <b v="1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0-05T18:26:31"/>
    <n v="1446665191"/>
    <n v="1444069591"/>
    <b v="0"/>
    <n v="59"/>
    <n v="1.2050000000000001"/>
    <n v="40.847457627118644"/>
    <s v="theater"/>
    <s v="plays"/>
    <s v="theater/plays"/>
    <b v="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4-13T19:04:23"/>
    <n v="1463166263"/>
    <n v="1460574263"/>
    <b v="0"/>
    <n v="60"/>
    <n v="3.0242"/>
    <n v="252.01666666666668"/>
    <s v="theater"/>
    <s v="plays"/>
    <s v="theater/plays"/>
    <b v="1"/>
    <x v="0"/>
  </r>
  <r>
    <n v="539"/>
    <x v="539"/>
    <s v="A brand new show that unites puppetry, live music and storytelling to bring a forgotten English legend back to life!"/>
    <n v="500"/>
    <n v="503.22"/>
    <x v="0"/>
    <s v="GB"/>
    <s v="GBP"/>
    <d v="2016-07-05T01:11:47"/>
    <d v="2016-06-14T01:11:47"/>
    <n v="1467681107"/>
    <n v="1465866707"/>
    <b v="0"/>
    <n v="20"/>
    <n v="1.00644"/>
    <n v="25.161000000000001"/>
    <s v="theater"/>
    <s v="plays"/>
    <s v="theater/plays"/>
    <b v="1"/>
    <x v="0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d v="2015-02-04T19:36:46"/>
    <d v="2015-01-05T19:36:46"/>
    <n v="1423078606"/>
    <n v="1420486606"/>
    <b v="0"/>
    <n v="1"/>
    <n v="6.666666666666667E-5"/>
    <n v="1"/>
    <s v="technology"/>
    <s v="web"/>
    <s v="technology/web"/>
    <b v="0"/>
    <x v="1"/>
  </r>
  <r>
    <n v="541"/>
    <x v="541"/>
    <s v="A website dedicated to local Kink Communities; to find others with matching interests and bring them together."/>
    <n v="4500"/>
    <n v="25"/>
    <x v="2"/>
    <s v="US"/>
    <s v="USD"/>
    <d v="2015-10-29T01:07:14"/>
    <d v="2015-09-29T01:07:14"/>
    <n v="1446080834"/>
    <n v="1443488834"/>
    <b v="0"/>
    <n v="1"/>
    <n v="5.5555555555555558E-3"/>
    <n v="25"/>
    <s v="technology"/>
    <s v="web"/>
    <s v="technology/web"/>
    <b v="0"/>
    <x v="1"/>
  </r>
  <r>
    <n v="542"/>
    <x v="542"/>
    <s v="The platform to record visual, audio and text memory of the common man - as we experienced history when it brushed us by"/>
    <n v="250000"/>
    <n v="1"/>
    <x v="2"/>
    <s v="US"/>
    <s v="USD"/>
    <d v="2016-05-03T16:41:56"/>
    <d v="2016-03-04T17:41:56"/>
    <n v="1462293716"/>
    <n v="1457113316"/>
    <b v="0"/>
    <n v="1"/>
    <n v="3.9999999999999998E-6"/>
    <n v="1"/>
    <s v="technology"/>
    <s v="web"/>
    <s v="technology/web"/>
    <b v="0"/>
    <x v="1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d v="2014-11-01T02:12:42"/>
    <d v="2014-10-02T02:12:42"/>
    <n v="1414807962"/>
    <n v="1412215962"/>
    <b v="0"/>
    <n v="2"/>
    <n v="3.1818181818181819E-3"/>
    <n v="35"/>
    <s v="technology"/>
    <s v="web"/>
    <s v="technology/web"/>
    <b v="0"/>
    <x v="1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d v="2016-07-04T15:46:00"/>
    <d v="2016-06-04T15:46:00"/>
    <n v="1467647160"/>
    <n v="1465055160"/>
    <b v="0"/>
    <n v="2"/>
    <n v="1.2E-2"/>
    <n v="3"/>
    <s v="technology"/>
    <s v="web"/>
    <s v="technology/web"/>
    <b v="0"/>
    <x v="1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d v="2015-11-15T15:13:09"/>
    <d v="2015-10-06T14:13:09"/>
    <n v="1447600389"/>
    <n v="1444140789"/>
    <b v="0"/>
    <n v="34"/>
    <n v="0.27383999999999997"/>
    <n v="402.70588235294116"/>
    <s v="technology"/>
    <s v="web"/>
    <s v="technology/web"/>
    <b v="0"/>
    <x v="1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d v="2015-10-17T16:01:55"/>
    <d v="2015-09-02T16:01:55"/>
    <n v="1445097715"/>
    <n v="1441209715"/>
    <b v="0"/>
    <n v="2"/>
    <n v="8.6666666666666663E-4"/>
    <n v="26"/>
    <s v="technology"/>
    <s v="web"/>
    <s v="technology/web"/>
    <b v="0"/>
    <x v="1"/>
  </r>
  <r>
    <n v="547"/>
    <x v="547"/>
    <s v="We are looking to build a secure email / document sharing system for companies needing to send sensitive information to clients."/>
    <n v="7500"/>
    <n v="0"/>
    <x v="2"/>
    <s v="GB"/>
    <s v="GBP"/>
    <d v="2016-02-10T16:42:44"/>
    <d v="2016-01-11T16:42:44"/>
    <n v="1455122564"/>
    <n v="1452530564"/>
    <b v="0"/>
    <n v="0"/>
    <n v="0"/>
    <s v="Received No Donations"/>
    <s v="technology"/>
    <s v="web"/>
    <s v="technology/web"/>
    <b v="0"/>
    <x v="1"/>
  </r>
  <r>
    <n v="548"/>
    <x v="548"/>
    <s v="Teach your native language online or study a foreign language with native speaking teachers. Social Web service and apps."/>
    <n v="10000"/>
    <n v="9"/>
    <x v="2"/>
    <s v="GB"/>
    <s v="GBP"/>
    <d v="2015-10-29T21:40:48"/>
    <d v="2015-09-29T21:40:48"/>
    <n v="1446154848"/>
    <n v="1443562848"/>
    <b v="0"/>
    <n v="1"/>
    <n v="8.9999999999999998E-4"/>
    <n v="9"/>
    <s v="technology"/>
    <s v="web"/>
    <s v="technology/web"/>
    <b v="0"/>
    <x v="1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d v="2015-07-08T15:17:02"/>
    <d v="2015-06-08T15:17:02"/>
    <n v="1436368622"/>
    <n v="1433776622"/>
    <b v="0"/>
    <n v="8"/>
    <n v="2.7199999999999998E-2"/>
    <n v="8.5"/>
    <s v="technology"/>
    <s v="web"/>
    <s v="technology/web"/>
    <b v="0"/>
    <x v="1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d v="2017-01-31T05:00:00"/>
    <d v="2017-01-18T16:17:25"/>
    <n v="1485838800"/>
    <n v="1484756245"/>
    <b v="0"/>
    <n v="4"/>
    <n v="7.0000000000000001E-3"/>
    <n v="8.75"/>
    <s v="technology"/>
    <s v="web"/>
    <s v="technology/web"/>
    <b v="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d v="2015-08-01T17:53:00"/>
    <d v="2015-06-18T06:37:04"/>
    <n v="1438451580"/>
    <n v="1434609424"/>
    <b v="0"/>
    <n v="28"/>
    <n v="5.0413333333333331E-2"/>
    <n v="135.03571428571428"/>
    <s v="technology"/>
    <s v="web"/>
    <s v="technology/web"/>
    <b v="0"/>
    <x v="1"/>
  </r>
  <r>
    <n v="552"/>
    <x v="552"/>
    <s v="Axoral is a 3d interactive social media interface, with the potential to be so much more, but we need your help!"/>
    <n v="45000"/>
    <n v="0"/>
    <x v="2"/>
    <s v="CA"/>
    <s v="CAD"/>
    <d v="2016-01-09T14:48:16"/>
    <d v="2015-11-10T14:48:16"/>
    <n v="1452350896"/>
    <n v="1447166896"/>
    <b v="0"/>
    <n v="0"/>
    <n v="0"/>
    <s v="Received No Donations"/>
    <s v="technology"/>
    <s v="web"/>
    <s v="technology/web"/>
    <b v="0"/>
    <x v="1"/>
  </r>
  <r>
    <n v="553"/>
    <x v="553"/>
    <s v="Groundbreaking New Classifieds Website Grows Into Largest Nationwide Coverage By Turning Users Into Entrepreneurs"/>
    <n v="25000"/>
    <n v="123"/>
    <x v="2"/>
    <s v="US"/>
    <s v="USD"/>
    <d v="2014-11-14T18:16:31"/>
    <d v="2014-10-15T17:16:31"/>
    <n v="1415988991"/>
    <n v="1413393391"/>
    <b v="0"/>
    <n v="6"/>
    <n v="4.9199999999999999E-3"/>
    <n v="20.5"/>
    <s v="technology"/>
    <s v="web"/>
    <s v="technology/web"/>
    <b v="0"/>
    <x v="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d v="2014-10-19T16:26:12"/>
    <d v="2014-09-19T16:26:12"/>
    <n v="1413735972"/>
    <n v="1411143972"/>
    <b v="0"/>
    <n v="22"/>
    <n v="0.36589147286821705"/>
    <n v="64.36363636363636"/>
    <s v="technology"/>
    <s v="web"/>
    <s v="technology/web"/>
    <b v="0"/>
    <x v="1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d v="2016-06-12T08:29:03"/>
    <d v="2016-05-13T08:29:03"/>
    <n v="1465720143"/>
    <n v="1463128143"/>
    <b v="0"/>
    <n v="0"/>
    <n v="0"/>
    <s v="Received No Donations"/>
    <s v="technology"/>
    <s v="web"/>
    <s v="technology/web"/>
    <b v="0"/>
    <x v="1"/>
  </r>
  <r>
    <n v="556"/>
    <x v="556"/>
    <s v="An educational platform for learning Unified English Braille Code"/>
    <n v="8000"/>
    <n v="200"/>
    <x v="2"/>
    <s v="US"/>
    <s v="USD"/>
    <d v="2016-01-06T20:38:37"/>
    <d v="2015-12-07T20:38:37"/>
    <n v="1452112717"/>
    <n v="1449520717"/>
    <b v="0"/>
    <n v="1"/>
    <n v="2.5000000000000001E-2"/>
    <n v="200"/>
    <s v="technology"/>
    <s v="web"/>
    <s v="technology/web"/>
    <b v="0"/>
    <x v="1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d v="2016-12-02T23:36:43"/>
    <d v="2016-11-02T22:36:43"/>
    <n v="1480721803"/>
    <n v="1478126203"/>
    <b v="0"/>
    <n v="20"/>
    <n v="9.1066666666666674E-3"/>
    <n v="68.3"/>
    <s v="technology"/>
    <s v="web"/>
    <s v="technology/web"/>
    <b v="0"/>
    <x v="1"/>
  </r>
  <r>
    <n v="558"/>
    <x v="558"/>
    <s v="A community website with news, classifieds, photo albums, business reviews and a calendar for the local community to share."/>
    <n v="750"/>
    <n v="0"/>
    <x v="2"/>
    <s v="US"/>
    <s v="USD"/>
    <d v="2015-03-24T20:11:45"/>
    <d v="2015-02-22T21:11:45"/>
    <n v="1427227905"/>
    <n v="1424639505"/>
    <b v="0"/>
    <n v="0"/>
    <n v="0"/>
    <s v="Received No Donations"/>
    <s v="technology"/>
    <s v="web"/>
    <s v="technology/web"/>
    <b v="0"/>
    <x v="1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d v="2015-11-13T06:47:40"/>
    <n v="1449989260"/>
    <n v="1447397260"/>
    <b v="0"/>
    <n v="1"/>
    <n v="2.0833333333333335E-4"/>
    <n v="50"/>
    <s v="technology"/>
    <s v="web"/>
    <s v="technology/web"/>
    <b v="0"/>
    <x v="1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d v="2014-12-17T18:30:45"/>
    <d v="2014-11-17T18:30:45"/>
    <n v="1418841045"/>
    <n v="1416249045"/>
    <b v="0"/>
    <n v="3"/>
    <n v="1.2E-4"/>
    <n v="4"/>
    <s v="technology"/>
    <s v="web"/>
    <s v="technology/web"/>
    <b v="0"/>
    <x v="1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d v="2015-10-26T15:48:33"/>
    <d v="2015-09-21T15:48:33"/>
    <n v="1445874513"/>
    <n v="1442850513"/>
    <b v="0"/>
    <n v="2"/>
    <n v="3.6666666666666666E-3"/>
    <n v="27.5"/>
    <s v="technology"/>
    <s v="web"/>
    <s v="technology/web"/>
    <b v="0"/>
    <x v="1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d v="2016-12-18T09:20:15"/>
    <d v="2016-11-18T09:20:15"/>
    <n v="1482052815"/>
    <n v="1479460815"/>
    <b v="0"/>
    <n v="0"/>
    <n v="0"/>
    <s v="Received No Donations"/>
    <s v="technology"/>
    <s v="web"/>
    <s v="technology/web"/>
    <b v="0"/>
    <x v="1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d v="2015-02-17T01:40:47"/>
    <d v="2015-01-18T01:40:47"/>
    <n v="1424137247"/>
    <n v="1421545247"/>
    <b v="0"/>
    <n v="2"/>
    <n v="9.0666666666666662E-4"/>
    <n v="34"/>
    <s v="technology"/>
    <s v="web"/>
    <s v="technology/web"/>
    <b v="0"/>
    <x v="1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d v="2016-02-11T22:37:55"/>
    <n v="1457822275"/>
    <n v="1455230275"/>
    <b v="0"/>
    <n v="1"/>
    <n v="5.5555555555555558E-5"/>
    <n v="1"/>
    <s v="technology"/>
    <s v="web"/>
    <s v="technology/web"/>
    <b v="0"/>
    <x v="1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d v="2015-07-10T18:50:49"/>
    <d v="2015-06-10T18:50:49"/>
    <n v="1436554249"/>
    <n v="1433962249"/>
    <b v="0"/>
    <n v="0"/>
    <n v="0"/>
    <s v="Received No Donations"/>
    <s v="technology"/>
    <s v="web"/>
    <s v="technology/web"/>
    <b v="0"/>
    <x v="1"/>
  </r>
  <r>
    <n v="566"/>
    <x v="566"/>
    <s v="I am creating a website that will make it easier for people to promote or find rummage sales utilizing the power of Google Maps"/>
    <n v="5000"/>
    <n v="1"/>
    <x v="2"/>
    <s v="US"/>
    <s v="USD"/>
    <d v="2016-07-14T16:25:33"/>
    <d v="2016-06-14T16:25:33"/>
    <n v="1468513533"/>
    <n v="1465921533"/>
    <b v="0"/>
    <n v="1"/>
    <n v="2.0000000000000001E-4"/>
    <n v="1"/>
    <s v="technology"/>
    <s v="web"/>
    <s v="technology/web"/>
    <b v="0"/>
    <x v="1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d v="2015-01-01T20:13:14"/>
    <d v="2014-12-02T20:13:14"/>
    <n v="1420143194"/>
    <n v="1417551194"/>
    <b v="0"/>
    <n v="0"/>
    <n v="0"/>
    <s v="Received No Donations"/>
    <s v="technology"/>
    <s v="web"/>
    <s v="technology/web"/>
    <b v="0"/>
    <x v="1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d v="2015-12-10T22:07:03"/>
    <n v="1452942000"/>
    <n v="1449785223"/>
    <b v="0"/>
    <n v="5"/>
    <n v="0.01"/>
    <n v="49"/>
    <s v="technology"/>
    <s v="web"/>
    <s v="technology/web"/>
    <b v="0"/>
    <x v="1"/>
  </r>
  <r>
    <n v="569"/>
    <x v="569"/>
    <s v="Mioti is an indie game marketplace that doubles as a community for developers to join networks and discuss projects."/>
    <n v="2500"/>
    <n v="20"/>
    <x v="2"/>
    <s v="CA"/>
    <s v="CAD"/>
    <d v="2016-01-01T20:20:12"/>
    <d v="2015-12-02T20:20:12"/>
    <n v="1451679612"/>
    <n v="1449087612"/>
    <b v="0"/>
    <n v="1"/>
    <n v="8.0000000000000002E-3"/>
    <n v="20"/>
    <s v="technology"/>
    <s v="web"/>
    <s v="technology/web"/>
    <b v="0"/>
    <x v="1"/>
  </r>
  <r>
    <n v="570"/>
    <x v="570"/>
    <s v="Humans have AM/FM/Satellite radio, kids have radio Disney, pets have DogCatRadio."/>
    <n v="85000"/>
    <n v="142"/>
    <x v="2"/>
    <s v="US"/>
    <s v="USD"/>
    <d v="2016-02-18T19:09:29"/>
    <d v="2016-01-19T19:09:29"/>
    <n v="1455822569"/>
    <n v="1453230569"/>
    <b v="0"/>
    <n v="1"/>
    <n v="1.6705882352941177E-3"/>
    <n v="142"/>
    <s v="technology"/>
    <s v="web"/>
    <s v="technology/web"/>
    <b v="0"/>
    <x v="1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d v="2015-07-27T03:59:00"/>
    <d v="2015-07-07T19:35:23"/>
    <n v="1437969540"/>
    <n v="1436297723"/>
    <b v="0"/>
    <n v="2"/>
    <n v="4.2399999999999998E-3"/>
    <n v="53"/>
    <s v="technology"/>
    <s v="web"/>
    <s v="technology/web"/>
    <b v="0"/>
    <x v="1"/>
  </r>
  <r>
    <n v="572"/>
    <x v="572"/>
    <s v="FairwayJockey.com is a web platform to make high quality custom tour golf equipment available at a lower cost to the consumer."/>
    <n v="2500"/>
    <n v="0"/>
    <x v="2"/>
    <s v="US"/>
    <s v="USD"/>
    <d v="2015-11-04T18:11:28"/>
    <d v="2015-10-05T17:11:28"/>
    <n v="1446660688"/>
    <n v="1444065088"/>
    <b v="0"/>
    <n v="0"/>
    <n v="0"/>
    <s v="Received No Donations"/>
    <s v="technology"/>
    <s v="web"/>
    <s v="technology/web"/>
    <b v="0"/>
    <x v="1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d v="2015-01-18T01:12:00"/>
    <d v="2014-11-20T01:12:11"/>
    <n v="1421543520"/>
    <n v="1416445931"/>
    <b v="0"/>
    <n v="9"/>
    <n v="3.892538925389254E-3"/>
    <n v="38.444444444444443"/>
    <s v="technology"/>
    <s v="web"/>
    <s v="technology/web"/>
    <b v="0"/>
    <x v="1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d v="2016-10-19T10:38:27"/>
    <d v="2016-09-19T10:38:27"/>
    <n v="1476873507"/>
    <n v="1474281507"/>
    <b v="0"/>
    <n v="4"/>
    <n v="7.1556350626118068E-3"/>
    <n v="20"/>
    <s v="technology"/>
    <s v="web"/>
    <s v="technology/web"/>
    <b v="0"/>
    <x v="1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d v="2015-06-13T16:37:23"/>
    <d v="2015-05-14T16:37:23"/>
    <n v="1434213443"/>
    <n v="1431621443"/>
    <b v="0"/>
    <n v="4"/>
    <n v="4.3166666666666666E-3"/>
    <n v="64.75"/>
    <s v="technology"/>
    <s v="web"/>
    <s v="technology/web"/>
    <b v="0"/>
    <x v="1"/>
  </r>
  <r>
    <n v="576"/>
    <x v="576"/>
    <s v="UthTopia Is a social media organization that believes in positive online usage, youth mentorship, and youth empowerment."/>
    <n v="80000"/>
    <n v="1"/>
    <x v="2"/>
    <s v="US"/>
    <s v="USD"/>
    <d v="2015-03-28T10:19:12"/>
    <d v="2015-01-27T11:19:12"/>
    <n v="1427537952"/>
    <n v="1422357552"/>
    <b v="0"/>
    <n v="1"/>
    <n v="1.2500000000000001E-5"/>
    <n v="1"/>
    <s v="technology"/>
    <s v="web"/>
    <s v="technology/web"/>
    <b v="0"/>
    <x v="1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d v="2016-05-20T14:08:22"/>
    <d v="2016-03-21T14:08:22"/>
    <n v="1463753302"/>
    <n v="1458569302"/>
    <b v="0"/>
    <n v="1"/>
    <n v="2E-3"/>
    <n v="10"/>
    <s v="technology"/>
    <s v="web"/>
    <s v="technology/web"/>
    <b v="0"/>
    <x v="1"/>
  </r>
  <r>
    <n v="578"/>
    <x v="578"/>
    <s v="weBuy trade built on technology and Crowd Sourced Power"/>
    <n v="125000"/>
    <n v="14"/>
    <x v="2"/>
    <s v="GB"/>
    <s v="GBP"/>
    <d v="2015-09-07T13:53:13"/>
    <d v="2015-08-14T13:53:13"/>
    <n v="1441633993"/>
    <n v="1439560393"/>
    <b v="0"/>
    <n v="7"/>
    <n v="1.12E-4"/>
    <n v="2"/>
    <s v="technology"/>
    <s v="web"/>
    <s v="technology/web"/>
    <b v="0"/>
    <x v="1"/>
  </r>
  <r>
    <n v="579"/>
    <x v="579"/>
    <s v="Learn classic and public key cryptography with a full proof-of-concept system in JavaScript."/>
    <n v="12000"/>
    <n v="175"/>
    <x v="2"/>
    <s v="US"/>
    <s v="USD"/>
    <d v="2014-12-25T20:27:03"/>
    <d v="2014-11-25T20:27:03"/>
    <n v="1419539223"/>
    <n v="1416947223"/>
    <b v="0"/>
    <n v="5"/>
    <n v="1.4583333333333334E-2"/>
    <n v="35"/>
    <s v="technology"/>
    <s v="web"/>
    <s v="technology/web"/>
    <b v="0"/>
    <x v="1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d v="2016-09-22T21:47:47"/>
    <d v="2016-08-23T21:47:47"/>
    <n v="1474580867"/>
    <n v="1471988867"/>
    <b v="0"/>
    <n v="1"/>
    <n v="3.3333333333333332E-4"/>
    <n v="1"/>
    <s v="technology"/>
    <s v="web"/>
    <s v="technology/web"/>
    <b v="0"/>
    <x v="1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d v="2015-08-02T00:18:24"/>
    <d v="2015-07-03T00:18:24"/>
    <n v="1438474704"/>
    <n v="1435882704"/>
    <b v="0"/>
    <n v="0"/>
    <n v="0"/>
    <s v="Received No Donations"/>
    <s v="technology"/>
    <s v="web"/>
    <s v="technology/web"/>
    <b v="0"/>
    <x v="1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d v="2015-03-15T18:00:00"/>
    <d v="2015-02-20T17:45:19"/>
    <n v="1426442400"/>
    <n v="1424454319"/>
    <b v="0"/>
    <n v="0"/>
    <n v="0"/>
    <s v="Received No Donations"/>
    <s v="technology"/>
    <s v="web"/>
    <s v="technology/web"/>
    <b v="0"/>
    <x v="1"/>
  </r>
  <r>
    <n v="583"/>
    <x v="583"/>
    <s v="HackersArchive.com will help rid the web of viruses and scams found everywhere else you look!"/>
    <n v="9000"/>
    <n v="1"/>
    <x v="2"/>
    <s v="US"/>
    <s v="USD"/>
    <d v="2015-03-19T21:31:27"/>
    <d v="2015-02-17T22:31:27"/>
    <n v="1426800687"/>
    <n v="1424212287"/>
    <b v="0"/>
    <n v="1"/>
    <n v="1.1111111111111112E-4"/>
    <n v="1"/>
    <s v="technology"/>
    <s v="web"/>
    <s v="technology/web"/>
    <b v="0"/>
    <x v="1"/>
  </r>
  <r>
    <n v="584"/>
    <x v="584"/>
    <s v="Script Call takes your presentation from the wall to your audience; from your device to theirs."/>
    <n v="1000"/>
    <n v="10"/>
    <x v="2"/>
    <s v="US"/>
    <s v="USD"/>
    <d v="2015-03-16T16:11:56"/>
    <d v="2015-02-14T17:11:56"/>
    <n v="1426522316"/>
    <n v="1423933916"/>
    <b v="0"/>
    <n v="2"/>
    <n v="0.01"/>
    <n v="5"/>
    <s v="technology"/>
    <s v="web"/>
    <s v="technology/web"/>
    <b v="0"/>
    <x v="1"/>
  </r>
  <r>
    <n v="585"/>
    <x v="585"/>
    <s v="SAVE UP TO 40% WHEN YOU SPEND!_x000a__x000a_PRE-ORDER YOUR LINK CARD TODAY"/>
    <n v="9000"/>
    <n v="0"/>
    <x v="2"/>
    <s v="GB"/>
    <s v="GBP"/>
    <d v="2015-12-01T00:00:00"/>
    <d v="2015-10-06T09:22:57"/>
    <n v="1448928000"/>
    <n v="1444123377"/>
    <b v="0"/>
    <n v="0"/>
    <n v="0"/>
    <s v="Received No Donations"/>
    <s v="technology"/>
    <s v="web"/>
    <s v="technology/web"/>
    <b v="0"/>
    <x v="1"/>
  </r>
  <r>
    <n v="586"/>
    <x v="586"/>
    <s v="Employ College is a movement for companies to hire college graduates from their respected institutions."/>
    <n v="10000"/>
    <n v="56"/>
    <x v="2"/>
    <s v="US"/>
    <s v="USD"/>
    <d v="2015-02-15T20:30:07"/>
    <d v="2015-01-16T20:30:07"/>
    <n v="1424032207"/>
    <n v="1421440207"/>
    <b v="0"/>
    <n v="4"/>
    <n v="5.5999999999999999E-3"/>
    <n v="14"/>
    <s v="technology"/>
    <s v="web"/>
    <s v="technology/web"/>
    <b v="0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d v="2015-03-17T18:10:33"/>
    <n v="1429207833"/>
    <n v="1426615833"/>
    <b v="0"/>
    <n v="7"/>
    <n v="9.0833333333333335E-2"/>
    <n v="389.28571428571428"/>
    <s v="technology"/>
    <s v="web"/>
    <s v="technology/web"/>
    <b v="0"/>
    <x v="1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d v="2016-09-18T18:28:06"/>
    <n v="1479410886"/>
    <n v="1474223286"/>
    <b v="0"/>
    <n v="2"/>
    <n v="3.3444444444444443E-2"/>
    <n v="150.5"/>
    <s v="technology"/>
    <s v="web"/>
    <s v="technology/web"/>
    <b v="0"/>
    <x v="1"/>
  </r>
  <r>
    <n v="589"/>
    <x v="589"/>
    <s v="Services closer than you think..."/>
    <n v="7500"/>
    <n v="1"/>
    <x v="2"/>
    <s v="US"/>
    <s v="USD"/>
    <d v="2015-07-08T14:44:59"/>
    <d v="2015-06-23T14:44:59"/>
    <n v="1436366699"/>
    <n v="1435070699"/>
    <b v="0"/>
    <n v="1"/>
    <n v="1.3333333333333334E-4"/>
    <n v="1"/>
    <s v="technology"/>
    <s v="web"/>
    <s v="technology/web"/>
    <b v="0"/>
    <x v="1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d v="2016-02-08T13:01:00"/>
    <d v="2016-01-08T13:18:51"/>
    <n v="1454936460"/>
    <n v="1452259131"/>
    <b v="0"/>
    <n v="9"/>
    <n v="4.4600000000000001E-2"/>
    <n v="24.777777777777779"/>
    <s v="technology"/>
    <s v="web"/>
    <s v="technology/web"/>
    <b v="0"/>
    <x v="1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d v="2015-07-22T13:02:10"/>
    <d v="2015-06-22T13:02:10"/>
    <n v="1437570130"/>
    <n v="1434978130"/>
    <b v="0"/>
    <n v="2"/>
    <n v="6.0999999999999997E-4"/>
    <n v="30.5"/>
    <s v="technology"/>
    <s v="web"/>
    <s v="technology/web"/>
    <b v="0"/>
    <x v="1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d v="2014-12-03T05:34:20"/>
    <d v="2014-11-03T05:34:20"/>
    <n v="1417584860"/>
    <n v="1414992860"/>
    <b v="0"/>
    <n v="1"/>
    <n v="3.3333333333333333E-2"/>
    <n v="250"/>
    <s v="technology"/>
    <s v="web"/>
    <s v="technology/web"/>
    <b v="0"/>
    <x v="1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d v="2015-04-06T15:15:45"/>
    <d v="2015-03-07T16:15:45"/>
    <n v="1428333345"/>
    <n v="1425744945"/>
    <b v="0"/>
    <n v="7"/>
    <n v="0.23"/>
    <n v="16.428571428571427"/>
    <s v="technology"/>
    <s v="web"/>
    <s v="technology/web"/>
    <b v="0"/>
    <x v="1"/>
  </r>
  <r>
    <n v="594"/>
    <x v="594"/>
    <s v="Creating a fitness site that will change the fitness game forever!"/>
    <n v="25000"/>
    <n v="26"/>
    <x v="2"/>
    <s v="US"/>
    <s v="USD"/>
    <d v="2016-04-16T18:43:26"/>
    <d v="2016-03-17T18:43:26"/>
    <n v="1460832206"/>
    <n v="1458240206"/>
    <b v="0"/>
    <n v="2"/>
    <n v="1.0399999999999999E-3"/>
    <n v="13"/>
    <s v="technology"/>
    <s v="web"/>
    <s v="technology/web"/>
    <b v="0"/>
    <x v="1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d v="2015-05-04T01:40:38"/>
    <d v="2015-03-20T01:40:38"/>
    <n v="1430703638"/>
    <n v="1426815638"/>
    <b v="0"/>
    <n v="8"/>
    <n v="4.2599999999999999E-3"/>
    <n v="53.25"/>
    <s v="technology"/>
    <s v="web"/>
    <s v="technology/web"/>
    <b v="0"/>
    <x v="1"/>
  </r>
  <r>
    <n v="596"/>
    <x v="596"/>
    <s v="We present digitaibook,com site which can become a free electronic library with your help,"/>
    <n v="20000"/>
    <n v="6"/>
    <x v="2"/>
    <s v="US"/>
    <s v="USD"/>
    <d v="2016-11-02T21:31:32"/>
    <d v="2016-10-03T21:31:32"/>
    <n v="1478122292"/>
    <n v="1475530292"/>
    <b v="0"/>
    <n v="2"/>
    <n v="2.9999999999999997E-4"/>
    <n v="3"/>
    <s v="technology"/>
    <s v="web"/>
    <s v="technology/web"/>
    <b v="0"/>
    <x v="1"/>
  </r>
  <r>
    <n v="597"/>
    <x v="597"/>
    <s v="Rolodex is a web application that strives to nurture business to business relationships by connecting users via email."/>
    <n v="7500"/>
    <n v="20"/>
    <x v="2"/>
    <s v="US"/>
    <s v="USD"/>
    <d v="2016-07-31T16:00:00"/>
    <d v="2016-06-24T16:55:35"/>
    <n v="1469980800"/>
    <n v="1466787335"/>
    <b v="0"/>
    <n v="2"/>
    <n v="2.6666666666666666E-3"/>
    <n v="10"/>
    <s v="technology"/>
    <s v="web"/>
    <s v="technology/web"/>
    <b v="0"/>
    <x v="1"/>
  </r>
  <r>
    <n v="598"/>
    <x v="598"/>
    <s v="This is a project to create a crowd-funding site for Urantia Book readers worldwide."/>
    <n v="2500"/>
    <n v="850"/>
    <x v="2"/>
    <s v="US"/>
    <s v="USD"/>
    <d v="2014-12-05T00:03:01"/>
    <d v="2014-11-05T00:03:01"/>
    <n v="1417737781"/>
    <n v="1415145781"/>
    <b v="0"/>
    <n v="7"/>
    <n v="0.34"/>
    <n v="121.42857142857143"/>
    <s v="technology"/>
    <s v="web"/>
    <s v="technology/web"/>
    <b v="0"/>
    <x v="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d v="2015-03-08T15:16:00"/>
    <d v="2015-02-12T19:30:02"/>
    <n v="1425827760"/>
    <n v="1423769402"/>
    <b v="0"/>
    <n v="2"/>
    <n v="6.2E-4"/>
    <n v="15.5"/>
    <s v="technology"/>
    <s v="web"/>
    <s v="technology/web"/>
    <b v="0"/>
    <x v="1"/>
  </r>
  <r>
    <n v="600"/>
    <x v="600"/>
    <s v="Science Technology Engineering and Math + youth = a brighter tomorrow."/>
    <n v="5000"/>
    <n v="100"/>
    <x v="1"/>
    <s v="US"/>
    <s v="USD"/>
    <d v="2015-05-09T19:09:22"/>
    <d v="2015-03-10T19:09:22"/>
    <n v="1431198562"/>
    <n v="1426014562"/>
    <b v="0"/>
    <n v="1"/>
    <n v="0.02"/>
    <n v="100"/>
    <s v="technology"/>
    <s v="web"/>
    <s v="technology/web"/>
    <b v="0"/>
    <x v="1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d v="2014-12-26T20:35:39"/>
    <d v="2014-11-26T20:35:39"/>
    <n v="1419626139"/>
    <n v="1417034139"/>
    <b v="0"/>
    <n v="6"/>
    <n v="1.4E-2"/>
    <n v="23.333333333333332"/>
    <s v="technology"/>
    <s v="web"/>
    <s v="technology/web"/>
    <b v="0"/>
    <x v="1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d v="2015-06-18T19:03:35"/>
    <d v="2015-05-19T19:03:35"/>
    <n v="1434654215"/>
    <n v="1432062215"/>
    <b v="0"/>
    <n v="0"/>
    <n v="0"/>
    <s v="Received No Donations"/>
    <s v="technology"/>
    <s v="web"/>
    <s v="technology/web"/>
    <b v="0"/>
    <x v="1"/>
  </r>
  <r>
    <n v="603"/>
    <x v="603"/>
    <s v="The admin for Randompics has announced they will be shutting down. I want to run, and improve, this great site!"/>
    <n v="15000"/>
    <n v="590.02"/>
    <x v="1"/>
    <s v="US"/>
    <s v="USD"/>
    <d v="2014-08-14T15:20:23"/>
    <d v="2014-07-15T15:20:23"/>
    <n v="1408029623"/>
    <n v="1405437623"/>
    <b v="0"/>
    <n v="13"/>
    <n v="3.9334666666666664E-2"/>
    <n v="45.386153846153846"/>
    <s v="technology"/>
    <s v="web"/>
    <s v="technology/web"/>
    <b v="0"/>
    <x v="1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d v="2014-08-28T00:50:56"/>
    <d v="2014-07-29T00:50:56"/>
    <n v="1409187056"/>
    <n v="1406595056"/>
    <b v="0"/>
    <n v="0"/>
    <n v="0"/>
    <s v="Received No Donations"/>
    <s v="technology"/>
    <s v="web"/>
    <s v="technology/web"/>
    <b v="0"/>
    <x v="1"/>
  </r>
  <r>
    <n v="605"/>
    <x v="605"/>
    <s v="An iPad support care package for your parents / seniors."/>
    <n v="5000"/>
    <n v="131"/>
    <x v="1"/>
    <s v="US"/>
    <s v="USD"/>
    <d v="2015-08-23T08:35:08"/>
    <d v="2015-07-09T08:35:08"/>
    <n v="1440318908"/>
    <n v="1436430908"/>
    <b v="0"/>
    <n v="8"/>
    <n v="2.6200000000000001E-2"/>
    <n v="16.375"/>
    <s v="technology"/>
    <s v="web"/>
    <s v="technology/web"/>
    <b v="0"/>
    <x v="1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d v="2015-05-24T15:00:00"/>
    <d v="2015-04-08T15:36:49"/>
    <n v="1432479600"/>
    <n v="1428507409"/>
    <b v="0"/>
    <n v="1"/>
    <n v="2E-3"/>
    <n v="10"/>
    <s v="technology"/>
    <s v="web"/>
    <s v="technology/web"/>
    <b v="0"/>
    <x v="1"/>
  </r>
  <r>
    <n v="607"/>
    <x v="607"/>
    <s v="Gritty, upfront reality going the distance hard with a proven track record of insatiable artist. Broadcasted live on the Web."/>
    <n v="250"/>
    <n v="0"/>
    <x v="1"/>
    <s v="US"/>
    <s v="USD"/>
    <d v="2015-11-22T20:48:56"/>
    <d v="2015-10-23T19:48:56"/>
    <n v="1448225336"/>
    <n v="1445629736"/>
    <b v="0"/>
    <n v="0"/>
    <n v="0"/>
    <s v="Received No Donations"/>
    <s v="technology"/>
    <s v="web"/>
    <s v="technology/web"/>
    <b v="0"/>
    <x v="1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d v="2015-06-15T22:06:20"/>
    <d v="2015-05-16T22:06:20"/>
    <n v="1434405980"/>
    <n v="1431813980"/>
    <b v="0"/>
    <n v="5"/>
    <n v="9.7400000000000004E-3"/>
    <n v="292.2"/>
    <s v="technology"/>
    <s v="web"/>
    <s v="technology/web"/>
    <b v="0"/>
    <x v="1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d v="2015-11-29T01:49:04"/>
    <d v="2015-10-30T00:49:04"/>
    <n v="1448761744"/>
    <n v="1446166144"/>
    <b v="0"/>
    <n v="1"/>
    <n v="6.41025641025641E-3"/>
    <n v="5"/>
    <s v="technology"/>
    <s v="web"/>
    <s v="technology/web"/>
    <b v="0"/>
    <x v="1"/>
  </r>
  <r>
    <n v="610"/>
    <x v="610"/>
    <s v="We are creating a Christian social network to empower, educate, and connect Christians all over the world."/>
    <n v="13803"/>
    <n v="0"/>
    <x v="1"/>
    <s v="US"/>
    <s v="USD"/>
    <d v="2015-04-22T19:56:26"/>
    <d v="2015-03-23T19:56:26"/>
    <n v="1429732586"/>
    <n v="1427140586"/>
    <b v="0"/>
    <n v="0"/>
    <n v="0"/>
    <s v="Received No Donations"/>
    <s v="technology"/>
    <s v="web"/>
    <s v="technology/web"/>
    <b v="0"/>
    <x v="1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d v="2015-11-20T13:27:17"/>
    <n v="1453210037"/>
    <n v="1448026037"/>
    <b v="0"/>
    <n v="0"/>
    <n v="0"/>
    <s v="Received No Donations"/>
    <s v="technology"/>
    <s v="web"/>
    <s v="technology/web"/>
    <b v="0"/>
    <x v="1"/>
  </r>
  <r>
    <n v="612"/>
    <x v="612"/>
    <s v="A Fast and Reliable new Web platform to stream videos from Internet"/>
    <n v="10000"/>
    <n v="0"/>
    <x v="1"/>
    <s v="IT"/>
    <s v="EUR"/>
    <d v="2016-09-02T00:45:46"/>
    <d v="2016-08-03T00:45:46"/>
    <n v="1472777146"/>
    <n v="1470185146"/>
    <b v="0"/>
    <n v="0"/>
    <n v="0"/>
    <s v="Received No Donations"/>
    <s v="technology"/>
    <s v="web"/>
    <s v="technology/web"/>
    <b v="0"/>
    <x v="1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d v="2015-10-01T04:59:00"/>
    <d v="2015-08-31T11:55:20"/>
    <n v="1443675540"/>
    <n v="1441022120"/>
    <b v="0"/>
    <n v="121"/>
    <n v="0.21363333333333334"/>
    <n v="105.93388429752066"/>
    <s v="technology"/>
    <s v="web"/>
    <s v="technology/web"/>
    <b v="0"/>
    <x v="1"/>
  </r>
  <r>
    <n v="614"/>
    <x v="614"/>
    <s v="Something is wrong when your choices are between a &quot;giant douche and a turd sandwich.&quot;  So, lets make it better."/>
    <n v="10000"/>
    <n v="0"/>
    <x v="1"/>
    <s v="US"/>
    <s v="USD"/>
    <d v="2016-06-24T01:29:00"/>
    <d v="2016-05-25T01:29:00"/>
    <n v="1466731740"/>
    <n v="1464139740"/>
    <b v="0"/>
    <n v="0"/>
    <n v="0"/>
    <s v="Received No Donations"/>
    <s v="technology"/>
    <s v="web"/>
    <s v="technology/web"/>
    <b v="0"/>
    <x v="1"/>
  </r>
  <r>
    <n v="615"/>
    <x v="615"/>
    <s v="The aim of PixlDir is to deliver the most simple, and fast experience when it comes to uploading images to the web."/>
    <n v="515"/>
    <n v="0"/>
    <x v="1"/>
    <s v="NZ"/>
    <s v="NZD"/>
    <d v="2015-09-25T02:55:59"/>
    <d v="2015-08-26T02:55:59"/>
    <n v="1443149759"/>
    <n v="1440557759"/>
    <b v="0"/>
    <n v="0"/>
    <n v="0"/>
    <s v="Received No Donations"/>
    <s v="technology"/>
    <s v="web"/>
    <s v="technology/web"/>
    <b v="0"/>
    <x v="1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d v="2017-01-26T09:01:47"/>
    <n v="1488013307"/>
    <n v="1485421307"/>
    <b v="0"/>
    <n v="0"/>
    <n v="0"/>
    <s v="Received No Donations"/>
    <s v="technology"/>
    <s v="web"/>
    <s v="technology/web"/>
    <b v="0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d v="2015-05-08T08:14:03"/>
    <d v="2015-03-24T08:14:03"/>
    <n v="1431072843"/>
    <n v="1427184843"/>
    <b v="0"/>
    <n v="3"/>
    <n v="0.03"/>
    <n v="20"/>
    <s v="technology"/>
    <s v="web"/>
    <s v="technology/web"/>
    <b v="0"/>
    <x v="1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d v="2015-12-09T19:26:43"/>
    <d v="2015-11-09T19:26:43"/>
    <n v="1449689203"/>
    <n v="1447097203"/>
    <b v="0"/>
    <n v="0"/>
    <n v="0"/>
    <s v="Received No Donations"/>
    <s v="technology"/>
    <s v="web"/>
    <s v="technology/web"/>
    <b v="0"/>
    <x v="1"/>
  </r>
  <r>
    <n v="619"/>
    <x v="619"/>
    <s v="Big Data Sets for researchers interested in improving the quality of life."/>
    <n v="2500000"/>
    <n v="1"/>
    <x v="1"/>
    <s v="US"/>
    <s v="USD"/>
    <d v="2014-11-25T16:36:30"/>
    <d v="2014-09-26T15:36:30"/>
    <n v="1416933390"/>
    <n v="1411745790"/>
    <b v="0"/>
    <n v="1"/>
    <n v="3.9999999999999998E-7"/>
    <n v="1"/>
    <s v="technology"/>
    <s v="web"/>
    <s v="technology/web"/>
    <b v="0"/>
    <x v="1"/>
  </r>
  <r>
    <n v="620"/>
    <x v="620"/>
    <s v="iShopGreen.ca is an online marketplace that connects consumers and suppliers with green products &amp; services"/>
    <n v="30000"/>
    <n v="300"/>
    <x v="1"/>
    <s v="CA"/>
    <s v="CAD"/>
    <d v="2014-08-25T17:12:18"/>
    <d v="2014-07-11T17:12:18"/>
    <n v="1408986738"/>
    <n v="1405098738"/>
    <b v="0"/>
    <n v="1"/>
    <n v="0.01"/>
    <n v="300"/>
    <s v="technology"/>
    <s v="web"/>
    <s v="technology/web"/>
    <b v="0"/>
    <x v="1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d v="2016-07-07T23:42:17"/>
    <d v="2016-06-07T23:42:17"/>
    <n v="1467934937"/>
    <n v="1465342937"/>
    <b v="0"/>
    <n v="3"/>
    <n v="1.044E-2"/>
    <n v="87"/>
    <s v="technology"/>
    <s v="web"/>
    <s v="technology/web"/>
    <b v="0"/>
    <x v="1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d v="2016-07-01T18:35:38"/>
    <d v="2016-06-11T18:35:38"/>
    <n v="1467398138"/>
    <n v="1465670138"/>
    <b v="0"/>
    <n v="9"/>
    <n v="5.6833333333333333E-2"/>
    <n v="37.888888888888886"/>
    <s v="technology"/>
    <s v="web"/>
    <s v="technology/web"/>
    <b v="0"/>
    <x v="1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d v="2015-05-28T00:13:17"/>
    <d v="2015-04-28T00:13:17"/>
    <n v="1432771997"/>
    <n v="1430179997"/>
    <b v="0"/>
    <n v="0"/>
    <n v="0"/>
    <s v="Received No Donations"/>
    <s v="technology"/>
    <s v="web"/>
    <s v="technology/web"/>
    <b v="0"/>
    <x v="1"/>
  </r>
  <r>
    <n v="624"/>
    <x v="624"/>
    <s v="I am designing a fun, high tech dating website, with over 25 cool features. It is innovate as well as user friendly."/>
    <n v="5000"/>
    <n v="0"/>
    <x v="1"/>
    <s v="US"/>
    <s v="USD"/>
    <d v="2015-05-14T23:44:01"/>
    <d v="2015-04-14T23:44:01"/>
    <n v="1431647041"/>
    <n v="1429055041"/>
    <b v="0"/>
    <n v="0"/>
    <n v="0"/>
    <s v="Received No Donations"/>
    <s v="technology"/>
    <s v="web"/>
    <s v="technology/web"/>
    <b v="0"/>
    <x v="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d v="2017-03-26T20:29:37"/>
    <d v="2017-02-24T21:29:37"/>
    <n v="1490560177"/>
    <n v="1487971777"/>
    <b v="0"/>
    <n v="0"/>
    <n v="0"/>
    <s v="Received No Donations"/>
    <s v="technology"/>
    <s v="web"/>
    <s v="technology/web"/>
    <b v="0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d v="2015-08-15T13:22:00"/>
    <d v="2015-07-13T13:25:39"/>
    <n v="1439644920"/>
    <n v="1436793939"/>
    <b v="0"/>
    <n v="39"/>
    <n v="0.17380000000000001"/>
    <n v="111.41025641025641"/>
    <s v="technology"/>
    <s v="web"/>
    <s v="technology/web"/>
    <b v="0"/>
    <x v="1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d v="2016-03-14T23:00:00"/>
    <d v="2016-01-15T07:21:51"/>
    <n v="1457996400"/>
    <n v="1452842511"/>
    <b v="0"/>
    <n v="1"/>
    <n v="2.0000000000000001E-4"/>
    <n v="90"/>
    <s v="technology"/>
    <s v="web"/>
    <s v="technology/web"/>
    <b v="0"/>
    <x v="1"/>
  </r>
  <r>
    <n v="628"/>
    <x v="628"/>
    <s v="Funding of website design &amp; materials for education about firearms, firearm safety &amp; firearm related apparel"/>
    <n v="5000"/>
    <n v="0"/>
    <x v="1"/>
    <s v="US"/>
    <s v="USD"/>
    <d v="2014-07-13T16:37:37"/>
    <d v="2014-06-13T16:37:37"/>
    <n v="1405269457"/>
    <n v="1402677457"/>
    <b v="0"/>
    <n v="0"/>
    <n v="0"/>
    <s v="Received No Donations"/>
    <s v="technology"/>
    <s v="web"/>
    <s v="technology/web"/>
    <b v="0"/>
    <x v="1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d v="2016-04-14T15:18:28"/>
    <n v="1463239108"/>
    <n v="1460647108"/>
    <b v="0"/>
    <n v="3"/>
    <n v="1.75E-3"/>
    <n v="116.66666666666667"/>
    <s v="technology"/>
    <s v="web"/>
    <s v="technology/web"/>
    <b v="0"/>
    <x v="1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d v="2015-09-06T05:10:00"/>
    <d v="2015-08-07T14:52:01"/>
    <n v="1441516200"/>
    <n v="1438959121"/>
    <b v="0"/>
    <n v="1"/>
    <n v="8.3340278356529708E-4"/>
    <n v="10"/>
    <s v="technology"/>
    <s v="web"/>
    <s v="technology/web"/>
    <b v="0"/>
    <x v="1"/>
  </r>
  <r>
    <n v="631"/>
    <x v="631"/>
    <s v="A Powerful Multimedia-Rich Software that aims at making online publishing very simple."/>
    <n v="50000"/>
    <n v="690"/>
    <x v="1"/>
    <s v="CA"/>
    <s v="CAD"/>
    <d v="2016-05-28T18:32:09"/>
    <d v="2016-04-29T18:32:09"/>
    <n v="1464460329"/>
    <n v="1461954729"/>
    <b v="0"/>
    <n v="9"/>
    <n v="1.38E-2"/>
    <n v="76.666666666666671"/>
    <s v="technology"/>
    <s v="web"/>
    <s v="technology/web"/>
    <b v="0"/>
    <x v="1"/>
  </r>
  <r>
    <n v="632"/>
    <x v="632"/>
    <s v="Our goal is to create a system, students can find universities that best match their interests."/>
    <n v="20000"/>
    <n v="0"/>
    <x v="1"/>
    <s v="NL"/>
    <s v="EUR"/>
    <d v="2015-11-25T16:49:25"/>
    <d v="2015-10-26T15:49:25"/>
    <n v="1448470165"/>
    <n v="1445874565"/>
    <b v="0"/>
    <n v="0"/>
    <n v="0"/>
    <s v="Received No Donations"/>
    <s v="technology"/>
    <s v="web"/>
    <s v="technology/web"/>
    <b v="0"/>
    <x v="1"/>
  </r>
  <r>
    <n v="633"/>
    <x v="633"/>
    <s v="Uivo lets police and fire department personnel quickly contact you in the event of an emergency involving your property."/>
    <n v="10000"/>
    <n v="1245"/>
    <x v="1"/>
    <s v="US"/>
    <s v="USD"/>
    <d v="2016-06-17T23:00:00"/>
    <d v="2016-05-17T07:11:02"/>
    <n v="1466204400"/>
    <n v="1463469062"/>
    <b v="0"/>
    <n v="25"/>
    <n v="0.1245"/>
    <n v="49.8"/>
    <s v="technology"/>
    <s v="web"/>
    <s v="technology/web"/>
    <b v="0"/>
    <x v="1"/>
  </r>
  <r>
    <n v="634"/>
    <x v="634"/>
    <s v="We help companies to explain what they do in simple, grandma-would-understand terms."/>
    <n v="5000"/>
    <n v="1"/>
    <x v="1"/>
    <s v="US"/>
    <s v="USD"/>
    <d v="2015-02-26T22:17:09"/>
    <d v="2015-01-27T22:17:09"/>
    <n v="1424989029"/>
    <n v="1422397029"/>
    <b v="0"/>
    <n v="1"/>
    <n v="2.0000000000000001E-4"/>
    <n v="1"/>
    <s v="technology"/>
    <s v="web"/>
    <s v="technology/web"/>
    <b v="0"/>
    <x v="1"/>
  </r>
  <r>
    <n v="635"/>
    <x v="635"/>
    <s v="Network used for building technology development teams."/>
    <n v="25000"/>
    <n v="2"/>
    <x v="1"/>
    <s v="US"/>
    <s v="USD"/>
    <d v="2015-04-12T02:12:42"/>
    <d v="2015-03-13T02:12:42"/>
    <n v="1428804762"/>
    <n v="1426212762"/>
    <b v="0"/>
    <n v="1"/>
    <n v="8.0000000000000007E-5"/>
    <n v="2"/>
    <s v="technology"/>
    <s v="web"/>
    <s v="technology/web"/>
    <b v="0"/>
    <x v="1"/>
  </r>
  <r>
    <n v="636"/>
    <x v="636"/>
    <s v="With no central location for keto knowledge, keto advice will be a community run knowledge base."/>
    <n v="2000"/>
    <n v="4"/>
    <x v="1"/>
    <s v="GB"/>
    <s v="GBP"/>
    <d v="2015-06-06T10:47:00"/>
    <d v="2015-05-07T10:55:50"/>
    <n v="1433587620"/>
    <n v="1430996150"/>
    <b v="0"/>
    <n v="1"/>
    <n v="2E-3"/>
    <n v="4"/>
    <s v="technology"/>
    <s v="web"/>
    <s v="technology/web"/>
    <b v="0"/>
    <x v="1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d v="2017-02-25T23:04:00"/>
    <d v="2017-01-27T23:05:18"/>
    <n v="1488063840"/>
    <n v="1485558318"/>
    <b v="0"/>
    <n v="0"/>
    <n v="0"/>
    <s v="Received No Donations"/>
    <s v="technology"/>
    <s v="web"/>
    <s v="technology/web"/>
    <b v="0"/>
    <x v="1"/>
  </r>
  <r>
    <n v="638"/>
    <x v="638"/>
    <s v="O0"/>
    <n v="200000"/>
    <n v="18"/>
    <x v="1"/>
    <s v="DE"/>
    <s v="EUR"/>
    <d v="2017-03-25T13:14:22"/>
    <d v="2017-01-24T14:14:22"/>
    <n v="1490447662"/>
    <n v="1485267262"/>
    <b v="0"/>
    <n v="6"/>
    <n v="9.0000000000000006E-5"/>
    <n v="3"/>
    <s v="technology"/>
    <s v="web"/>
    <s v="technology/web"/>
    <b v="0"/>
    <x v="1"/>
  </r>
  <r>
    <n v="639"/>
    <x v="639"/>
    <s v="Development of a Safe and Educational Social Media site for kids."/>
    <n v="1000000"/>
    <n v="1"/>
    <x v="1"/>
    <s v="US"/>
    <s v="USD"/>
    <d v="2014-10-13T13:59:55"/>
    <d v="2014-08-14T13:59:55"/>
    <n v="1413208795"/>
    <n v="1408024795"/>
    <b v="0"/>
    <n v="1"/>
    <n v="9.9999999999999995E-7"/>
    <n v="1"/>
    <s v="technology"/>
    <s v="web"/>
    <s v="technology/web"/>
    <b v="0"/>
    <x v="1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09T10:05:15"/>
    <n v="1480028400"/>
    <n v="1478685915"/>
    <b v="0"/>
    <n v="2"/>
    <n v="1.4428571428571428"/>
    <n v="50.5"/>
    <s v="technology"/>
    <s v="wearables"/>
    <s v="technology/wearables"/>
    <b v="1"/>
    <x v="0"/>
  </r>
  <r>
    <n v="641"/>
    <x v="641"/>
    <s v="Innovative new compression-based breast pump gives mothers unprecedented freedom, enabling efficient and discreet pumping"/>
    <n v="40000"/>
    <n v="47665"/>
    <x v="0"/>
    <s v="US"/>
    <s v="USD"/>
    <d v="2015-08-13T13:40:48"/>
    <d v="2015-07-14T13:40:48"/>
    <n v="1439473248"/>
    <n v="1436881248"/>
    <b v="0"/>
    <n v="315"/>
    <n v="1.1916249999999999"/>
    <n v="151.31746031746033"/>
    <s v="technology"/>
    <s v="wearables"/>
    <s v="technology/wearables"/>
    <b v="1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7-14T15:37:54"/>
    <n v="1439998674"/>
    <n v="1436888274"/>
    <b v="0"/>
    <n v="2174"/>
    <n v="14.604850000000001"/>
    <n v="134.3592456301748"/>
    <s v="technology"/>
    <s v="wearables"/>
    <s v="technology/wearables"/>
    <b v="1"/>
    <x v="0"/>
  </r>
  <r>
    <n v="643"/>
    <x v="643"/>
    <s v="Stylish new phone carrier allows instant access to your smart phone while freeing up your hands."/>
    <n v="25000"/>
    <n v="26452"/>
    <x v="0"/>
    <s v="US"/>
    <s v="USD"/>
    <d v="2015-05-31T15:24:35"/>
    <d v="2015-04-06T15:24:35"/>
    <n v="1433085875"/>
    <n v="1428333875"/>
    <b v="0"/>
    <n v="152"/>
    <n v="1.0580799999999999"/>
    <n v="174.02631578947367"/>
    <s v="technology"/>
    <s v="wearables"/>
    <s v="technology/wearables"/>
    <b v="1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09-16T15:58:59"/>
    <n v="1414544400"/>
    <n v="1410883139"/>
    <b v="0"/>
    <n v="1021"/>
    <n v="3.0011791999999997"/>
    <n v="73.486268364348675"/>
    <s v="technology"/>
    <s v="wearables"/>
    <s v="technology/wearables"/>
    <b v="1"/>
    <x v="0"/>
  </r>
  <r>
    <n v="645"/>
    <x v="645"/>
    <s v="Ever wanted to own something made out of carbon fiber? Now you can!"/>
    <n v="2000"/>
    <n v="5574"/>
    <x v="0"/>
    <s v="US"/>
    <s v="USD"/>
    <d v="2016-08-12T00:37:54"/>
    <d v="2016-07-13T00:37:54"/>
    <n v="1470962274"/>
    <n v="1468370274"/>
    <b v="0"/>
    <n v="237"/>
    <n v="2.7869999999999999"/>
    <n v="23.518987341772153"/>
    <s v="technology"/>
    <s v="wearables"/>
    <s v="technology/wearables"/>
    <b v="1"/>
    <x v="0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7-12T20:27:47"/>
    <n v="1407788867"/>
    <n v="1405196867"/>
    <b v="0"/>
    <n v="27"/>
    <n v="1.3187625000000001"/>
    <n v="39.074444444444445"/>
    <s v="technology"/>
    <s v="wearables"/>
    <s v="technology/wearables"/>
    <b v="1"/>
    <x v="0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2-16T18:25:49"/>
    <n v="1458235549"/>
    <n v="1455647149"/>
    <b v="0"/>
    <n v="17"/>
    <n v="1.0705"/>
    <n v="125.94117647058823"/>
    <s v="technology"/>
    <s v="wearables"/>
    <s v="technology/wearables"/>
    <b v="1"/>
    <x v="0"/>
  </r>
  <r>
    <n v="648"/>
    <x v="648"/>
    <s v="Get ready for the next product that you canâ€™t live without"/>
    <n v="35000"/>
    <n v="44388"/>
    <x v="0"/>
    <s v="US"/>
    <s v="USD"/>
    <d v="2014-10-14T16:38:28"/>
    <d v="2014-09-09T16:38:28"/>
    <n v="1413304708"/>
    <n v="1410280708"/>
    <b v="0"/>
    <n v="27"/>
    <n v="1.2682285714285715"/>
    <n v="1644"/>
    <s v="technology"/>
    <s v="wearables"/>
    <s v="technology/wearables"/>
    <b v="1"/>
    <x v="0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8-26T21:53:33"/>
    <n v="1410904413"/>
    <n v="1409090013"/>
    <b v="0"/>
    <n v="82"/>
    <n v="1.3996"/>
    <n v="42.670731707317074"/>
    <s v="technology"/>
    <s v="wearables"/>
    <s v="technology/wearables"/>
    <b v="1"/>
    <x v="0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0-20T00:53:04"/>
    <n v="1418953984"/>
    <n v="1413766384"/>
    <b v="0"/>
    <n v="48"/>
    <n v="1.1240000000000001"/>
    <n v="35.125"/>
    <s v="technology"/>
    <s v="wearables"/>
    <s v="technology/wearables"/>
    <b v="1"/>
    <x v="0"/>
  </r>
  <r>
    <n v="651"/>
    <x v="651"/>
    <s v="Pacha's Pajamas is an epic story told through books, music, videos and now augmented PJs that's uplifting kids everywhere!"/>
    <n v="25000"/>
    <n v="25132"/>
    <x v="0"/>
    <s v="US"/>
    <s v="USD"/>
    <d v="2014-12-13T00:25:11"/>
    <d v="2014-11-13T00:25:11"/>
    <n v="1418430311"/>
    <n v="1415838311"/>
    <b v="0"/>
    <n v="105"/>
    <n v="1.00528"/>
    <n v="239.35238095238094"/>
    <s v="technology"/>
    <s v="wearables"/>
    <s v="technology/wearables"/>
    <b v="1"/>
    <x v="0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1-01T16:34:10"/>
    <n v="1480613650"/>
    <n v="1478018050"/>
    <b v="0"/>
    <n v="28"/>
    <n v="1.0046666666666666"/>
    <n v="107.64285714285714"/>
    <s v="technology"/>
    <s v="wearables"/>
    <s v="technology/wearables"/>
    <b v="1"/>
    <x v="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d v="2015-07-14T14:50:40"/>
    <n v="1440082240"/>
    <n v="1436885440"/>
    <b v="0"/>
    <n v="1107"/>
    <n v="1.4144600000000001"/>
    <n v="95.830623306233065"/>
    <s v="technology"/>
    <s v="wearables"/>
    <s v="technology/wearables"/>
    <b v="1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6-08T22:58:33"/>
    <n v="1436396313"/>
    <n v="1433804313"/>
    <b v="0"/>
    <n v="1013"/>
    <n v="2.6729166666666666"/>
    <n v="31.663376110562684"/>
    <s v="technology"/>
    <s v="wearables"/>
    <s v="technology/wearables"/>
    <b v="1"/>
    <x v="0"/>
  </r>
  <r>
    <n v="655"/>
    <x v="655"/>
    <s v="Meet Spark: The friendly companion that helps you stay awake during the day. Re-released with new features!"/>
    <n v="8000"/>
    <n v="11751"/>
    <x v="0"/>
    <s v="US"/>
    <s v="USD"/>
    <d v="2015-03-12T21:58:32"/>
    <d v="2015-02-10T22:58:32"/>
    <n v="1426197512"/>
    <n v="1423609112"/>
    <b v="0"/>
    <n v="274"/>
    <n v="1.4688749999999999"/>
    <n v="42.886861313868614"/>
    <s v="technology"/>
    <s v="wearables"/>
    <s v="technology/wearables"/>
    <b v="1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d v="2016-04-17T18:18:39"/>
    <d v="2016-02-17T19:18:39"/>
    <n v="1460917119"/>
    <n v="1455736719"/>
    <b v="0"/>
    <n v="87"/>
    <n v="2.1356000000000002"/>
    <n v="122.73563218390805"/>
    <s v="technology"/>
    <s v="wearables"/>
    <s v="technology/wearables"/>
    <b v="1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d v="2015-11-23T20:17:52"/>
    <n v="1450901872"/>
    <n v="1448309872"/>
    <b v="0"/>
    <n v="99"/>
    <n v="1.2569999999999999"/>
    <n v="190.45454545454547"/>
    <s v="technology"/>
    <s v="wearables"/>
    <s v="technology/wearables"/>
    <b v="1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6-24T03:51:29"/>
    <n v="1437933600"/>
    <n v="1435117889"/>
    <b v="0"/>
    <n v="276"/>
    <n v="1.0446206037108834"/>
    <n v="109.33695652173913"/>
    <s v="technology"/>
    <s v="wearables"/>
    <s v="technology/wearables"/>
    <b v="1"/>
    <x v="0"/>
  </r>
  <r>
    <n v="659"/>
    <x v="659"/>
    <s v="Sync up your lifestyle"/>
    <n v="3000"/>
    <n v="3017"/>
    <x v="0"/>
    <s v="US"/>
    <s v="USD"/>
    <d v="2015-08-23T14:14:55"/>
    <d v="2015-07-24T14:14:55"/>
    <n v="1440339295"/>
    <n v="1437747295"/>
    <b v="0"/>
    <n v="21"/>
    <n v="1.0056666666666667"/>
    <n v="143.66666666666666"/>
    <s v="technology"/>
    <s v="wearables"/>
    <s v="technology/wearables"/>
    <b v="1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d v="2014-11-09T18:47:59"/>
    <d v="2014-10-10T17:47:59"/>
    <n v="1415558879"/>
    <n v="1412963279"/>
    <b v="0"/>
    <n v="18"/>
    <n v="3.058E-2"/>
    <n v="84.944444444444443"/>
    <s v="technology"/>
    <s v="wearables"/>
    <s v="technology/wearables"/>
    <b v="0"/>
    <x v="1"/>
  </r>
  <r>
    <n v="661"/>
    <x v="661"/>
    <s v="AirString keeps your AirPods from getting lost by keeping the pair together with a  durable and premium quality string."/>
    <n v="10000"/>
    <n v="95"/>
    <x v="2"/>
    <s v="US"/>
    <s v="USD"/>
    <d v="2016-10-23T15:29:19"/>
    <d v="2016-09-23T15:29:19"/>
    <n v="1477236559"/>
    <n v="1474644559"/>
    <b v="0"/>
    <n v="9"/>
    <n v="9.4999999999999998E-3"/>
    <n v="10.555555555555555"/>
    <s v="technology"/>
    <s v="wearables"/>
    <s v="technology/wearables"/>
    <b v="0"/>
    <x v="1"/>
  </r>
  <r>
    <n v="662"/>
    <x v="662"/>
    <s v="A stylish, durable safety light band on your wrist or ankle holds a watch or another modular accessory."/>
    <n v="39000"/>
    <n v="156"/>
    <x v="2"/>
    <s v="US"/>
    <s v="USD"/>
    <d v="2015-01-16T10:30:47"/>
    <d v="2014-12-17T10:30:47"/>
    <n v="1421404247"/>
    <n v="1418812247"/>
    <b v="0"/>
    <n v="4"/>
    <n v="4.0000000000000001E-3"/>
    <n v="39"/>
    <s v="technology"/>
    <s v="wearables"/>
    <s v="technology/wearables"/>
    <b v="0"/>
    <x v="1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d v="2015-07-18T20:14:16"/>
    <d v="2015-06-18T20:14:16"/>
    <n v="1437250456"/>
    <n v="1434658456"/>
    <b v="0"/>
    <n v="7"/>
    <n v="3.5000000000000001E-3"/>
    <n v="100"/>
    <s v="technology"/>
    <s v="wearables"/>
    <s v="technology/wearables"/>
    <b v="0"/>
    <x v="1"/>
  </r>
  <r>
    <n v="664"/>
    <x v="664"/>
    <s v="Save Oregon Babyâ„¢ Diapers, a handmade business, run by awesome moms in Southern Oregon, from permanently closing!"/>
    <n v="12000"/>
    <n v="904"/>
    <x v="2"/>
    <s v="US"/>
    <s v="USD"/>
    <d v="2015-04-13T15:59:35"/>
    <d v="2015-03-14T15:59:35"/>
    <n v="1428940775"/>
    <n v="1426348775"/>
    <b v="0"/>
    <n v="29"/>
    <n v="7.5333333333333335E-2"/>
    <n v="31.172413793103448"/>
    <s v="technology"/>
    <s v="wearables"/>
    <s v="technology/wearables"/>
    <b v="0"/>
    <x v="1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d v="2017-01-13T17:04:21"/>
    <d v="2016-11-14T17:04:21"/>
    <n v="1484327061"/>
    <n v="1479143061"/>
    <b v="0"/>
    <n v="12"/>
    <n v="0.18640000000000001"/>
    <n v="155.33333333333334"/>
    <s v="technology"/>
    <s v="wearables"/>
    <s v="technology/wearables"/>
    <b v="0"/>
    <x v="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d v="2014-08-17T19:58:18"/>
    <d v="2014-07-18T19:58:18"/>
    <n v="1408305498"/>
    <n v="1405713498"/>
    <b v="0"/>
    <n v="4"/>
    <n v="4.0000000000000003E-5"/>
    <n v="2"/>
    <s v="technology"/>
    <s v="wearables"/>
    <s v="technology/wearables"/>
    <b v="0"/>
    <x v="1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d v="2016-10-29T08:57:43"/>
    <d v="2016-09-19T08:57:43"/>
    <n v="1477731463"/>
    <n v="1474275463"/>
    <b v="0"/>
    <n v="28"/>
    <n v="0.1002"/>
    <n v="178.92857142857142"/>
    <s v="technology"/>
    <s v="wearables"/>
    <s v="technology/wearables"/>
    <b v="0"/>
    <x v="1"/>
  </r>
  <r>
    <n v="668"/>
    <x v="668"/>
    <s v="A card holding companion to your phone that acts as a placing device for all your devices.  Grips to any material too."/>
    <n v="15000"/>
    <n v="684"/>
    <x v="2"/>
    <s v="US"/>
    <s v="USD"/>
    <d v="2015-05-11T19:57:02"/>
    <d v="2015-03-27T19:57:02"/>
    <n v="1431374222"/>
    <n v="1427486222"/>
    <b v="0"/>
    <n v="25"/>
    <n v="4.5600000000000002E-2"/>
    <n v="27.36"/>
    <s v="technology"/>
    <s v="wearables"/>
    <s v="technology/wearables"/>
    <b v="0"/>
    <x v="1"/>
  </r>
  <r>
    <n v="669"/>
    <x v="669"/>
    <s v="Beautiful automatic watches, made for every moment._x000a_Sports, business, casual.....it fits every moment of your life."/>
    <n v="200000"/>
    <n v="43015"/>
    <x v="2"/>
    <s v="SE"/>
    <s v="SEK"/>
    <d v="2016-07-06T15:00:58"/>
    <d v="2016-06-06T15:00:58"/>
    <n v="1467817258"/>
    <n v="1465225258"/>
    <b v="0"/>
    <n v="28"/>
    <n v="0.21507499999999999"/>
    <n v="1536.25"/>
    <s v="technology"/>
    <s v="wearables"/>
    <s v="technology/wearables"/>
    <b v="0"/>
    <x v="1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d v="2016-06-19T08:10:00"/>
    <d v="2016-05-16T17:02:00"/>
    <n v="1466323800"/>
    <n v="1463418120"/>
    <b v="0"/>
    <n v="310"/>
    <n v="0.29276666666666668"/>
    <n v="84.99677419354839"/>
    <s v="technology"/>
    <s v="wearables"/>
    <s v="technology/wearables"/>
    <b v="0"/>
    <x v="1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d v="2015-01-14T04:00:00"/>
    <d v="2014-12-11T16:37:32"/>
    <n v="1421208000"/>
    <n v="1418315852"/>
    <b v="0"/>
    <n v="15"/>
    <n v="0.39426666666666665"/>
    <n v="788.5333333333333"/>
    <s v="technology"/>
    <s v="wearables"/>
    <s v="technology/wearables"/>
    <b v="0"/>
    <x v="1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d v="2015-01-01T04:59:00"/>
    <d v="2014-12-01T05:16:04"/>
    <n v="1420088340"/>
    <n v="1417410964"/>
    <b v="0"/>
    <n v="215"/>
    <n v="0.21628"/>
    <n v="50.29767441860465"/>
    <s v="technology"/>
    <s v="wearables"/>
    <s v="technology/wearables"/>
    <b v="0"/>
    <x v="1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d v="2014-09-01T20:10:17"/>
    <d v="2014-07-18T20:10:17"/>
    <n v="1409602217"/>
    <n v="1405714217"/>
    <b v="0"/>
    <n v="3"/>
    <n v="2.0500000000000002E-3"/>
    <n v="68.333333333333329"/>
    <s v="technology"/>
    <s v="wearables"/>
    <s v="technology/wearables"/>
    <b v="0"/>
    <x v="1"/>
  </r>
  <r>
    <n v="674"/>
    <x v="674"/>
    <s v="Listen to sounds by feeling an array of vibrational patterns against your body."/>
    <n v="50000"/>
    <n v="15"/>
    <x v="2"/>
    <s v="US"/>
    <s v="USD"/>
    <d v="2014-08-12T02:47:07"/>
    <d v="2014-06-13T02:47:07"/>
    <n v="1407811627"/>
    <n v="1402627627"/>
    <b v="0"/>
    <n v="2"/>
    <n v="2.9999999999999997E-4"/>
    <n v="7.5"/>
    <s v="technology"/>
    <s v="wearables"/>
    <s v="technology/wearables"/>
    <b v="0"/>
    <x v="1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d v="2015-01-01T06:59:00"/>
    <d v="2014-12-02T22:20:04"/>
    <n v="1420095540"/>
    <n v="1417558804"/>
    <b v="0"/>
    <n v="26"/>
    <n v="0.14849999999999999"/>
    <n v="34.269230769230766"/>
    <s v="technology"/>
    <s v="wearables"/>
    <s v="technology/wearables"/>
    <b v="0"/>
    <x v="1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d v="2015-02-07T18:26:21"/>
    <d v="2015-01-08T18:26:21"/>
    <n v="1423333581"/>
    <n v="1420741581"/>
    <b v="0"/>
    <n v="24"/>
    <n v="1.4710000000000001E-2"/>
    <n v="61.291666666666664"/>
    <s v="technology"/>
    <s v="wearables"/>
    <s v="technology/wearables"/>
    <b v="0"/>
    <x v="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d v="2016-05-14T09:41:35"/>
    <n v="1467106895"/>
    <n v="1463218895"/>
    <b v="0"/>
    <n v="96"/>
    <n v="0.25584000000000001"/>
    <n v="133.25"/>
    <s v="technology"/>
    <s v="wearables"/>
    <s v="technology/wearables"/>
    <b v="0"/>
    <x v="1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d v="2016-05-21T09:02:18"/>
    <d v="2016-04-21T09:02:18"/>
    <n v="1463821338"/>
    <n v="1461229338"/>
    <b v="0"/>
    <n v="17"/>
    <n v="3.8206896551724136E-2"/>
    <n v="65.17647058823529"/>
    <s v="technology"/>
    <s v="wearables"/>
    <s v="technology/wearables"/>
    <b v="0"/>
    <x v="1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d v="2016-09-03T16:41:49"/>
    <d v="2016-07-05T16:41:49"/>
    <n v="1472920909"/>
    <n v="1467736909"/>
    <b v="0"/>
    <n v="94"/>
    <n v="0.15485964912280703"/>
    <n v="93.90425531914893"/>
    <s v="technology"/>
    <s v="wearables"/>
    <s v="technology/wearables"/>
    <b v="0"/>
    <x v="1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d v="2014-09-17T12:02:11"/>
    <d v="2014-08-13T12:02:11"/>
    <n v="1410955331"/>
    <n v="1407931331"/>
    <b v="0"/>
    <n v="129"/>
    <n v="0.25912000000000002"/>
    <n v="150.65116279069767"/>
    <s v="technology"/>
    <s v="wearables"/>
    <s v="technology/wearables"/>
    <b v="0"/>
    <x v="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d v="2016-10-26T19:20:04"/>
    <d v="2016-09-26T19:20:04"/>
    <n v="1477509604"/>
    <n v="1474917604"/>
    <b v="0"/>
    <n v="1"/>
    <n v="4.0000000000000002E-4"/>
    <n v="1"/>
    <s v="technology"/>
    <s v="wearables"/>
    <s v="technology/wearables"/>
    <b v="0"/>
    <x v="1"/>
  </r>
  <r>
    <n v="682"/>
    <x v="682"/>
    <s v="The Deception Belt is an innovative belt with app capability, designed to assist any user gain control over their appetite."/>
    <n v="50000"/>
    <n v="53"/>
    <x v="2"/>
    <s v="US"/>
    <s v="USD"/>
    <d v="2017-03-14T17:22:02"/>
    <d v="2017-02-12T18:22:02"/>
    <n v="1489512122"/>
    <n v="1486923722"/>
    <b v="0"/>
    <n v="4"/>
    <n v="1.06E-3"/>
    <n v="13.25"/>
    <s v="technology"/>
    <s v="wearables"/>
    <s v="technology/wearables"/>
    <b v="0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d v="2016-10-31T21:36:04"/>
    <d v="2016-09-21T21:36:04"/>
    <n v="1477949764"/>
    <n v="1474493764"/>
    <b v="0"/>
    <n v="3"/>
    <n v="8.5142857142857138E-3"/>
    <n v="99.333333333333329"/>
    <s v="technology"/>
    <s v="wearables"/>
    <s v="technology/wearables"/>
    <b v="0"/>
    <x v="1"/>
  </r>
  <r>
    <n v="684"/>
    <x v="684"/>
    <s v="Arcus gives your fingers super powers."/>
    <n v="320000"/>
    <n v="23948"/>
    <x v="2"/>
    <s v="US"/>
    <s v="USD"/>
    <d v="2014-07-25T03:00:00"/>
    <d v="2014-06-19T11:21:31"/>
    <n v="1406257200"/>
    <n v="1403176891"/>
    <b v="0"/>
    <n v="135"/>
    <n v="7.4837500000000001E-2"/>
    <n v="177.39259259259259"/>
    <s v="technology"/>
    <s v="wearables"/>
    <s v="technology/wearables"/>
    <b v="0"/>
    <x v="1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d v="2015-01-12T20:47:52"/>
    <d v="2014-11-28T20:47:52"/>
    <n v="1421095672"/>
    <n v="1417207672"/>
    <b v="0"/>
    <n v="10"/>
    <n v="0.27650000000000002"/>
    <n v="55.3"/>
    <s v="technology"/>
    <s v="wearables"/>
    <s v="technology/wearables"/>
    <b v="0"/>
    <x v="1"/>
  </r>
  <r>
    <n v="686"/>
    <x v="686"/>
    <s v="La tua giornata sportiva monitorata nel tuo polso??!!!_x000a_Rendiamolo possibile... VIVI DI CUORE --- All MADE in ITALY"/>
    <n v="500000"/>
    <n v="0"/>
    <x v="2"/>
    <s v="IT"/>
    <s v="EUR"/>
    <d v="2015-08-03T16:09:30"/>
    <d v="2015-07-04T16:09:30"/>
    <n v="1438618170"/>
    <n v="1436026170"/>
    <b v="0"/>
    <n v="0"/>
    <n v="0"/>
    <s v="Received No Donations"/>
    <s v="technology"/>
    <s v="wearables"/>
    <s v="technology/wearables"/>
    <b v="0"/>
    <x v="1"/>
  </r>
  <r>
    <n v="687"/>
    <x v="687"/>
    <s v="Power Go es una linea de cargadores solares para dispositivos mÃ³viles, amigables con el medio ambiente y de bajo costo."/>
    <n v="100000"/>
    <n v="3550"/>
    <x v="2"/>
    <s v="MX"/>
    <s v="MXN"/>
    <d v="2017-02-05T18:00:53"/>
    <d v="2016-12-07T18:00:53"/>
    <n v="1486317653"/>
    <n v="1481133653"/>
    <b v="0"/>
    <n v="6"/>
    <n v="3.5499999999999997E-2"/>
    <n v="591.66666666666663"/>
    <s v="technology"/>
    <s v="wearables"/>
    <s v="technology/wearables"/>
    <b v="0"/>
    <x v="1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d v="2015-10-15T02:30:53"/>
    <d v="2015-09-15T02:30:53"/>
    <n v="1444876253"/>
    <n v="1442284253"/>
    <b v="0"/>
    <n v="36"/>
    <n v="0.72989999999999999"/>
    <n v="405.5"/>
    <s v="technology"/>
    <s v="wearables"/>
    <s v="technology/wearables"/>
    <b v="0"/>
    <x v="1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d v="2016-11-01T16:01:37"/>
    <n v="1481173140"/>
    <n v="1478016097"/>
    <b v="0"/>
    <n v="336"/>
    <n v="0.57648750000000004"/>
    <n v="343.14732142857144"/>
    <s v="technology"/>
    <s v="wearables"/>
    <s v="technology/wearables"/>
    <b v="0"/>
    <x v="1"/>
  </r>
  <r>
    <n v="690"/>
    <x v="690"/>
    <s v="A radiation shield for your fitness tracker, smartwatch or other wearable smart device"/>
    <n v="20000"/>
    <n v="2468"/>
    <x v="2"/>
    <s v="US"/>
    <s v="USD"/>
    <d v="2016-09-09T06:00:00"/>
    <d v="2016-07-28T15:14:01"/>
    <n v="1473400800"/>
    <n v="1469718841"/>
    <b v="0"/>
    <n v="34"/>
    <n v="0.1234"/>
    <n v="72.588235294117652"/>
    <s v="technology"/>
    <s v="wearables"/>
    <s v="technology/wearables"/>
    <b v="0"/>
    <x v="1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d v="2015-07-01T00:40:46"/>
    <d v="2015-06-03T00:40:46"/>
    <n v="1435711246"/>
    <n v="1433292046"/>
    <b v="0"/>
    <n v="10"/>
    <n v="5.1999999999999998E-3"/>
    <n v="26"/>
    <s v="technology"/>
    <s v="wearables"/>
    <s v="technology/wearables"/>
    <b v="0"/>
    <x v="1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d v="2016-12-22T09:01:03"/>
    <d v="2016-11-22T09:01:03"/>
    <n v="1482397263"/>
    <n v="1479805263"/>
    <b v="0"/>
    <n v="201"/>
    <n v="6.5299999999999997E-2"/>
    <n v="6.4975124378109452"/>
    <s v="technology"/>
    <s v="wearables"/>
    <s v="technology/wearables"/>
    <b v="0"/>
    <x v="1"/>
  </r>
  <r>
    <n v="693"/>
    <x v="693"/>
    <s v="Prana is the first wearable combining breath and posture tracking to make your sitting time count."/>
    <n v="100000"/>
    <n v="35338"/>
    <x v="2"/>
    <s v="US"/>
    <s v="USD"/>
    <d v="2015-04-30T19:23:47"/>
    <d v="2015-03-31T19:23:47"/>
    <n v="1430421827"/>
    <n v="1427829827"/>
    <b v="0"/>
    <n v="296"/>
    <n v="0.35338000000000003"/>
    <n v="119.38513513513513"/>
    <s v="technology"/>
    <s v="wearables"/>
    <s v="technology/wearables"/>
    <b v="0"/>
    <x v="1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d v="2017-02-01T15:55:59"/>
    <d v="2017-01-02T15:55:59"/>
    <n v="1485964559"/>
    <n v="1483372559"/>
    <b v="0"/>
    <n v="7"/>
    <n v="3.933333333333333E-3"/>
    <n v="84.285714285714292"/>
    <s v="technology"/>
    <s v="wearables"/>
    <s v="technology/wearables"/>
    <b v="0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d v="2014-10-31T12:30:20"/>
    <d v="2014-10-01T12:30:20"/>
    <n v="1414758620"/>
    <n v="1412166620"/>
    <b v="0"/>
    <n v="7"/>
    <n v="1.06E-2"/>
    <n v="90.857142857142861"/>
    <s v="technology"/>
    <s v="wearables"/>
    <s v="technology/wearables"/>
    <b v="0"/>
    <x v="1"/>
  </r>
  <r>
    <n v="696"/>
    <x v="696"/>
    <s v="Show your fidelity by wearing the Trustee rings! Show where you are (at)!"/>
    <n v="175000"/>
    <n v="1"/>
    <x v="2"/>
    <s v="NL"/>
    <s v="EUR"/>
    <d v="2014-07-25T22:15:02"/>
    <d v="2014-06-25T22:15:02"/>
    <n v="1406326502"/>
    <n v="1403734502"/>
    <b v="0"/>
    <n v="1"/>
    <n v="5.7142857142857145E-6"/>
    <n v="1"/>
    <s v="technology"/>
    <s v="wearables"/>
    <s v="technology/wearables"/>
    <b v="0"/>
    <x v="1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d v="2016-02-03T12:33:09"/>
    <d v="2016-01-19T12:33:09"/>
    <n v="1454502789"/>
    <n v="1453206789"/>
    <b v="0"/>
    <n v="114"/>
    <n v="0.46379999999999999"/>
    <n v="20.342105263157894"/>
    <s v="technology"/>
    <s v="wearables"/>
    <s v="technology/wearables"/>
    <b v="0"/>
    <x v="1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d v="2014-09-18T02:00:00"/>
    <d v="2014-08-15T22:20:45"/>
    <n v="1411005600"/>
    <n v="1408141245"/>
    <b v="0"/>
    <n v="29"/>
    <n v="0.15390000000000001"/>
    <n v="530.68965517241384"/>
    <s v="technology"/>
    <s v="wearables"/>
    <s v="technology/wearables"/>
    <b v="0"/>
    <x v="1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d v="2013-11-22T16:00:00"/>
    <d v="2013-10-16T11:39:08"/>
    <n v="1385136000"/>
    <n v="1381923548"/>
    <b v="0"/>
    <n v="890"/>
    <n v="0.824221076923077"/>
    <n v="120.39184269662923"/>
    <s v="technology"/>
    <s v="wearables"/>
    <s v="technology/wearables"/>
    <b v="0"/>
    <x v="1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d v="2017-01-10T16:31:21"/>
    <d v="2016-12-11T16:31:21"/>
    <n v="1484065881"/>
    <n v="1481473881"/>
    <b v="0"/>
    <n v="31"/>
    <n v="2.6866666666666667E-2"/>
    <n v="13"/>
    <s v="technology"/>
    <s v="wearables"/>
    <s v="technology/wearables"/>
    <b v="0"/>
    <x v="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d v="2014-07-23T15:54:40"/>
    <d v="2014-06-23T15:54:40"/>
    <n v="1406130880"/>
    <n v="1403538880"/>
    <b v="0"/>
    <n v="21"/>
    <n v="0.26600000000000001"/>
    <n v="291.33333333333331"/>
    <s v="technology"/>
    <s v="wearables"/>
    <s v="technology/wearables"/>
    <b v="0"/>
    <x v="1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d v="2016-10-25T17:26:27"/>
    <n v="1480011987"/>
    <n v="1477416387"/>
    <b v="0"/>
    <n v="37"/>
    <n v="0.30813400000000002"/>
    <n v="124.9191891891892"/>
    <s v="technology"/>
    <s v="wearables"/>
    <s v="technology/wearables"/>
    <b v="0"/>
    <x v="1"/>
  </r>
  <r>
    <n v="703"/>
    <x v="703"/>
    <s v="SPEEDWRAPS improve the speed, agility &amp; strength of an athlete by utilizing evenly distributed weight on the lower leg."/>
    <n v="15000"/>
    <n v="837"/>
    <x v="2"/>
    <s v="US"/>
    <s v="USD"/>
    <d v="2017-01-31T23:32:00"/>
    <d v="2016-12-07T22:49:09"/>
    <n v="1485905520"/>
    <n v="1481150949"/>
    <b v="0"/>
    <n v="7"/>
    <n v="5.5800000000000002E-2"/>
    <n v="119.57142857142857"/>
    <s v="technology"/>
    <s v="wearables"/>
    <s v="technology/wearables"/>
    <b v="0"/>
    <x v="1"/>
  </r>
  <r>
    <n v="704"/>
    <x v="704"/>
    <s v="Turn you helmet into the safest helmet and don't worry about a thing,you will always have the right fit!!"/>
    <n v="55000"/>
    <n v="481"/>
    <x v="2"/>
    <s v="CA"/>
    <s v="CAD"/>
    <d v="2017-02-20T04:37:48"/>
    <d v="2016-12-22T04:37:48"/>
    <n v="1487565468"/>
    <n v="1482381468"/>
    <b v="0"/>
    <n v="4"/>
    <n v="8.7454545454545458E-3"/>
    <n v="120.25"/>
    <s v="technology"/>
    <s v="wearables"/>
    <s v="technology/wearables"/>
    <b v="0"/>
    <x v="1"/>
  </r>
  <r>
    <n v="705"/>
    <x v="705"/>
    <s v="The closest thing ever to the Holy Grail of wearables technology"/>
    <n v="100000"/>
    <n v="977"/>
    <x v="2"/>
    <s v="NL"/>
    <s v="EUR"/>
    <d v="2017-01-21T11:47:58"/>
    <d v="2016-12-22T11:47:58"/>
    <n v="1484999278"/>
    <n v="1482407278"/>
    <b v="0"/>
    <n v="5"/>
    <n v="9.7699999999999992E-3"/>
    <n v="195.4"/>
    <s v="technology"/>
    <s v="wearables"/>
    <s v="technology/wearables"/>
    <b v="0"/>
    <x v="1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d v="2016-12-14T18:39:00"/>
    <d v="2016-11-02T23:53:03"/>
    <n v="1481740740"/>
    <n v="1478130783"/>
    <b v="0"/>
    <n v="0"/>
    <n v="0"/>
    <s v="Received No Donations"/>
    <s v="technology"/>
    <s v="wearables"/>
    <s v="technology/wearables"/>
    <b v="0"/>
    <x v="1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d v="2017-01-01T15:55:27"/>
    <d v="2016-11-22T15:55:27"/>
    <n v="1483286127"/>
    <n v="1479830127"/>
    <b v="0"/>
    <n v="456"/>
    <n v="0.78927352941176465"/>
    <n v="117.69868421052631"/>
    <s v="technology"/>
    <s v="wearables"/>
    <s v="technology/wearables"/>
    <b v="0"/>
    <x v="1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d v="2014-09-13T13:56:40"/>
    <d v="2014-07-15T13:56:40"/>
    <n v="1410616600"/>
    <n v="1405432600"/>
    <b v="0"/>
    <n v="369"/>
    <n v="0.22092500000000001"/>
    <n v="23.948509485094849"/>
    <s v="technology"/>
    <s v="wearables"/>
    <s v="technology/wearables"/>
    <b v="0"/>
    <x v="1"/>
  </r>
  <r>
    <n v="709"/>
    <x v="709"/>
    <s v="A &quot;handheld&quot; light, which eases the way you illuminate objects and/or paths."/>
    <n v="15000"/>
    <n v="61"/>
    <x v="2"/>
    <s v="US"/>
    <s v="USD"/>
    <d v="2014-12-05T00:59:19"/>
    <d v="2014-11-05T00:59:19"/>
    <n v="1417741159"/>
    <n v="1415149159"/>
    <b v="0"/>
    <n v="2"/>
    <n v="4.0666666666666663E-3"/>
    <n v="30.5"/>
    <s v="technology"/>
    <s v="wearables"/>
    <s v="technology/wearables"/>
    <b v="0"/>
    <x v="1"/>
  </r>
  <r>
    <n v="710"/>
    <x v="710"/>
    <s v="Shirts, so technologically advanced, they connect mentally to their audience upon sight."/>
    <n v="1200"/>
    <n v="0"/>
    <x v="2"/>
    <s v="CA"/>
    <s v="CAD"/>
    <d v="2014-08-20T00:44:00"/>
    <d v="2014-07-17T23:38:22"/>
    <n v="1408495440"/>
    <n v="1405640302"/>
    <b v="0"/>
    <n v="0"/>
    <n v="0"/>
    <s v="Received No Donations"/>
    <s v="technology"/>
    <s v="wearables"/>
    <s v="technology/wearables"/>
    <b v="0"/>
    <x v="1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d v="2016-12-14T12:01:08"/>
    <d v="2016-11-04T11:01:08"/>
    <n v="1481716868"/>
    <n v="1478257268"/>
    <b v="0"/>
    <n v="338"/>
    <n v="0.33790999999999999"/>
    <n v="99.973372781065095"/>
    <s v="technology"/>
    <s v="wearables"/>
    <s v="technology/wearables"/>
    <b v="0"/>
    <x v="1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d v="2016-02-14T16:20:32"/>
    <d v="2016-01-15T16:20:32"/>
    <n v="1455466832"/>
    <n v="1452874832"/>
    <b v="0"/>
    <n v="4"/>
    <n v="2.1649484536082476E-3"/>
    <n v="26.25"/>
    <s v="technology"/>
    <s v="wearables"/>
    <s v="technology/wearables"/>
    <b v="0"/>
    <x v="1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d v="2016-06-05T12:42:12"/>
    <d v="2016-05-06T12:42:12"/>
    <n v="1465130532"/>
    <n v="1462538532"/>
    <b v="0"/>
    <n v="1"/>
    <n v="7.9600000000000001E-3"/>
    <n v="199"/>
    <s v="technology"/>
    <s v="wearables"/>
    <s v="technology/wearables"/>
    <b v="0"/>
    <x v="1"/>
  </r>
  <r>
    <n v="714"/>
    <x v="714"/>
    <s v="The Prep Packs Survival Belt allows you to carry all of the essentials for outdoor survival inside your belt buckle"/>
    <n v="15000"/>
    <n v="2249"/>
    <x v="2"/>
    <s v="US"/>
    <s v="USD"/>
    <d v="2017-02-28T18:54:42"/>
    <d v="2016-12-30T18:54:42"/>
    <n v="1488308082"/>
    <n v="1483124082"/>
    <b v="0"/>
    <n v="28"/>
    <n v="0.14993333333333334"/>
    <n v="80.321428571428569"/>
    <s v="technology"/>
    <s v="wearables"/>
    <s v="technology/wearables"/>
    <b v="0"/>
    <x v="1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d v="2015-11-05T03:10:40"/>
    <d v="2015-09-26T02:10:40"/>
    <n v="1446693040"/>
    <n v="1443233440"/>
    <b v="0"/>
    <n v="12"/>
    <n v="5.0509090909090906E-2"/>
    <n v="115.75"/>
    <s v="technology"/>
    <s v="wearables"/>
    <s v="technology/wearables"/>
    <b v="0"/>
    <x v="1"/>
  </r>
  <r>
    <n v="716"/>
    <x v="716"/>
    <s v="Translate sight into touch with a wrist-mounted wearable. A revolution for visually impaired people everywhere."/>
    <n v="7000"/>
    <n v="715"/>
    <x v="2"/>
    <s v="US"/>
    <s v="USD"/>
    <d v="2014-12-01T00:00:00"/>
    <d v="2014-10-28T15:48:27"/>
    <n v="1417392000"/>
    <n v="1414511307"/>
    <b v="0"/>
    <n v="16"/>
    <n v="0.10214285714285715"/>
    <n v="44.6875"/>
    <s v="technology"/>
    <s v="wearables"/>
    <s v="technology/wearables"/>
    <b v="0"/>
    <x v="1"/>
  </r>
  <r>
    <n v="717"/>
    <x v="717"/>
    <s v="Cool air flowing under clothing keeps you cool."/>
    <n v="100000"/>
    <n v="305"/>
    <x v="2"/>
    <s v="US"/>
    <s v="USD"/>
    <d v="2014-09-05T20:30:02"/>
    <d v="2014-08-06T20:30:02"/>
    <n v="1409949002"/>
    <n v="1407357002"/>
    <b v="0"/>
    <n v="4"/>
    <n v="3.0500000000000002E-3"/>
    <n v="76.25"/>
    <s v="technology"/>
    <s v="wearables"/>
    <s v="technology/wearables"/>
    <b v="0"/>
    <x v="1"/>
  </r>
  <r>
    <n v="718"/>
    <x v="718"/>
    <s v="When every second matters, BioToo temporary tattoos get critical information to emergency personnel to help them help you."/>
    <n v="12000"/>
    <n v="90"/>
    <x v="2"/>
    <s v="US"/>
    <s v="USD"/>
    <d v="2017-02-18T05:59:00"/>
    <d v="2017-01-17T20:17:27"/>
    <n v="1487397540"/>
    <n v="1484684247"/>
    <b v="0"/>
    <n v="4"/>
    <n v="7.4999999999999997E-3"/>
    <n v="22.5"/>
    <s v="technology"/>
    <s v="wearables"/>
    <s v="technology/wearables"/>
    <b v="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d v="2016-02-23T00:57:56"/>
    <d v="2016-02-09T00:57:56"/>
    <n v="1456189076"/>
    <n v="1454979476"/>
    <b v="0"/>
    <n v="10"/>
    <n v="1.2933333333333333E-2"/>
    <n v="19.399999999999999"/>
    <s v="technology"/>
    <s v="wearables"/>
    <s v="technology/wearables"/>
    <b v="0"/>
    <x v="1"/>
  </r>
  <r>
    <n v="720"/>
    <x v="720"/>
    <s v="Without Utterance, a crushingly intimate literary memoir told from the inside of losing language, self, and world."/>
    <n v="1900"/>
    <n v="2735"/>
    <x v="0"/>
    <s v="US"/>
    <s v="USD"/>
    <d v="2012-01-29T15:34:51"/>
    <d v="2012-01-01T15:34:51"/>
    <n v="1327851291"/>
    <n v="1325432091"/>
    <b v="0"/>
    <n v="41"/>
    <n v="1.4394736842105262"/>
    <n v="66.707317073170728"/>
    <s v="publishing"/>
    <s v="nonfiction"/>
    <s v="publishing/nonfiction"/>
    <b v="1"/>
    <x v="0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6-17T13:43:27"/>
    <n v="1406900607"/>
    <n v="1403012607"/>
    <b v="0"/>
    <n v="119"/>
    <n v="1.2210975609756098"/>
    <n v="84.142857142857139"/>
    <s v="publishing"/>
    <s v="nonfiction"/>
    <s v="publishing/nonfiction"/>
    <b v="1"/>
    <x v="0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3-09T19:19:38"/>
    <n v="1333909178"/>
    <n v="1331320778"/>
    <b v="0"/>
    <n v="153"/>
    <n v="1.3202400000000001"/>
    <n v="215.72549019607843"/>
    <s v="publishing"/>
    <s v="nonfiction"/>
    <s v="publishing/nonfiction"/>
    <b v="1"/>
    <x v="0"/>
  </r>
  <r>
    <n v="723"/>
    <x v="723"/>
    <s v="The Definitive (and Slightly Ridiculous) Guide to Enjoying the 2015 Pro Football Season"/>
    <n v="5000"/>
    <n v="5469"/>
    <x v="0"/>
    <s v="US"/>
    <s v="USD"/>
    <d v="2015-07-30T03:59:00"/>
    <d v="2015-06-29T19:35:49"/>
    <n v="1438228740"/>
    <n v="1435606549"/>
    <b v="0"/>
    <n v="100"/>
    <n v="1.0938000000000001"/>
    <n v="54.69"/>
    <s v="publishing"/>
    <s v="nonfiction"/>
    <s v="publishing/nonfiction"/>
    <b v="1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5-31T15:19:23"/>
    <n v="1309447163"/>
    <n v="1306855163"/>
    <b v="0"/>
    <n v="143"/>
    <n v="1.0547157142857144"/>
    <n v="51.62944055944056"/>
    <s v="publishing"/>
    <s v="nonfiction"/>
    <s v="publishing/nonfiction"/>
    <b v="1"/>
    <x v="0"/>
  </r>
  <r>
    <n v="725"/>
    <x v="725"/>
    <s v="A true story about inspiration and survival - David Alfred George turns his powerful experience into a compelling vBook."/>
    <n v="20000"/>
    <n v="20070"/>
    <x v="0"/>
    <s v="US"/>
    <s v="USD"/>
    <d v="2015-12-13T15:01:52"/>
    <d v="2015-11-13T15:01:52"/>
    <n v="1450018912"/>
    <n v="1447426912"/>
    <b v="0"/>
    <n v="140"/>
    <n v="1.0035000000000001"/>
    <n v="143.35714285714286"/>
    <s v="publishing"/>
    <s v="nonfiction"/>
    <s v="publishing/nonfiction"/>
    <b v="1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3-13T01:01:27"/>
    <n v="1365728487"/>
    <n v="1363136487"/>
    <b v="0"/>
    <n v="35"/>
    <n v="1.014"/>
    <n v="72.428571428571431"/>
    <s v="publishing"/>
    <s v="nonfiction"/>
    <s v="publishing/nonfiction"/>
    <b v="1"/>
    <x v="0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2-12-04T00:29:09"/>
    <n v="1358198400"/>
    <n v="1354580949"/>
    <b v="0"/>
    <n v="149"/>
    <n v="1.5551428571428572"/>
    <n v="36.530201342281877"/>
    <s v="publishing"/>
    <s v="nonfiction"/>
    <s v="publishing/nonfiction"/>
    <b v="1"/>
    <x v="0"/>
  </r>
  <r>
    <n v="728"/>
    <x v="728"/>
    <s v="A big idea non-fiction book by an impatient three-time author and insomniac willing to bet on himself."/>
    <n v="7500"/>
    <n v="7917.45"/>
    <x v="0"/>
    <s v="US"/>
    <s v="USD"/>
    <d v="2011-08-21T20:05:57"/>
    <d v="2011-07-07T20:05:57"/>
    <n v="1313957157"/>
    <n v="1310069157"/>
    <b v="0"/>
    <n v="130"/>
    <n v="1.05566"/>
    <n v="60.903461538461535"/>
    <s v="publishing"/>
    <s v="nonfiction"/>
    <s v="publishing/nonfiction"/>
    <b v="1"/>
    <x v="0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7-21T04:27:41"/>
    <n v="1348028861"/>
    <n v="1342844861"/>
    <b v="0"/>
    <n v="120"/>
    <n v="1.3065"/>
    <n v="43.55"/>
    <s v="publishing"/>
    <s v="nonfiction"/>
    <s v="publishing/nonfiction"/>
    <b v="1"/>
    <x v="0"/>
  </r>
  <r>
    <n v="730"/>
    <x v="730"/>
    <s v="A Massive but Cheerful Online Digital Archive of Surfing"/>
    <n v="20000"/>
    <n v="26438"/>
    <x v="0"/>
    <s v="US"/>
    <s v="USD"/>
    <d v="2011-12-07T17:53:11"/>
    <d v="2011-11-07T17:53:11"/>
    <n v="1323280391"/>
    <n v="1320688391"/>
    <b v="0"/>
    <n v="265"/>
    <n v="1.3219000000000001"/>
    <n v="99.766037735849054"/>
    <s v="publishing"/>
    <s v="nonfiction"/>
    <s v="publishing/nonfiction"/>
    <b v="1"/>
    <x v="0"/>
  </r>
  <r>
    <n v="731"/>
    <x v="731"/>
    <s v="Be part of the excitement by supporting our first season offering unique perspectives of Portland from the water."/>
    <n v="5000"/>
    <n v="6300"/>
    <x v="0"/>
    <s v="US"/>
    <s v="USD"/>
    <d v="2012-01-22T06:00:00"/>
    <d v="2011-12-02T19:05:47"/>
    <n v="1327212000"/>
    <n v="1322852747"/>
    <b v="0"/>
    <n v="71"/>
    <n v="1.26"/>
    <n v="88.732394366197184"/>
    <s v="publishing"/>
    <s v="nonfiction"/>
    <s v="publishing/nonfiction"/>
    <b v="1"/>
    <x v="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7-31T10:11:01"/>
    <n v="1380449461"/>
    <n v="1375265461"/>
    <b v="0"/>
    <n v="13"/>
    <n v="1.6"/>
    <n v="4.9230769230769234"/>
    <s v="publishing"/>
    <s v="nonfiction"/>
    <s v="publishing/nonfiction"/>
    <b v="1"/>
    <x v="0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1-20T10:04:52"/>
    <n v="1387533892"/>
    <n v="1384941892"/>
    <b v="0"/>
    <n v="169"/>
    <n v="1.2048000000000001"/>
    <n v="17.822485207100591"/>
    <s v="publishing"/>
    <s v="nonfiction"/>
    <s v="publishing/nonfiction"/>
    <b v="1"/>
    <x v="0"/>
  </r>
  <r>
    <n v="734"/>
    <x v="734"/>
    <s v="Sideswiped is my story of growing in and trusting God through the mess and mysteries of life."/>
    <n v="8500"/>
    <n v="10670"/>
    <x v="0"/>
    <s v="CA"/>
    <s v="CAD"/>
    <d v="2015-05-09T05:00:00"/>
    <d v="2015-04-08T03:57:00"/>
    <n v="1431147600"/>
    <n v="1428465420"/>
    <b v="0"/>
    <n v="57"/>
    <n v="1.2552941176470589"/>
    <n v="187.19298245614036"/>
    <s v="publishing"/>
    <s v="nonfiction"/>
    <s v="publishing/nonfiction"/>
    <b v="1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d v="2014-12-04T00:39:00"/>
    <d v="2014-11-03T00:42:26"/>
    <n v="1417653540"/>
    <n v="1414975346"/>
    <b v="0"/>
    <n v="229"/>
    <n v="1.1440638297872341"/>
    <n v="234.80786026200875"/>
    <s v="publishing"/>
    <s v="nonfiction"/>
    <s v="publishing/nonfiction"/>
    <b v="1"/>
    <x v="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01T17:37:20"/>
    <n v="1385009940"/>
    <n v="1383327440"/>
    <b v="0"/>
    <n v="108"/>
    <n v="3.151388888888889"/>
    <n v="105.04629629629629"/>
    <s v="publishing"/>
    <s v="nonfiction"/>
    <s v="publishing/nonfiction"/>
    <b v="1"/>
    <x v="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1-28T06:36:27"/>
    <n v="1392408000"/>
    <n v="1390890987"/>
    <b v="0"/>
    <n v="108"/>
    <n v="1.224"/>
    <n v="56.666666666666664"/>
    <s v="publishing"/>
    <s v="nonfiction"/>
    <s v="publishing/nonfiction"/>
    <b v="1"/>
    <x v="0"/>
  </r>
  <r>
    <n v="738"/>
    <x v="738"/>
    <s v="The true story of a child's struggle with hunger, poverty, and war in El Salvador."/>
    <n v="1500"/>
    <n v="1601"/>
    <x v="0"/>
    <s v="US"/>
    <s v="USD"/>
    <d v="2014-12-01T04:59:00"/>
    <d v="2014-10-31T14:29:54"/>
    <n v="1417409940"/>
    <n v="1414765794"/>
    <b v="0"/>
    <n v="41"/>
    <n v="1.0673333333333332"/>
    <n v="39.048780487804876"/>
    <s v="publishing"/>
    <s v="nonfiction"/>
    <s v="publishing/nonfiction"/>
    <b v="1"/>
    <x v="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7-09T12:03:49"/>
    <n v="1407758629"/>
    <n v="1404907429"/>
    <b v="0"/>
    <n v="139"/>
    <n v="1.5833333333333333"/>
    <n v="68.345323741007192"/>
    <s v="publishing"/>
    <s v="nonfiction"/>
    <s v="publishing/nonfiction"/>
    <b v="1"/>
    <x v="0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07T03:31:22"/>
    <n v="1434857482"/>
    <n v="1433647882"/>
    <b v="0"/>
    <n v="19"/>
    <n v="1.0740000000000001"/>
    <n v="169.57894736842104"/>
    <s v="publishing"/>
    <s v="nonfiction"/>
    <s v="publishing/nonfiction"/>
    <b v="1"/>
    <x v="0"/>
  </r>
  <r>
    <n v="741"/>
    <x v="741"/>
    <s v="A revolutionary digital mapping project of the Vilna Ghetto"/>
    <n v="13000"/>
    <n v="13293.8"/>
    <x v="0"/>
    <s v="US"/>
    <s v="USD"/>
    <d v="2013-06-11T15:33:26"/>
    <d v="2013-05-07T15:33:26"/>
    <n v="1370964806"/>
    <n v="1367940806"/>
    <b v="0"/>
    <n v="94"/>
    <n v="1.0226"/>
    <n v="141.42340425531913"/>
    <s v="publishing"/>
    <s v="nonfiction"/>
    <s v="publishing/nonfiction"/>
    <b v="1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2-19T22:01:52"/>
    <n v="1395435712"/>
    <n v="1392847312"/>
    <b v="0"/>
    <n v="23"/>
    <n v="1.1071428571428572"/>
    <n v="67.391304347826093"/>
    <s v="publishing"/>
    <s v="nonfiction"/>
    <s v="publishing/nonfiction"/>
    <b v="1"/>
    <x v="0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d v="2012-04-16T21:00:00"/>
    <d v="2012-03-22T17:01:25"/>
    <n v="1334610000"/>
    <n v="1332435685"/>
    <b v="0"/>
    <n v="15"/>
    <n v="1.48"/>
    <n v="54.266666666666666"/>
    <s v="publishing"/>
    <s v="nonfiction"/>
    <s v="publishing/nonfiction"/>
    <b v="1"/>
    <x v="0"/>
  </r>
  <r>
    <n v="744"/>
    <x v="744"/>
    <s v="Join others to help create a world that is possible -- in your workplace, community and society!"/>
    <n v="5000"/>
    <n v="5116"/>
    <x v="0"/>
    <s v="US"/>
    <s v="USD"/>
    <d v="2012-12-13T22:58:23"/>
    <d v="2012-11-13T22:58:23"/>
    <n v="1355439503"/>
    <n v="1352847503"/>
    <b v="0"/>
    <n v="62"/>
    <n v="1.0232000000000001"/>
    <n v="82.516129032258064"/>
    <s v="publishing"/>
    <s v="nonfiction"/>
    <s v="publishing/nonfiction"/>
    <b v="1"/>
    <x v="0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4-03T13:44:05"/>
    <n v="1367588645"/>
    <n v="1364996645"/>
    <b v="0"/>
    <n v="74"/>
    <n v="1.7909909909909909"/>
    <n v="53.729729729729726"/>
    <s v="publishing"/>
    <s v="nonfiction"/>
    <s v="publishing/nonfiction"/>
    <b v="1"/>
    <x v="0"/>
  </r>
  <r>
    <n v="746"/>
    <x v="746"/>
    <s v="This is a book of letters. Letters to our body parts."/>
    <n v="2987"/>
    <n v="3318"/>
    <x v="0"/>
    <s v="US"/>
    <s v="USD"/>
    <d v="2012-09-23T03:59:00"/>
    <d v="2012-09-05T01:01:49"/>
    <n v="1348372740"/>
    <n v="1346806909"/>
    <b v="0"/>
    <n v="97"/>
    <n v="1.1108135252761968"/>
    <n v="34.206185567010309"/>
    <s v="publishing"/>
    <s v="nonfiction"/>
    <s v="publishing/nonfiction"/>
    <b v="1"/>
    <x v="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4-12-15T13:10:19"/>
    <n v="1421319240"/>
    <n v="1418649019"/>
    <b v="0"/>
    <n v="55"/>
    <n v="1.0004285714285714"/>
    <n v="127.32727272727273"/>
    <s v="publishing"/>
    <s v="nonfiction"/>
    <s v="publishing/nonfiction"/>
    <b v="1"/>
    <x v="0"/>
  </r>
  <r>
    <n v="748"/>
    <x v="748"/>
    <s v="Peace on Earth begins with birth. Educating pregnant women to create a more peaceful world is what this book is all about."/>
    <n v="2000"/>
    <n v="2005"/>
    <x v="0"/>
    <s v="US"/>
    <s v="USD"/>
    <d v="2014-08-10T20:19:26"/>
    <d v="2014-07-11T20:19:26"/>
    <n v="1407701966"/>
    <n v="1405109966"/>
    <b v="0"/>
    <n v="44"/>
    <n v="1.0024999999999999"/>
    <n v="45.56818181818182"/>
    <s v="publishing"/>
    <s v="nonfiction"/>
    <s v="publishing/nonfiction"/>
    <b v="1"/>
    <x v="0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d v="2017-01-28T22:35:30"/>
    <d v="2016-12-29T22:35:30"/>
    <n v="1485642930"/>
    <n v="1483050930"/>
    <b v="0"/>
    <n v="110"/>
    <n v="1.0556000000000001"/>
    <n v="95.963636363636368"/>
    <s v="publishing"/>
    <s v="nonfiction"/>
    <s v="publishing/nonfiction"/>
    <b v="1"/>
    <x v="0"/>
  </r>
  <r>
    <n v="750"/>
    <x v="750"/>
    <s v="The epic adventure of a 33 year journey surviving 4 open heart surgeries- emotionally powerful. Graphic. Honest. Funny"/>
    <n v="4444"/>
    <n v="4559"/>
    <x v="0"/>
    <s v="US"/>
    <s v="USD"/>
    <d v="2013-02-24T21:04:32"/>
    <d v="2013-01-25T21:04:32"/>
    <n v="1361739872"/>
    <n v="1359147872"/>
    <b v="0"/>
    <n v="59"/>
    <n v="1.0258775877587758"/>
    <n v="77.271186440677965"/>
    <s v="publishing"/>
    <s v="nonfiction"/>
    <s v="publishing/nonfiction"/>
    <b v="1"/>
    <x v="0"/>
  </r>
  <r>
    <n v="751"/>
    <x v="751"/>
    <s v="A young cancer survivor embarks on a cross country railroad adventure while writing her memoir through letters."/>
    <n v="3000"/>
    <n v="3555"/>
    <x v="0"/>
    <s v="US"/>
    <s v="USD"/>
    <d v="2011-08-04T15:07:55"/>
    <d v="2011-06-19T15:07:55"/>
    <n v="1312470475"/>
    <n v="1308496075"/>
    <b v="0"/>
    <n v="62"/>
    <n v="1.1850000000000001"/>
    <n v="57.338709677419352"/>
    <s v="publishing"/>
    <s v="nonfiction"/>
    <s v="publishing/nonfiction"/>
    <b v="1"/>
    <x v="0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09-26T10:06:57"/>
    <n v="1476615600"/>
    <n v="1474884417"/>
    <b v="0"/>
    <n v="105"/>
    <n v="1.117"/>
    <n v="53.19047619047619"/>
    <s v="publishing"/>
    <s v="nonfiction"/>
    <s v="publishing/nonfiction"/>
    <b v="1"/>
    <x v="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1-15T14:09:51"/>
    <n v="1423922991"/>
    <n v="1421330991"/>
    <b v="0"/>
    <n v="26"/>
    <n v="1.28"/>
    <n v="492.30769230769232"/>
    <s v="publishing"/>
    <s v="nonfiction"/>
    <s v="publishing/nonfiction"/>
    <b v="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2-12-06T17:58:41"/>
    <n v="1357408721"/>
    <n v="1354816721"/>
    <b v="0"/>
    <n v="49"/>
    <n v="1.0375000000000001"/>
    <n v="42.346938775510203"/>
    <s v="publishing"/>
    <s v="nonfiction"/>
    <s v="publishing/nonfiction"/>
    <b v="1"/>
    <x v="0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d v="2013-05-20T00:41:00"/>
    <d v="2013-04-19T14:31:17"/>
    <n v="1369010460"/>
    <n v="1366381877"/>
    <b v="0"/>
    <n v="68"/>
    <n v="1.0190760000000001"/>
    <n v="37.466029411764708"/>
    <s v="publishing"/>
    <s v="nonfiction"/>
    <s v="publishing/nonfiction"/>
    <b v="1"/>
    <x v="0"/>
  </r>
  <r>
    <n v="756"/>
    <x v="756"/>
    <s v="A mixed media (poetry, photo, prose and sound) text focusing on/inspired by rural life in former Communist republics. "/>
    <n v="700"/>
    <n v="824"/>
    <x v="0"/>
    <s v="US"/>
    <s v="USD"/>
    <d v="2011-04-18T17:24:19"/>
    <d v="2011-02-16T18:24:19"/>
    <n v="1303147459"/>
    <n v="1297880659"/>
    <b v="0"/>
    <n v="22"/>
    <n v="1.177142857142857"/>
    <n v="37.454545454545453"/>
    <s v="publishing"/>
    <s v="nonfiction"/>
    <s v="publishing/nonfiction"/>
    <b v="1"/>
    <x v="0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1-22T01:18:34"/>
    <n v="1354756714"/>
    <n v="1353547114"/>
    <b v="0"/>
    <n v="18"/>
    <n v="2.38"/>
    <n v="33.055555555555557"/>
    <s v="publishing"/>
    <s v="nonfiction"/>
    <s v="publishing/nonfiction"/>
    <b v="1"/>
    <x v="0"/>
  </r>
  <r>
    <n v="758"/>
    <x v="758"/>
    <s v="I am publishing my book, Waiting on Humanity and need some finishing funds to do so."/>
    <n v="2500"/>
    <n v="2550"/>
    <x v="0"/>
    <s v="US"/>
    <s v="USD"/>
    <d v="2010-10-08T20:04:28"/>
    <d v="2010-09-08T20:04:28"/>
    <n v="1286568268"/>
    <n v="1283976268"/>
    <b v="0"/>
    <n v="19"/>
    <n v="1.02"/>
    <n v="134.21052631578948"/>
    <s v="publishing"/>
    <s v="nonfiction"/>
    <s v="publishing/nonfiction"/>
    <b v="1"/>
    <x v="0"/>
  </r>
  <r>
    <n v="759"/>
    <x v="759"/>
    <s v="Help me search for the lost ruins of the UK. A unique guide to  lesser known and somewhat known ruins of Britain."/>
    <n v="5000"/>
    <n v="5096"/>
    <x v="0"/>
    <s v="GB"/>
    <s v="GBP"/>
    <d v="2014-07-09T07:55:39"/>
    <d v="2014-05-30T07:55:39"/>
    <n v="1404892539"/>
    <n v="1401436539"/>
    <b v="0"/>
    <n v="99"/>
    <n v="1.0192000000000001"/>
    <n v="51.474747474747474"/>
    <s v="publishing"/>
    <s v="nonfiction"/>
    <s v="publishing/nonfiction"/>
    <b v="1"/>
    <x v="0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d v="2016-11-26T19:20:13"/>
    <d v="2016-10-27T18:20:13"/>
    <n v="1480188013"/>
    <n v="1477592413"/>
    <b v="0"/>
    <n v="0"/>
    <n v="0"/>
    <s v="Received No Donations"/>
    <s v="publishing"/>
    <s v="fiction"/>
    <s v="publishing/fiction"/>
    <b v="0"/>
    <x v="1"/>
  </r>
  <r>
    <n v="761"/>
    <x v="761"/>
    <s v="The day Chuck died was the day everything changed. Now he has to save the afterlife from extinction or die again trying."/>
    <n v="5000"/>
    <n v="235"/>
    <x v="2"/>
    <s v="US"/>
    <s v="USD"/>
    <d v="2014-02-02T18:02:06"/>
    <d v="2014-01-03T18:02:06"/>
    <n v="1391364126"/>
    <n v="1388772126"/>
    <b v="0"/>
    <n v="6"/>
    <n v="4.7E-2"/>
    <n v="39.166666666666664"/>
    <s v="publishing"/>
    <s v="fiction"/>
    <s v="publishing/fiction"/>
    <b v="0"/>
    <x v="1"/>
  </r>
  <r>
    <n v="762"/>
    <x v="762"/>
    <s v="An original-well-done eBook. Mainly about fiction, action, adventure, and mystery. A story that you've never read!"/>
    <n v="3500"/>
    <n v="0"/>
    <x v="2"/>
    <s v="MX"/>
    <s v="MXN"/>
    <d v="2016-12-04T06:00:00"/>
    <d v="2016-11-16T20:36:10"/>
    <n v="1480831200"/>
    <n v="1479328570"/>
    <b v="0"/>
    <n v="0"/>
    <n v="0"/>
    <s v="Received No Donations"/>
    <s v="publishing"/>
    <s v="fiction"/>
    <s v="publishing/fiction"/>
    <b v="0"/>
    <x v="1"/>
  </r>
  <r>
    <n v="763"/>
    <x v="763"/>
    <s v="Highland Sabre explores a possible yet terrifying explanation for the mystery big cats said to prowl the British countryside."/>
    <n v="4290"/>
    <n v="5"/>
    <x v="2"/>
    <s v="GB"/>
    <s v="GBP"/>
    <d v="2013-08-15T10:43:28"/>
    <d v="2013-07-16T10:43:28"/>
    <n v="1376563408"/>
    <n v="1373971408"/>
    <b v="0"/>
    <n v="1"/>
    <n v="1.1655011655011655E-3"/>
    <n v="5"/>
    <s v="publishing"/>
    <s v="fiction"/>
    <s v="publishing/fiction"/>
    <b v="0"/>
    <x v="1"/>
  </r>
  <r>
    <n v="764"/>
    <x v="764"/>
    <s v="[JOE]KES is a book full of over 200 original, sometimes funny, pun-ish Joekes. If you hate the book, use it as a coster!"/>
    <n v="5000"/>
    <n v="0"/>
    <x v="2"/>
    <s v="US"/>
    <s v="USD"/>
    <d v="2015-09-10T04:09:21"/>
    <d v="2015-08-11T04:09:21"/>
    <n v="1441858161"/>
    <n v="1439266161"/>
    <b v="0"/>
    <n v="0"/>
    <n v="0"/>
    <s v="Received No Donations"/>
    <s v="publishing"/>
    <s v="fiction"/>
    <s v="publishing/fiction"/>
    <b v="0"/>
    <x v="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d v="2014-10-19T13:01:24"/>
    <d v="2014-09-19T13:01:24"/>
    <n v="1413723684"/>
    <n v="1411131684"/>
    <b v="0"/>
    <n v="44"/>
    <n v="0.36014285714285715"/>
    <n v="57.295454545454547"/>
    <s v="publishing"/>
    <s v="fiction"/>
    <s v="publishing/fiction"/>
    <b v="0"/>
    <x v="1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d v="2015-02-16T18:48:03"/>
    <d v="2015-01-17T18:48:03"/>
    <n v="1424112483"/>
    <n v="1421520483"/>
    <b v="0"/>
    <n v="0"/>
    <n v="0"/>
    <s v="Received No Donations"/>
    <s v="publishing"/>
    <s v="fiction"/>
    <s v="publishing/fiction"/>
    <b v="0"/>
    <x v="1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d v="2015-04-21T03:26:50"/>
    <n v="1432178810"/>
    <n v="1429586810"/>
    <b v="0"/>
    <n v="3"/>
    <n v="3.5400000000000001E-2"/>
    <n v="59"/>
    <s v="publishing"/>
    <s v="fiction"/>
    <s v="publishing/fiction"/>
    <b v="0"/>
    <x v="1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d v="2013-12-16T04:58:10"/>
    <d v="2013-11-16T04:58:10"/>
    <n v="1387169890"/>
    <n v="1384577890"/>
    <b v="0"/>
    <n v="0"/>
    <n v="0"/>
    <s v="Received No Donations"/>
    <s v="publishing"/>
    <s v="fiction"/>
    <s v="publishing/fiction"/>
    <b v="0"/>
    <x v="1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d v="2013-12-26T23:54:54"/>
    <d v="2013-11-26T23:54:54"/>
    <n v="1388102094"/>
    <n v="1385510094"/>
    <b v="0"/>
    <n v="52"/>
    <n v="0.41399999999999998"/>
    <n v="31.846153846153847"/>
    <s v="publishing"/>
    <s v="fiction"/>
    <s v="publishing/fiction"/>
    <b v="0"/>
    <x v="1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d v="2013-02-24T23:59:29"/>
    <d v="2013-01-15T23:59:29"/>
    <n v="1361750369"/>
    <n v="1358294369"/>
    <b v="0"/>
    <n v="0"/>
    <n v="0"/>
    <s v="Received No Donations"/>
    <s v="publishing"/>
    <s v="fiction"/>
    <s v="publishing/fiction"/>
    <b v="0"/>
    <x v="1"/>
  </r>
  <r>
    <n v="771"/>
    <x v="771"/>
    <s v="A satire gift, the stress cube has original artwork, comes on a custom mahogany stand and has a funny exercise booklet."/>
    <n v="38000"/>
    <n v="10"/>
    <x v="2"/>
    <s v="US"/>
    <s v="USD"/>
    <d v="2016-01-30T19:46:42"/>
    <d v="2015-12-11T19:46:42"/>
    <n v="1454183202"/>
    <n v="1449863202"/>
    <b v="0"/>
    <n v="1"/>
    <n v="2.631578947368421E-4"/>
    <n v="10"/>
    <s v="publishing"/>
    <s v="fiction"/>
    <s v="publishing/fiction"/>
    <b v="0"/>
    <x v="1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d v="2009-09-12T01:21:59"/>
    <n v="1257047940"/>
    <n v="1252718519"/>
    <b v="0"/>
    <n v="1"/>
    <n v="3.3333333333333333E-2"/>
    <n v="50"/>
    <s v="publishing"/>
    <s v="fiction"/>
    <s v="publishing/fiction"/>
    <b v="0"/>
    <x v="1"/>
  </r>
  <r>
    <n v="773"/>
    <x v="773"/>
    <s v="The Mortis Chronicles is a hard hitting, thought provoking and action packed indie published series. You know you want to read!"/>
    <n v="3759"/>
    <n v="32"/>
    <x v="2"/>
    <s v="GB"/>
    <s v="GBP"/>
    <d v="2015-05-10T23:01:00"/>
    <d v="2015-04-06T17:39:45"/>
    <n v="1431298860"/>
    <n v="1428341985"/>
    <b v="0"/>
    <n v="2"/>
    <n v="8.5129023676509714E-3"/>
    <n v="16"/>
    <s v="publishing"/>
    <s v="fiction"/>
    <s v="publishing/fiction"/>
    <b v="0"/>
    <x v="1"/>
  </r>
  <r>
    <n v="774"/>
    <x v="774"/>
    <s v="Arabella seeks studio time to professionally read her novel, making it available to listeners as an audio book on audible.com"/>
    <n v="500"/>
    <n v="351"/>
    <x v="2"/>
    <s v="US"/>
    <s v="USD"/>
    <d v="2014-02-23T18:43:38"/>
    <d v="2014-01-24T18:43:38"/>
    <n v="1393181018"/>
    <n v="1390589018"/>
    <b v="0"/>
    <n v="9"/>
    <n v="0.70199999999999996"/>
    <n v="39"/>
    <s v="publishing"/>
    <s v="fiction"/>
    <s v="publishing/fiction"/>
    <b v="0"/>
    <x v="1"/>
  </r>
  <r>
    <n v="775"/>
    <x v="775"/>
    <s v="Scorned is the first in a series that I have been working on for two years and it's time to get it published."/>
    <n v="10000"/>
    <n v="170"/>
    <x v="2"/>
    <s v="US"/>
    <s v="USD"/>
    <d v="2011-12-16T01:26:35"/>
    <d v="2011-11-16T01:26:35"/>
    <n v="1323998795"/>
    <n v="1321406795"/>
    <b v="0"/>
    <n v="5"/>
    <n v="1.7000000000000001E-2"/>
    <n v="34"/>
    <s v="publishing"/>
    <s v="fiction"/>
    <s v="publishing/fiction"/>
    <b v="0"/>
    <x v="1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d v="2015-10-11T05:00:00"/>
    <d v="2015-09-03T16:27:25"/>
    <n v="1444539600"/>
    <n v="1441297645"/>
    <b v="0"/>
    <n v="57"/>
    <n v="0.51400000000000001"/>
    <n v="63.122807017543863"/>
    <s v="publishing"/>
    <s v="fiction"/>
    <s v="publishing/fiction"/>
    <b v="0"/>
    <x v="1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d v="2013-07-31T23:32:57"/>
    <d v="2013-07-01T23:32:57"/>
    <n v="1375313577"/>
    <n v="1372721577"/>
    <b v="0"/>
    <n v="3"/>
    <n v="7.0000000000000001E-3"/>
    <n v="7"/>
    <s v="publishing"/>
    <s v="fiction"/>
    <s v="publishing/fiction"/>
    <b v="0"/>
    <x v="1"/>
  </r>
  <r>
    <n v="778"/>
    <x v="778"/>
    <s v="Laughter, tears and good times in the warm glow of Summer s Love. The perfect recipe for the winter blahs."/>
    <n v="500"/>
    <n v="2"/>
    <x v="2"/>
    <s v="US"/>
    <s v="USD"/>
    <d v="2014-04-30T16:51:20"/>
    <d v="2014-03-31T16:51:20"/>
    <n v="1398876680"/>
    <n v="1396284680"/>
    <b v="0"/>
    <n v="1"/>
    <n v="4.0000000000000001E-3"/>
    <n v="2"/>
    <s v="publishing"/>
    <s v="fiction"/>
    <s v="publishing/fiction"/>
    <b v="0"/>
    <x v="1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d v="2010-09-15T16:25:05"/>
    <n v="1287115200"/>
    <n v="1284567905"/>
    <b v="0"/>
    <n v="6"/>
    <n v="2.6666666666666668E-2"/>
    <n v="66.666666666666671"/>
    <s v="publishing"/>
    <s v="fiction"/>
    <s v="publishing/fiction"/>
    <b v="0"/>
    <x v="1"/>
  </r>
  <r>
    <n v="780"/>
    <x v="780"/>
    <s v="We are finishing up recording our new record and we would like help with its physical CD release."/>
    <n v="1000"/>
    <n v="1040"/>
    <x v="0"/>
    <s v="US"/>
    <s v="USD"/>
    <d v="2011-05-03T16:10:25"/>
    <d v="2011-04-03T16:10:25"/>
    <n v="1304439025"/>
    <n v="1301847025"/>
    <b v="0"/>
    <n v="27"/>
    <n v="1.04"/>
    <n v="38.518518518518519"/>
    <s v="music"/>
    <s v="rock"/>
    <s v="music/rock"/>
    <b v="1"/>
    <x v="0"/>
  </r>
  <r>
    <n v="781"/>
    <x v="781"/>
    <s v="&quot;WE ARE ON A MISSION TO TOUR THE UNITED STATES NON-STOP. TO DO SO WE NEED TO PURCHASE A NEW VAN.&quot;"/>
    <n v="800"/>
    <n v="1065.23"/>
    <x v="0"/>
    <s v="US"/>
    <s v="USD"/>
    <d v="2013-06-08T00:01:14"/>
    <d v="2013-05-09T00:01:14"/>
    <n v="1370649674"/>
    <n v="1368057674"/>
    <b v="0"/>
    <n v="25"/>
    <n v="1.3315375"/>
    <n v="42.609200000000001"/>
    <s v="music"/>
    <s v="rock"/>
    <s v="music/rock"/>
    <b v="1"/>
    <x v="0"/>
  </r>
  <r>
    <n v="782"/>
    <x v="782"/>
    <s v="After almost three years of being out of music, I've decided to finally make the solo record I've wanted to do for years."/>
    <n v="700"/>
    <n v="700"/>
    <x v="0"/>
    <s v="US"/>
    <s v="USD"/>
    <d v="2012-08-25T18:11:42"/>
    <d v="2012-07-26T18:11:42"/>
    <n v="1345918302"/>
    <n v="1343326302"/>
    <b v="0"/>
    <n v="14"/>
    <n v="1"/>
    <n v="50"/>
    <s v="music"/>
    <s v="rock"/>
    <s v="music/rock"/>
    <b v="1"/>
    <x v="0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3-19T18:34:09"/>
    <n v="1335564000"/>
    <n v="1332182049"/>
    <b v="0"/>
    <n v="35"/>
    <n v="1.4813333333333334"/>
    <n v="63.485714285714288"/>
    <s v="music"/>
    <s v="rock"/>
    <s v="music/rock"/>
    <b v="1"/>
    <x v="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2-05T03:35:19"/>
    <n v="1395023719"/>
    <n v="1391571319"/>
    <b v="0"/>
    <n v="10"/>
    <n v="1.0249999999999999"/>
    <n v="102.5"/>
    <s v="music"/>
    <s v="rock"/>
    <s v="music/rock"/>
    <b v="1"/>
    <x v="0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1-29T14:15:15"/>
    <n v="1362060915"/>
    <n v="1359468915"/>
    <b v="0"/>
    <n v="29"/>
    <n v="1.8062799999999999"/>
    <n v="31.142758620689655"/>
    <s v="music"/>
    <s v="rock"/>
    <s v="music/rock"/>
    <b v="1"/>
    <x v="0"/>
  </r>
  <r>
    <n v="786"/>
    <x v="786"/>
    <s v="In June, Columbus rock veterans, Watershed, will release and tour behind a new album, BRICK AND MORTAR."/>
    <n v="5000"/>
    <n v="7140"/>
    <x v="0"/>
    <s v="US"/>
    <s v="USD"/>
    <d v="2012-05-11T15:47:00"/>
    <d v="2012-03-15T01:20:34"/>
    <n v="1336751220"/>
    <n v="1331774434"/>
    <b v="0"/>
    <n v="44"/>
    <n v="1.4279999999999999"/>
    <n v="162.27272727272728"/>
    <s v="music"/>
    <s v="rock"/>
    <s v="music/rock"/>
    <b v="1"/>
    <x v="0"/>
  </r>
  <r>
    <n v="787"/>
    <x v="787"/>
    <s v="We've made our goal with your help. Thanks so much! This is a great time to pre-purchase the album and get some extra perks."/>
    <n v="1200"/>
    <n v="1370"/>
    <x v="0"/>
    <s v="US"/>
    <s v="USD"/>
    <d v="2013-11-01T15:03:46"/>
    <d v="2013-10-02T15:03:46"/>
    <n v="1383318226"/>
    <n v="1380726226"/>
    <b v="0"/>
    <n v="17"/>
    <n v="1.1416666666666666"/>
    <n v="80.588235294117652"/>
    <s v="music"/>
    <s v="rock"/>
    <s v="music/rock"/>
    <b v="1"/>
    <x v="0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5-30T00:09:48"/>
    <n v="1341633540"/>
    <n v="1338336588"/>
    <b v="0"/>
    <n v="34"/>
    <n v="2.03505"/>
    <n v="59.85441176470588"/>
    <s v="music"/>
    <s v="rock"/>
    <s v="music/rock"/>
    <b v="1"/>
    <x v="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03T04:28:00"/>
    <n v="1358755140"/>
    <n v="1357187280"/>
    <b v="0"/>
    <n v="14"/>
    <n v="1.0941176470588236"/>
    <n v="132.85714285714286"/>
    <s v="music"/>
    <s v="rock"/>
    <s v="music/rock"/>
    <b v="1"/>
    <x v="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1-02T01:08:59"/>
    <n v="1359680939"/>
    <n v="1357088939"/>
    <b v="0"/>
    <n v="156"/>
    <n v="1.443746"/>
    <n v="92.547820512820508"/>
    <s v="music"/>
    <s v="rock"/>
    <s v="music/rock"/>
    <b v="1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0-10T18:44:06"/>
    <n v="1384322340"/>
    <n v="1381430646"/>
    <b v="0"/>
    <n v="128"/>
    <n v="1.0386666666666666"/>
    <n v="60.859375"/>
    <s v="music"/>
    <s v="rock"/>
    <s v="music/rock"/>
    <b v="1"/>
    <x v="0"/>
  </r>
  <r>
    <n v="792"/>
    <x v="792"/>
    <s v="Rock n' Roll about the intersection of lies and belief: the Believable Lie."/>
    <n v="2500"/>
    <n v="2511.11"/>
    <x v="0"/>
    <s v="US"/>
    <s v="USD"/>
    <d v="2013-11-07T21:58:03"/>
    <d v="2013-10-08T20:58:03"/>
    <n v="1383861483"/>
    <n v="1381265883"/>
    <b v="0"/>
    <n v="60"/>
    <n v="1.0044440000000001"/>
    <n v="41.851833333333339"/>
    <s v="music"/>
    <s v="rock"/>
    <s v="music/rock"/>
    <b v="1"/>
    <x v="0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6-17T17:47:24"/>
    <n v="1372827540"/>
    <n v="1371491244"/>
    <b v="0"/>
    <n v="32"/>
    <n v="1.0277927272727272"/>
    <n v="88.325937499999995"/>
    <s v="music"/>
    <s v="rock"/>
    <s v="music/rock"/>
    <b v="1"/>
    <x v="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7-12T02:45:37"/>
    <n v="1315242360"/>
    <n v="1310438737"/>
    <b v="0"/>
    <n v="53"/>
    <n v="1.0531250000000001"/>
    <n v="158.96226415094338"/>
    <s v="music"/>
    <s v="rock"/>
    <s v="music/rock"/>
    <b v="1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2-24T14:42:46"/>
    <n v="1333774740"/>
    <n v="1330094566"/>
    <b v="0"/>
    <n v="184"/>
    <n v="1.1178571428571429"/>
    <n v="85.054347826086953"/>
    <s v="music"/>
    <s v="rock"/>
    <s v="music/rock"/>
    <b v="1"/>
    <x v="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8-16T21:11:25"/>
    <n v="1379279400"/>
    <n v="1376687485"/>
    <b v="0"/>
    <n v="90"/>
    <n v="1.0135000000000001"/>
    <n v="112.61111111111111"/>
    <s v="music"/>
    <s v="rock"/>
    <s v="music/rock"/>
    <b v="1"/>
    <x v="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3-28T23:51:28"/>
    <n v="1335672000"/>
    <n v="1332978688"/>
    <b v="0"/>
    <n v="71"/>
    <n v="1.0753333333333333"/>
    <n v="45.436619718309856"/>
    <s v="music"/>
    <s v="rock"/>
    <s v="music/rock"/>
    <b v="1"/>
    <x v="0"/>
  </r>
  <r>
    <n v="798"/>
    <x v="798"/>
    <s v="We have some great new songs and want to record a special edition 4 song EP as our next Eric Stuart Band release"/>
    <n v="3500"/>
    <n v="4021"/>
    <x v="0"/>
    <s v="US"/>
    <s v="USD"/>
    <d v="2014-09-30T14:09:47"/>
    <d v="2014-08-31T14:09:47"/>
    <n v="1412086187"/>
    <n v="1409494187"/>
    <b v="0"/>
    <n v="87"/>
    <n v="1.1488571428571428"/>
    <n v="46.218390804597703"/>
    <s v="music"/>
    <s v="rock"/>
    <s v="music/rock"/>
    <b v="1"/>
    <x v="0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d v="2012-04-27T16:00:46"/>
    <d v="2012-03-28T16:00:46"/>
    <n v="1335542446"/>
    <n v="1332950446"/>
    <b v="0"/>
    <n v="28"/>
    <n v="1.0002"/>
    <n v="178.60714285714286"/>
    <s v="music"/>
    <s v="rock"/>
    <s v="music/rock"/>
    <b v="1"/>
    <x v="0"/>
  </r>
  <r>
    <n v="800"/>
    <x v="800"/>
    <s v="Scotland's premier classic rock and metal festival, 3 days, 3-4 stages, family friendly,  for people of all ages"/>
    <n v="1500"/>
    <n v="2282"/>
    <x v="0"/>
    <s v="GB"/>
    <s v="GBP"/>
    <d v="2014-09-11T10:24:14"/>
    <d v="2014-08-12T10:24:14"/>
    <n v="1410431054"/>
    <n v="1407839054"/>
    <b v="0"/>
    <n v="56"/>
    <n v="1.5213333333333334"/>
    <n v="40.75"/>
    <s v="music"/>
    <s v="rock"/>
    <s v="music/rock"/>
    <b v="1"/>
    <x v="0"/>
  </r>
  <r>
    <n v="801"/>
    <x v="801"/>
    <s v="ALL WE WANT TO DO IS DRIVE AROUND AMERICA AND PLAY A BUNCH OF SHOWS, BUT WE DON'T HAVE ANY MONEY..."/>
    <n v="2000"/>
    <n v="2230.4299999999998"/>
    <x v="0"/>
    <s v="US"/>
    <s v="USD"/>
    <d v="2011-07-01T19:05:20"/>
    <d v="2011-06-01T19:05:20"/>
    <n v="1309547120"/>
    <n v="1306955120"/>
    <b v="0"/>
    <n v="51"/>
    <n v="1.1152149999999998"/>
    <n v="43.733921568627444"/>
    <s v="music"/>
    <s v="rock"/>
    <s v="music/rock"/>
    <b v="1"/>
    <x v="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8-02T00:32:04"/>
    <n v="1347854700"/>
    <n v="1343867524"/>
    <b v="0"/>
    <n v="75"/>
    <n v="1.0133333333333334"/>
    <n v="81.066666666666663"/>
    <s v="music"/>
    <s v="rock"/>
    <s v="music/rock"/>
    <b v="1"/>
    <x v="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02T22:47:58"/>
    <n v="1306630800"/>
    <n v="1304376478"/>
    <b v="0"/>
    <n v="38"/>
    <n v="1.232608695652174"/>
    <n v="74.60526315789474"/>
    <s v="music"/>
    <s v="rock"/>
    <s v="music/rock"/>
    <b v="1"/>
    <x v="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06T02:32:06"/>
    <n v="1311393540"/>
    <n v="1309919526"/>
    <b v="0"/>
    <n v="18"/>
    <n v="1"/>
    <n v="305.55555555555554"/>
    <s v="music"/>
    <s v="rock"/>
    <s v="music/rock"/>
    <b v="1"/>
    <x v="0"/>
  </r>
  <r>
    <n v="805"/>
    <x v="805"/>
    <s v="Be a part of Virtual CH's debut Video and Record release.  Help fund their debut music video and record mixing expenses."/>
    <n v="3000"/>
    <n v="3150"/>
    <x v="0"/>
    <s v="US"/>
    <s v="USD"/>
    <d v="2011-07-16T23:00:00"/>
    <d v="2011-05-27T19:45:12"/>
    <n v="1310857200"/>
    <n v="1306525512"/>
    <b v="0"/>
    <n v="54"/>
    <n v="1.05"/>
    <n v="58.333333333333336"/>
    <s v="music"/>
    <s v="rock"/>
    <s v="music/rock"/>
    <b v="1"/>
    <x v="0"/>
  </r>
  <r>
    <n v="806"/>
    <x v="806"/>
    <s v="Help Golden Animals finish their NEW Album!"/>
    <n v="8000"/>
    <n v="8355"/>
    <x v="0"/>
    <s v="US"/>
    <s v="USD"/>
    <d v="2011-09-07T16:35:39"/>
    <d v="2011-08-08T16:35:39"/>
    <n v="1315413339"/>
    <n v="1312821339"/>
    <b v="0"/>
    <n v="71"/>
    <n v="1.0443750000000001"/>
    <n v="117.67605633802818"/>
    <s v="music"/>
    <s v="rock"/>
    <s v="music/rock"/>
    <b v="1"/>
    <x v="0"/>
  </r>
  <r>
    <n v="807"/>
    <x v="807"/>
    <s v="Join the Sic Vita family and lend a hand as we create a new album!"/>
    <n v="4000"/>
    <n v="4205"/>
    <x v="0"/>
    <s v="US"/>
    <s v="USD"/>
    <d v="2017-03-01T02:00:00"/>
    <d v="2017-01-24T15:05:11"/>
    <n v="1488333600"/>
    <n v="1485270311"/>
    <b v="0"/>
    <n v="57"/>
    <n v="1.05125"/>
    <n v="73.771929824561397"/>
    <s v="music"/>
    <s v="rock"/>
    <s v="music/rock"/>
    <b v="1"/>
    <x v="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1-19T02:24:46"/>
    <n v="1419224340"/>
    <n v="1416363886"/>
    <b v="0"/>
    <n v="43"/>
    <n v="1"/>
    <n v="104.65116279069767"/>
    <s v="music"/>
    <s v="rock"/>
    <s v="music/rock"/>
    <b v="1"/>
    <x v="0"/>
  </r>
  <r>
    <n v="809"/>
    <x v="809"/>
    <s v="Acknowledged songwriter looking to record album of new songs to secure a Publishing Contract"/>
    <n v="4000"/>
    <n v="4151"/>
    <x v="0"/>
    <s v="US"/>
    <s v="USD"/>
    <d v="2014-01-19T20:00:30"/>
    <d v="2013-12-20T20:00:30"/>
    <n v="1390161630"/>
    <n v="1387569630"/>
    <b v="0"/>
    <n v="52"/>
    <n v="1.03775"/>
    <n v="79.82692307692308"/>
    <s v="music"/>
    <s v="rock"/>
    <s v="music/rock"/>
    <b v="1"/>
    <x v="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8-02T01:21:02"/>
    <n v="1346462462"/>
    <n v="1343870462"/>
    <b v="0"/>
    <n v="27"/>
    <n v="1.05"/>
    <n v="58.333333333333336"/>
    <s v="music"/>
    <s v="rock"/>
    <s v="music/rock"/>
    <b v="1"/>
    <x v="0"/>
  </r>
  <r>
    <n v="811"/>
    <x v="811"/>
    <s v="We need your financial support to cover the tour costs!  (Sound, lights, travel, stage design)"/>
    <n v="1000"/>
    <n v="1040"/>
    <x v="0"/>
    <s v="US"/>
    <s v="USD"/>
    <d v="2013-07-10T16:52:00"/>
    <d v="2013-06-18T15:26:42"/>
    <n v="1373475120"/>
    <n v="1371569202"/>
    <b v="0"/>
    <n v="12"/>
    <n v="1.04"/>
    <n v="86.666666666666671"/>
    <s v="music"/>
    <s v="rock"/>
    <s v="music/rock"/>
    <b v="1"/>
    <x v="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1-08T00:25:52"/>
    <n v="1362146280"/>
    <n v="1357604752"/>
    <b v="0"/>
    <n v="33"/>
    <n v="1.5183333333333333"/>
    <n v="27.606060606060606"/>
    <s v="music"/>
    <s v="rock"/>
    <s v="music/rock"/>
    <b v="1"/>
    <x v="0"/>
  </r>
  <r>
    <n v="813"/>
    <x v="813"/>
    <s v="A pre order campaign to fund the pressing of our second full length vinyl LP"/>
    <n v="1500"/>
    <n v="2399.94"/>
    <x v="0"/>
    <s v="US"/>
    <s v="USD"/>
    <d v="2012-07-20T23:02:45"/>
    <d v="2012-06-20T23:02:45"/>
    <n v="1342825365"/>
    <n v="1340233365"/>
    <b v="0"/>
    <n v="96"/>
    <n v="1.59996"/>
    <n v="24.999375000000001"/>
    <s v="music"/>
    <s v="rock"/>
    <s v="music/rock"/>
    <b v="1"/>
    <x v="0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16T17:50:01"/>
    <n v="1306865040"/>
    <n v="1305568201"/>
    <b v="0"/>
    <n v="28"/>
    <n v="1.2729999999999999"/>
    <n v="45.464285714285715"/>
    <s v="music"/>
    <s v="rock"/>
    <s v="music/rock"/>
    <b v="1"/>
    <x v="0"/>
  </r>
  <r>
    <n v="815"/>
    <x v="815"/>
    <s v="Be a part of helping The Early Reset finish their new 7 song EP."/>
    <n v="4000"/>
    <n v="4280"/>
    <x v="0"/>
    <s v="US"/>
    <s v="USD"/>
    <d v="2014-11-01T22:01:43"/>
    <d v="2014-10-02T22:01:43"/>
    <n v="1414879303"/>
    <n v="1412287303"/>
    <b v="0"/>
    <n v="43"/>
    <n v="1.07"/>
    <n v="99.534883720930239"/>
    <s v="music"/>
    <s v="rock"/>
    <s v="music/rock"/>
    <b v="1"/>
    <x v="0"/>
  </r>
  <r>
    <n v="816"/>
    <x v="816"/>
    <s v="Friends and Family have an album for you. They need your help to release it to the world."/>
    <n v="7000"/>
    <n v="8058.55"/>
    <x v="0"/>
    <s v="US"/>
    <s v="USD"/>
    <d v="2013-04-09T06:30:00"/>
    <d v="2013-03-08T20:54:03"/>
    <n v="1365489000"/>
    <n v="1362776043"/>
    <b v="0"/>
    <n v="205"/>
    <n v="1.1512214285714286"/>
    <n v="39.31"/>
    <s v="music"/>
    <s v="rock"/>
    <s v="music/rock"/>
    <b v="1"/>
    <x v="0"/>
  </r>
  <r>
    <n v="817"/>
    <x v="817"/>
    <s v="Dead Fish Handshake is a rock band based out of New Jersey. We are in the process of raising funds for our second record."/>
    <n v="1500"/>
    <n v="2056.66"/>
    <x v="0"/>
    <s v="US"/>
    <s v="USD"/>
    <d v="2012-03-11T04:59:00"/>
    <d v="2012-01-17T14:23:31"/>
    <n v="1331441940"/>
    <n v="1326810211"/>
    <b v="0"/>
    <n v="23"/>
    <n v="1.3711066666666665"/>
    <n v="89.419999999999987"/>
    <s v="music"/>
    <s v="rock"/>
    <s v="music/rock"/>
    <b v="1"/>
    <x v="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7-30T21:11:21"/>
    <n v="1344358860"/>
    <n v="1343682681"/>
    <b v="0"/>
    <n v="19"/>
    <n v="1.5571428571428572"/>
    <n v="28.684210526315791"/>
    <s v="music"/>
    <s v="rock"/>
    <s v="music/rock"/>
    <b v="1"/>
    <x v="0"/>
  </r>
  <r>
    <n v="819"/>
    <x v="819"/>
    <s v="We are touring the Southeast in support of our new EP"/>
    <n v="400"/>
    <n v="435"/>
    <x v="0"/>
    <s v="US"/>
    <s v="USD"/>
    <d v="2013-12-21T04:44:00"/>
    <d v="2013-12-11T23:57:34"/>
    <n v="1387601040"/>
    <n v="1386806254"/>
    <b v="0"/>
    <n v="14"/>
    <n v="1.0874999999999999"/>
    <n v="31.071428571428573"/>
    <s v="music"/>
    <s v="rock"/>
    <s v="music/rock"/>
    <b v="1"/>
    <x v="0"/>
  </r>
  <r>
    <n v="820"/>
    <x v="820"/>
    <s v="Wyatt Lowe &amp; the Ottomatics will be hitting the road this June on a North and Southwest Summer 2014 tour!"/>
    <n v="2000"/>
    <n v="2681"/>
    <x v="0"/>
    <s v="US"/>
    <s v="USD"/>
    <d v="2014-06-09T05:00:00"/>
    <d v="2014-05-09T20:12:22"/>
    <n v="1402290000"/>
    <n v="1399666342"/>
    <b v="0"/>
    <n v="38"/>
    <n v="1.3405"/>
    <n v="70.55263157894737"/>
    <s v="music"/>
    <s v="rock"/>
    <s v="music/rock"/>
    <b v="1"/>
    <x v="0"/>
  </r>
  <r>
    <n v="821"/>
    <x v="821"/>
    <s v="Bizness Suit - NEW ALBUM - We're going to LA to record the best rock album ever - bluesy funky Rock n Roll with soul"/>
    <n v="17482"/>
    <n v="17482"/>
    <x v="0"/>
    <s v="US"/>
    <s v="USD"/>
    <d v="2015-05-04T04:01:00"/>
    <d v="2015-03-30T22:07:45"/>
    <n v="1430712060"/>
    <n v="1427753265"/>
    <b v="0"/>
    <n v="78"/>
    <n v="1"/>
    <n v="224.12820512820514"/>
    <s v="music"/>
    <s v="rock"/>
    <s v="music/rock"/>
    <b v="1"/>
    <x v="0"/>
  </r>
  <r>
    <n v="822"/>
    <x v="822"/>
    <s v="Soul Easy recording our first full length CD.  Inspired by lots of friends and lots of good times."/>
    <n v="3000"/>
    <n v="3575"/>
    <x v="0"/>
    <s v="US"/>
    <s v="USD"/>
    <d v="2012-10-05T22:44:10"/>
    <d v="2012-09-05T22:44:10"/>
    <n v="1349477050"/>
    <n v="1346885050"/>
    <b v="0"/>
    <n v="69"/>
    <n v="1.1916666666666667"/>
    <n v="51.811594202898547"/>
    <s v="music"/>
    <s v="rock"/>
    <s v="music/rock"/>
    <b v="1"/>
    <x v="0"/>
  </r>
  <r>
    <n v="823"/>
    <x v="823"/>
    <s v="Eyes For Fire is finally ready to release their Debut Album but we need YOU to help us put the final touches on it."/>
    <n v="800"/>
    <n v="1436"/>
    <x v="0"/>
    <s v="US"/>
    <s v="USD"/>
    <d v="2015-03-22T22:20:52"/>
    <d v="2015-02-20T23:20:52"/>
    <n v="1427062852"/>
    <n v="1424474452"/>
    <b v="0"/>
    <n v="33"/>
    <n v="1.7949999999999999"/>
    <n v="43.515151515151516"/>
    <s v="music"/>
    <s v="rock"/>
    <s v="music/rock"/>
    <b v="1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3-13T05:48:38"/>
    <n v="1271573940"/>
    <n v="1268459318"/>
    <b v="0"/>
    <n v="54"/>
    <n v="1.3438124999999999"/>
    <n v="39.816666666666663"/>
    <s v="music"/>
    <s v="rock"/>
    <s v="music/rock"/>
    <b v="1"/>
    <x v="0"/>
  </r>
  <r>
    <n v="825"/>
    <x v="825"/>
    <s v="Kickstarting Kill Freeman independently. Help fund the New Record, Video and Live Shows."/>
    <n v="12500"/>
    <n v="12554"/>
    <x v="0"/>
    <s v="US"/>
    <s v="USD"/>
    <d v="2012-10-29T07:21:24"/>
    <d v="2012-10-04T07:21:24"/>
    <n v="1351495284"/>
    <n v="1349335284"/>
    <b v="0"/>
    <n v="99"/>
    <n v="1.0043200000000001"/>
    <n v="126.8080808080808"/>
    <s v="music"/>
    <s v="rock"/>
    <s v="music/rock"/>
    <b v="1"/>
    <x v="0"/>
  </r>
  <r>
    <n v="826"/>
    <x v="826"/>
    <s v="Protect The Dream is preparing to record their debut album 8 years in the making. Lets make it happen Kickstarter!"/>
    <n v="5500"/>
    <n v="5580"/>
    <x v="0"/>
    <s v="US"/>
    <s v="USD"/>
    <d v="2012-03-25T23:55:30"/>
    <d v="2012-03-05T00:55:30"/>
    <n v="1332719730"/>
    <n v="1330908930"/>
    <b v="0"/>
    <n v="49"/>
    <n v="1.0145454545454546"/>
    <n v="113.87755102040816"/>
    <s v="music"/>
    <s v="rock"/>
    <s v="music/rock"/>
    <b v="1"/>
    <x v="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1-19T11:21:47"/>
    <n v="1329248940"/>
    <n v="1326972107"/>
    <b v="0"/>
    <n v="11"/>
    <n v="1.0333333333333334"/>
    <n v="28.181818181818183"/>
    <s v="music"/>
    <s v="rock"/>
    <s v="music/rock"/>
    <b v="1"/>
    <x v="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13T01:13:02"/>
    <n v="1340641440"/>
    <n v="1339549982"/>
    <b v="0"/>
    <n v="38"/>
    <n v="1.07"/>
    <n v="36.60526315789474"/>
    <s v="music"/>
    <s v="rock"/>
    <s v="music/rock"/>
    <b v="1"/>
    <x v="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5-14T19:14:00"/>
    <n v="1468437240"/>
    <n v="1463253240"/>
    <b v="0"/>
    <n v="16"/>
    <n v="1.04"/>
    <n v="32.5"/>
    <s v="music"/>
    <s v="rock"/>
    <s v="music/rock"/>
    <b v="1"/>
    <x v="0"/>
  </r>
  <r>
    <n v="830"/>
    <x v="830"/>
    <s v="We're making a high energy, fist pumpin', pelvis-thrusting new Rock n Roll album and we'd love for you to be a part of it."/>
    <n v="1800"/>
    <n v="1941"/>
    <x v="0"/>
    <s v="US"/>
    <s v="USD"/>
    <d v="2013-03-22T11:37:05"/>
    <d v="2013-02-20T12:37:05"/>
    <n v="1363952225"/>
    <n v="1361363825"/>
    <b v="0"/>
    <n v="32"/>
    <n v="1.0783333333333334"/>
    <n v="60.65625"/>
    <s v="music"/>
    <s v="rock"/>
    <s v="music/rock"/>
    <b v="1"/>
    <x v="0"/>
  </r>
  <r>
    <n v="831"/>
    <x v="831"/>
    <s v="7Horse is a new band with a self-funded album and a show they want to rock in your town!"/>
    <n v="1500"/>
    <n v="3500"/>
    <x v="0"/>
    <s v="US"/>
    <s v="USD"/>
    <d v="2012-04-27T15:31:34"/>
    <d v="2012-03-28T15:31:34"/>
    <n v="1335540694"/>
    <n v="1332948694"/>
    <b v="0"/>
    <n v="20"/>
    <n v="2.3333333333333335"/>
    <n v="175"/>
    <s v="music"/>
    <s v="rock"/>
    <s v="music/rock"/>
    <b v="1"/>
    <x v="0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1-11-22T16:12:15"/>
    <n v="1327133580"/>
    <n v="1321978335"/>
    <b v="0"/>
    <n v="154"/>
    <n v="1.0060706666666666"/>
    <n v="97.993896103896105"/>
    <s v="music"/>
    <s v="rock"/>
    <s v="music/rock"/>
    <b v="1"/>
    <x v="0"/>
  </r>
  <r>
    <n v="833"/>
    <x v="833"/>
    <s v="This is an American rock album."/>
    <n v="6000"/>
    <n v="6100"/>
    <x v="0"/>
    <s v="US"/>
    <s v="USD"/>
    <d v="2014-04-19T21:04:35"/>
    <d v="2014-03-20T21:04:35"/>
    <n v="1397941475"/>
    <n v="1395349475"/>
    <b v="0"/>
    <n v="41"/>
    <n v="1.0166666666666666"/>
    <n v="148.78048780487805"/>
    <s v="music"/>
    <s v="rock"/>
    <s v="music/rock"/>
    <b v="1"/>
    <x v="0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5-28T19:44:52"/>
    <n v="1372651140"/>
    <n v="1369770292"/>
    <b v="0"/>
    <n v="75"/>
    <n v="1.3101818181818181"/>
    <n v="96.08"/>
    <s v="music"/>
    <s v="rock"/>
    <s v="music/rock"/>
    <b v="1"/>
    <x v="0"/>
  </r>
  <r>
    <n v="835"/>
    <x v="835"/>
    <s v="Help composer and musician Samuel B. Lupowitz release his first solo piano rock effort featuring the hard-grooving Ego Band."/>
    <n v="2000"/>
    <n v="2345"/>
    <x v="0"/>
    <s v="US"/>
    <s v="USD"/>
    <d v="2012-05-19T03:00:00"/>
    <d v="2012-04-06T10:59:18"/>
    <n v="1337396400"/>
    <n v="1333709958"/>
    <b v="0"/>
    <n v="40"/>
    <n v="1.1725000000000001"/>
    <n v="58.625"/>
    <s v="music"/>
    <s v="rock"/>
    <s v="music/rock"/>
    <b v="1"/>
    <x v="0"/>
  </r>
  <r>
    <n v="836"/>
    <x v="836"/>
    <s v="An album you can bring home to mom."/>
    <n v="5000"/>
    <n v="5046.5200000000004"/>
    <x v="0"/>
    <s v="US"/>
    <s v="USD"/>
    <d v="2013-10-07T01:21:58"/>
    <d v="2013-09-07T01:21:58"/>
    <n v="1381108918"/>
    <n v="1378516918"/>
    <b v="0"/>
    <n v="46"/>
    <n v="1.009304"/>
    <n v="109.70695652173914"/>
    <s v="music"/>
    <s v="rock"/>
    <s v="music/rock"/>
    <b v="1"/>
    <x v="0"/>
  </r>
  <r>
    <n v="837"/>
    <x v="837"/>
    <s v="Take 147 is currently in the process of recording the debut album called, &quot;Nothin' to Lose&quot;."/>
    <n v="2500"/>
    <n v="3045"/>
    <x v="0"/>
    <s v="US"/>
    <s v="USD"/>
    <d v="2014-05-01T23:57:42"/>
    <d v="2014-04-01T23:57:42"/>
    <n v="1398988662"/>
    <n v="1396396662"/>
    <b v="0"/>
    <n v="62"/>
    <n v="1.218"/>
    <n v="49.112903225806448"/>
    <s v="music"/>
    <s v="rock"/>
    <s v="music/rock"/>
    <b v="1"/>
    <x v="0"/>
  </r>
  <r>
    <n v="838"/>
    <x v="838"/>
    <s v="The Paper Melody wants YOU to be a part of the next chapter! Be a part of the process of our brand new EP and Music Videos!"/>
    <n v="2000"/>
    <n v="2908"/>
    <x v="0"/>
    <s v="US"/>
    <s v="USD"/>
    <d v="2012-01-17T21:33:05"/>
    <d v="2011-12-18T21:33:05"/>
    <n v="1326835985"/>
    <n v="1324243985"/>
    <b v="0"/>
    <n v="61"/>
    <n v="1.454"/>
    <n v="47.672131147540981"/>
    <s v="music"/>
    <s v="rock"/>
    <s v="music/rock"/>
    <b v="1"/>
    <x v="0"/>
  </r>
  <r>
    <n v="839"/>
    <x v="839"/>
    <s v="The Waffle Stompers need your support to keep doing what we love--go on tour, make music and music videos."/>
    <n v="5000"/>
    <n v="5830.83"/>
    <x v="0"/>
    <s v="US"/>
    <s v="USD"/>
    <d v="2012-09-22T18:19:16"/>
    <d v="2012-08-23T18:19:16"/>
    <n v="1348337956"/>
    <n v="1345745956"/>
    <b v="0"/>
    <n v="96"/>
    <n v="1.166166"/>
    <n v="60.737812499999997"/>
    <s v="music"/>
    <s v="rock"/>
    <s v="music/rock"/>
    <b v="1"/>
    <x v="0"/>
  </r>
  <r>
    <n v="840"/>
    <x v="840"/>
    <s v="Carl King / Sir Millard Mulch / Dr. Zoltan Ã˜belisk is making a new 45-minute instrumental sci-fi album!"/>
    <n v="10000"/>
    <n v="12041.66"/>
    <x v="0"/>
    <s v="US"/>
    <s v="USD"/>
    <d v="2016-09-24T05:26:27"/>
    <d v="2016-08-25T05:26:27"/>
    <n v="1474694787"/>
    <n v="1472102787"/>
    <b v="0"/>
    <n v="190"/>
    <n v="1.2041660000000001"/>
    <n v="63.37715789473684"/>
    <s v="music"/>
    <s v="metal"/>
    <s v="music/metal"/>
    <b v="1"/>
    <x v="0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0-11T20:07:43"/>
    <n v="1415653663"/>
    <n v="1413058063"/>
    <b v="1"/>
    <n v="94"/>
    <n v="1.0132000000000001"/>
    <n v="53.893617021276597"/>
    <s v="music"/>
    <s v="metal"/>
    <s v="music/metal"/>
    <b v="1"/>
    <x v="0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09-09T14:13:03"/>
    <n v="1381723140"/>
    <n v="1378735983"/>
    <b v="1"/>
    <n v="39"/>
    <n v="1.0431999999999999"/>
    <n v="66.871794871794876"/>
    <s v="music"/>
    <s v="metal"/>
    <s v="music/metal"/>
    <b v="1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1-21T06:11:20"/>
    <n v="1481184000"/>
    <n v="1479708680"/>
    <b v="0"/>
    <n v="127"/>
    <n v="2.6713333333333331"/>
    <n v="63.102362204724407"/>
    <s v="music"/>
    <s v="metal"/>
    <s v="music/metal"/>
    <b v="1"/>
    <x v="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d v="2014-11-01T04:59:00"/>
    <d v="2014-09-23T16:25:52"/>
    <n v="1414817940"/>
    <n v="1411489552"/>
    <b v="1"/>
    <n v="159"/>
    <n v="1.9413333333333334"/>
    <n v="36.628930817610062"/>
    <s v="music"/>
    <s v="metal"/>
    <s v="music/metal"/>
    <b v="1"/>
    <x v="0"/>
  </r>
  <r>
    <n v="845"/>
    <x v="845"/>
    <s v="Help Legend of Zelda tribute band Master Sword complete their latest heavy metal album: Shadow and Steel!"/>
    <n v="5000"/>
    <n v="6019.01"/>
    <x v="0"/>
    <s v="US"/>
    <s v="USD"/>
    <d v="2016-09-05T03:59:00"/>
    <d v="2016-07-27T04:56:36"/>
    <n v="1473047940"/>
    <n v="1469595396"/>
    <b v="0"/>
    <n v="177"/>
    <n v="1.203802"/>
    <n v="34.005706214689269"/>
    <s v="music"/>
    <s v="metal"/>
    <s v="music/metal"/>
    <b v="1"/>
    <x v="0"/>
  </r>
  <r>
    <n v="846"/>
    <x v="846"/>
    <s v="Pre-order and help me fund new merchandise so we can make the album release something amazing."/>
    <n v="1100"/>
    <n v="1342.01"/>
    <x v="0"/>
    <s v="GB"/>
    <s v="GBP"/>
    <d v="2014-03-10T14:00:00"/>
    <d v="2014-02-24T09:24:15"/>
    <n v="1394460000"/>
    <n v="1393233855"/>
    <b v="0"/>
    <n v="47"/>
    <n v="1.2200090909090908"/>
    <n v="28.553404255319148"/>
    <s v="music"/>
    <s v="metal"/>
    <s v="music/metal"/>
    <b v="1"/>
    <x v="0"/>
  </r>
  <r>
    <n v="847"/>
    <x v="847"/>
    <s v="MUSIC WITH MEANING!  MUSIC THAT MATTERS!!!"/>
    <n v="10"/>
    <n v="10"/>
    <x v="0"/>
    <s v="US"/>
    <s v="USD"/>
    <d v="2015-07-10T19:09:36"/>
    <d v="2015-06-10T19:09:36"/>
    <n v="1436555376"/>
    <n v="1433963376"/>
    <b v="0"/>
    <n v="1"/>
    <n v="1"/>
    <n v="10"/>
    <s v="music"/>
    <s v="metal"/>
    <s v="music/metal"/>
    <b v="1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d v="2015-04-14T19:00:33"/>
    <d v="2015-03-15T19:00:33"/>
    <n v="1429038033"/>
    <n v="1426446033"/>
    <b v="0"/>
    <n v="16"/>
    <n v="1"/>
    <n v="18.75"/>
    <s v="music"/>
    <s v="metal"/>
    <s v="music/metal"/>
    <b v="1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2-16T03:34:24"/>
    <n v="1426473264"/>
    <n v="1424057664"/>
    <b v="0"/>
    <n v="115"/>
    <n v="1.1990000000000001"/>
    <n v="41.704347826086959"/>
    <s v="music"/>
    <s v="metal"/>
    <s v="music/metal"/>
    <b v="1"/>
    <x v="0"/>
  </r>
  <r>
    <n v="850"/>
    <x v="850"/>
    <s v="Help Chicago-based instrumental group Sioum complete the production of their 2nd full-length album."/>
    <n v="4000"/>
    <n v="6207"/>
    <x v="0"/>
    <s v="US"/>
    <s v="USD"/>
    <d v="2016-04-25T04:59:00"/>
    <d v="2016-03-23T19:51:57"/>
    <n v="1461560340"/>
    <n v="1458762717"/>
    <b v="0"/>
    <n v="133"/>
    <n v="1.55175"/>
    <n v="46.669172932330824"/>
    <s v="music"/>
    <s v="metal"/>
    <s v="music/metal"/>
    <b v="1"/>
    <x v="0"/>
  </r>
  <r>
    <n v="851"/>
    <x v="851"/>
    <s v="Salut, nous c'est M.F.Crew, on a besoin de vous pour produire notre premier album &quot;First Ride&quot; ! :)"/>
    <n v="2000"/>
    <n v="2609"/>
    <x v="0"/>
    <s v="FR"/>
    <s v="EUR"/>
    <d v="2016-07-31T19:45:00"/>
    <d v="2016-06-01T21:07:33"/>
    <n v="1469994300"/>
    <n v="1464815253"/>
    <b v="0"/>
    <n v="70"/>
    <n v="1.3045"/>
    <n v="37.271428571428572"/>
    <s v="music"/>
    <s v="metal"/>
    <s v="music/metal"/>
    <b v="1"/>
    <x v="0"/>
  </r>
  <r>
    <n v="852"/>
    <x v="852"/>
    <s v="Limited edition 2x12&quot; vinyl pressing of our latest album &quot;Who Do You Think We Are?&quot;"/>
    <n v="3500"/>
    <n v="3674"/>
    <x v="0"/>
    <s v="US"/>
    <s v="USD"/>
    <d v="2016-10-24T21:00:00"/>
    <d v="2016-10-13T19:19:55"/>
    <n v="1477342800"/>
    <n v="1476386395"/>
    <b v="0"/>
    <n v="62"/>
    <n v="1.0497142857142858"/>
    <n v="59.258064516129032"/>
    <s v="music"/>
    <s v="metal"/>
    <s v="music/metal"/>
    <b v="1"/>
    <x v="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d v="2015-02-16T19:58:29"/>
    <d v="2015-01-17T19:58:29"/>
    <n v="1424116709"/>
    <n v="1421524709"/>
    <b v="0"/>
    <n v="10"/>
    <n v="1"/>
    <n v="30"/>
    <s v="music"/>
    <s v="metal"/>
    <s v="music/metal"/>
    <b v="1"/>
    <x v="0"/>
  </r>
  <r>
    <n v="854"/>
    <x v="854"/>
    <s v="Writing and Recording Sophomore record, and funding Tour to support Spring 2017 album release."/>
    <n v="27800"/>
    <n v="32865.300000000003"/>
    <x v="0"/>
    <s v="US"/>
    <s v="USD"/>
    <d v="2016-12-28T05:05:46"/>
    <d v="2016-11-28T05:05:46"/>
    <n v="1482901546"/>
    <n v="1480309546"/>
    <b v="0"/>
    <n v="499"/>
    <n v="1.1822050359712231"/>
    <n v="65.8623246492986"/>
    <s v="music"/>
    <s v="metal"/>
    <s v="music/metal"/>
    <b v="1"/>
    <x v="0"/>
  </r>
  <r>
    <n v="855"/>
    <x v="855"/>
    <s v="AtteroTerra's &quot;Pray for Apocalypse&quot; is fully completed, and only being held up by funding."/>
    <n v="1450"/>
    <n v="1500"/>
    <x v="0"/>
    <s v="US"/>
    <s v="USD"/>
    <d v="2016-07-24T03:00:17"/>
    <d v="2016-06-24T03:00:17"/>
    <n v="1469329217"/>
    <n v="1466737217"/>
    <b v="0"/>
    <n v="47"/>
    <n v="1.0344827586206897"/>
    <n v="31.914893617021278"/>
    <s v="music"/>
    <s v="metal"/>
    <s v="music/metal"/>
    <b v="1"/>
    <x v="0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08-27T07:29:16"/>
    <n v="1477422000"/>
    <n v="1472282956"/>
    <b v="0"/>
    <n v="28"/>
    <n v="2.1800000000000002"/>
    <n v="19.464285714285715"/>
    <s v="music"/>
    <s v="metal"/>
    <s v="music/metal"/>
    <b v="1"/>
    <x v="0"/>
  </r>
  <r>
    <n v="857"/>
    <x v="857"/>
    <s v="Modern Post-Hardcore/Electro music (Hardstyle, EDM, Trap, Dubstep, Dembow, House)."/>
    <n v="1200"/>
    <n v="1200"/>
    <x v="0"/>
    <s v="ES"/>
    <s v="EUR"/>
    <d v="2015-11-25T14:57:11"/>
    <d v="2015-10-14T13:57:11"/>
    <n v="1448463431"/>
    <n v="1444831031"/>
    <b v="0"/>
    <n v="24"/>
    <n v="1"/>
    <n v="50"/>
    <s v="music"/>
    <s v="metal"/>
    <s v="music/metal"/>
    <b v="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3-16T17:53:38"/>
    <n v="1429138740"/>
    <n v="1426528418"/>
    <b v="0"/>
    <n v="76"/>
    <n v="1.4400583333333332"/>
    <n v="22.737763157894737"/>
    <s v="music"/>
    <s v="metal"/>
    <s v="music/metal"/>
    <b v="1"/>
    <x v="0"/>
  </r>
  <r>
    <n v="859"/>
    <x v="859"/>
    <s v="We are heading to the studio to create our second album and we want you to be right there with us!"/>
    <n v="4000"/>
    <n v="4187"/>
    <x v="0"/>
    <s v="US"/>
    <s v="USD"/>
    <d v="2015-06-04T00:00:00"/>
    <d v="2015-05-04T19:41:08"/>
    <n v="1433376000"/>
    <n v="1430768468"/>
    <b v="0"/>
    <n v="98"/>
    <n v="1.0467500000000001"/>
    <n v="42.724489795918366"/>
    <s v="music"/>
    <s v="metal"/>
    <s v="music/metal"/>
    <b v="1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d v="2013-10-23T11:35:13"/>
    <n v="1385123713"/>
    <n v="1382528113"/>
    <b v="0"/>
    <n v="48"/>
    <n v="0.18142857142857144"/>
    <n v="52.916666666666664"/>
    <s v="music"/>
    <s v="jazz"/>
    <s v="music/jazz"/>
    <b v="0"/>
    <x v="1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d v="2016-09-16T23:10:04"/>
    <d v="2016-08-17T23:10:04"/>
    <n v="1474067404"/>
    <n v="1471475404"/>
    <b v="0"/>
    <n v="2"/>
    <n v="2.2444444444444444E-2"/>
    <n v="50.5"/>
    <s v="music"/>
    <s v="jazz"/>
    <s v="music/jazz"/>
    <b v="0"/>
    <x v="1"/>
  </r>
  <r>
    <n v="862"/>
    <x v="862"/>
    <s v="I want to work with the great John Goodsall and Percy Jones from Brand X to create the ultimate new jazz album."/>
    <n v="50000"/>
    <n v="170"/>
    <x v="2"/>
    <s v="GB"/>
    <s v="GBP"/>
    <d v="2013-11-11T14:19:08"/>
    <d v="2013-10-12T13:19:08"/>
    <n v="1384179548"/>
    <n v="1381583948"/>
    <b v="0"/>
    <n v="4"/>
    <n v="3.3999999999999998E-3"/>
    <n v="42.5"/>
    <s v="music"/>
    <s v="jazz"/>
    <s v="music/jazz"/>
    <b v="0"/>
    <x v="1"/>
  </r>
  <r>
    <n v="863"/>
    <x v="863"/>
    <s v="I'm making the move from a side man in local groups to the leader with this debut jazz CD project."/>
    <n v="2000"/>
    <n v="90"/>
    <x v="2"/>
    <s v="US"/>
    <s v="USD"/>
    <d v="2012-02-12T02:49:26"/>
    <d v="2012-01-13T02:49:26"/>
    <n v="1329014966"/>
    <n v="1326422966"/>
    <b v="0"/>
    <n v="5"/>
    <n v="4.4999999999999998E-2"/>
    <n v="18"/>
    <s v="music"/>
    <s v="jazz"/>
    <s v="music/jazz"/>
    <b v="0"/>
    <x v="1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d v="2013-10-16T09:59:00"/>
    <d v="2013-09-24T02:33:58"/>
    <n v="1381917540"/>
    <n v="1379990038"/>
    <b v="0"/>
    <n v="79"/>
    <n v="0.41538461538461541"/>
    <n v="34.177215189873415"/>
    <s v="music"/>
    <s v="jazz"/>
    <s v="music/jazz"/>
    <b v="0"/>
    <x v="1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d v="2012-11-17T18:33:17"/>
    <n v="1358361197"/>
    <n v="1353177197"/>
    <b v="0"/>
    <n v="2"/>
    <n v="2.0454545454545454E-2"/>
    <n v="22.5"/>
    <s v="music"/>
    <s v="jazz"/>
    <s v="music/jazz"/>
    <b v="0"/>
    <x v="1"/>
  </r>
  <r>
    <n v="866"/>
    <x v="866"/>
    <s v="Drivetime heads to Cali for summer tour supported by @Smoothjazz.com &amp; @JJZPhilly  #Spaghettini #The Roxy"/>
    <n v="3500"/>
    <n v="640"/>
    <x v="2"/>
    <s v="US"/>
    <s v="USD"/>
    <d v="2015-02-28T15:10:00"/>
    <d v="2015-01-21T15:18:38"/>
    <n v="1425136200"/>
    <n v="1421853518"/>
    <b v="0"/>
    <n v="11"/>
    <n v="0.18285714285714286"/>
    <n v="58.18181818181818"/>
    <s v="music"/>
    <s v="jazz"/>
    <s v="music/jazz"/>
    <b v="0"/>
    <x v="1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d v="2009-12-01T04:59:00"/>
    <d v="2009-10-02T02:31:46"/>
    <n v="1259643540"/>
    <n v="1254450706"/>
    <b v="0"/>
    <n v="11"/>
    <n v="0.2402"/>
    <n v="109.18181818181819"/>
    <s v="music"/>
    <s v="jazz"/>
    <s v="music/jazz"/>
    <b v="0"/>
    <x v="1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d v="2013-12-08T00:39:58"/>
    <n v="1389055198"/>
    <n v="1386463198"/>
    <b v="0"/>
    <n v="1"/>
    <n v="1.1111111111111111E-3"/>
    <n v="50"/>
    <s v="music"/>
    <s v="jazz"/>
    <s v="music/jazz"/>
    <b v="0"/>
    <x v="1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d v="2013-04-08T19:17:37"/>
    <d v="2013-03-09T20:17:37"/>
    <n v="1365448657"/>
    <n v="1362860257"/>
    <b v="0"/>
    <n v="3"/>
    <n v="0.11818181818181818"/>
    <n v="346.66666666666669"/>
    <s v="music"/>
    <s v="jazz"/>
    <s v="music/jazz"/>
    <b v="0"/>
    <x v="1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d v="2013-09-01T00:32:03"/>
    <d v="2013-08-02T00:32:03"/>
    <n v="1377995523"/>
    <n v="1375403523"/>
    <b v="0"/>
    <n v="5"/>
    <n v="3.0999999999999999E-3"/>
    <n v="12.4"/>
    <s v="music"/>
    <s v="jazz"/>
    <s v="music/jazz"/>
    <b v="0"/>
    <x v="1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d v="2013-11-29T14:28:15"/>
    <d v="2013-10-30T13:28:15"/>
    <n v="1385735295"/>
    <n v="1383139695"/>
    <b v="0"/>
    <n v="12"/>
    <n v="5.4166666666666669E-2"/>
    <n v="27.083333333333332"/>
    <s v="music"/>
    <s v="jazz"/>
    <s v="music/jazz"/>
    <b v="0"/>
    <x v="1"/>
  </r>
  <r>
    <n v="872"/>
    <x v="872"/>
    <s v="The Songs of Africa Ensemble embarks on their first Goodwill Africa Tour, to taste African music &amp; culture firsthand."/>
    <n v="8000"/>
    <n v="65"/>
    <x v="2"/>
    <s v="US"/>
    <s v="USD"/>
    <d v="2011-03-10T19:48:47"/>
    <d v="2011-01-24T19:48:47"/>
    <n v="1299786527"/>
    <n v="1295898527"/>
    <b v="0"/>
    <n v="2"/>
    <n v="8.1250000000000003E-3"/>
    <n v="32.5"/>
    <s v="music"/>
    <s v="jazz"/>
    <s v="music/jazz"/>
    <b v="0"/>
    <x v="1"/>
  </r>
  <r>
    <n v="873"/>
    <x v="873"/>
    <s v="Fall in love with &quot;The Dreamer&quot;, new original music from trumpeter Freddie Dunn!"/>
    <n v="3500"/>
    <n v="45"/>
    <x v="2"/>
    <s v="US"/>
    <s v="USD"/>
    <d v="2012-11-11T05:00:40"/>
    <d v="2012-10-02T04:00:40"/>
    <n v="1352610040"/>
    <n v="1349150440"/>
    <b v="0"/>
    <n v="5"/>
    <n v="1.2857142857142857E-2"/>
    <n v="9"/>
    <s v="music"/>
    <s v="jazz"/>
    <s v="music/jazz"/>
    <b v="0"/>
    <x v="1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d v="2013-05-04T14:00:34"/>
    <d v="2013-04-04T14:00:34"/>
    <n v="1367676034"/>
    <n v="1365084034"/>
    <b v="0"/>
    <n v="21"/>
    <n v="0.24333333333333335"/>
    <n v="34.761904761904759"/>
    <s v="music"/>
    <s v="jazz"/>
    <s v="music/jazz"/>
    <b v="0"/>
    <x v="1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d v="2015-09-21T17:22:11"/>
    <d v="2015-09-01T17:22:11"/>
    <n v="1442856131"/>
    <n v="1441128131"/>
    <b v="0"/>
    <n v="0"/>
    <n v="0"/>
    <s v="Received No Donations"/>
    <s v="music"/>
    <s v="jazz"/>
    <s v="music/jazz"/>
    <b v="0"/>
    <x v="1"/>
  </r>
  <r>
    <n v="876"/>
    <x v="876"/>
    <s v="What was the greatest record shop ever?  DOBELLS!"/>
    <n v="3152"/>
    <n v="1286"/>
    <x v="2"/>
    <s v="GB"/>
    <s v="GBP"/>
    <d v="2013-02-04T11:55:27"/>
    <d v="2013-01-02T11:55:27"/>
    <n v="1359978927"/>
    <n v="1357127727"/>
    <b v="0"/>
    <n v="45"/>
    <n v="0.40799492385786801"/>
    <n v="28.577777777777779"/>
    <s v="music"/>
    <s v="jazz"/>
    <s v="music/jazz"/>
    <b v="0"/>
    <x v="1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d v="2013-12-19T18:56:00"/>
    <d v="2013-11-19T18:56:00"/>
    <n v="1387479360"/>
    <n v="1384887360"/>
    <b v="0"/>
    <n v="29"/>
    <n v="0.67549999999999999"/>
    <n v="46.586206896551722"/>
    <s v="music"/>
    <s v="jazz"/>
    <s v="music/jazz"/>
    <b v="0"/>
    <x v="1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d v="2010-12-23T05:35:24"/>
    <d v="2010-11-23T05:35:24"/>
    <n v="1293082524"/>
    <n v="1290490524"/>
    <b v="0"/>
    <n v="2"/>
    <n v="1.2999999999999999E-2"/>
    <n v="32.5"/>
    <s v="music"/>
    <s v="jazz"/>
    <s v="music/jazz"/>
    <b v="0"/>
    <x v="1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d v="2012-05-29T19:55:05"/>
    <d v="2012-05-08T19:55:05"/>
    <n v="1338321305"/>
    <n v="1336506905"/>
    <b v="0"/>
    <n v="30"/>
    <n v="0.30666666666666664"/>
    <n v="21.466666666666665"/>
    <s v="music"/>
    <s v="jazz"/>
    <s v="music/jazz"/>
    <b v="0"/>
    <x v="1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d v="2012-10-30T07:42:18"/>
    <d v="2012-09-27T07:42:18"/>
    <n v="1351582938"/>
    <n v="1348731738"/>
    <b v="0"/>
    <n v="8"/>
    <n v="2.9894179894179893E-2"/>
    <n v="14.125"/>
    <s v="music"/>
    <s v="indie rock"/>
    <s v="music/indie rock"/>
    <b v="0"/>
    <x v="1"/>
  </r>
  <r>
    <n v="881"/>
    <x v="881"/>
    <s v="To raise funds to finish the latest album by Chris Reed and the Anime Raiders, called &quot;Deep City Diving&quot;"/>
    <n v="3750"/>
    <n v="30"/>
    <x v="2"/>
    <s v="US"/>
    <s v="USD"/>
    <d v="2012-01-14T06:01:26"/>
    <d v="2011-11-30T06:01:26"/>
    <n v="1326520886"/>
    <n v="1322632886"/>
    <b v="0"/>
    <n v="1"/>
    <n v="8.0000000000000002E-3"/>
    <n v="30"/>
    <s v="music"/>
    <s v="indie rock"/>
    <s v="music/indie rock"/>
    <b v="0"/>
    <x v="1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d v="2011-09-06T20:39:10"/>
    <d v="2011-08-04T20:39:10"/>
    <n v="1315341550"/>
    <n v="1312490350"/>
    <b v="0"/>
    <n v="14"/>
    <n v="0.20133333333333334"/>
    <n v="21.571428571428573"/>
    <s v="music"/>
    <s v="indie rock"/>
    <s v="music/indie rock"/>
    <b v="0"/>
    <x v="1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d v="2016-03-02T22:27:15"/>
    <d v="2016-01-02T22:27:15"/>
    <n v="1456957635"/>
    <n v="1451773635"/>
    <b v="0"/>
    <n v="24"/>
    <n v="0.4002"/>
    <n v="83.375"/>
    <s v="music"/>
    <s v="indie rock"/>
    <s v="music/indie rock"/>
    <b v="0"/>
    <x v="1"/>
  </r>
  <r>
    <n v="884"/>
    <x v="884"/>
    <s v="We need to hire an animal trainer to have a chimpanzee actor perform in our music video with us!"/>
    <n v="2000"/>
    <n v="20"/>
    <x v="2"/>
    <s v="US"/>
    <s v="USD"/>
    <d v="2012-05-12T02:31:00"/>
    <d v="2012-03-13T19:15:46"/>
    <n v="1336789860"/>
    <n v="1331666146"/>
    <b v="0"/>
    <n v="2"/>
    <n v="0.01"/>
    <n v="10"/>
    <s v="music"/>
    <s v="indie rock"/>
    <s v="music/indie rock"/>
    <b v="0"/>
    <x v="1"/>
  </r>
  <r>
    <n v="885"/>
    <x v="885"/>
    <s v="Cobrette Bardole's widely anticipated sophomore release is ready for tracking and he needs your help to make it a reality!"/>
    <n v="1000"/>
    <n v="750"/>
    <x v="2"/>
    <s v="US"/>
    <s v="USD"/>
    <d v="2016-12-30T22:35:11"/>
    <d v="2016-12-09T22:35:11"/>
    <n v="1483137311"/>
    <n v="1481322911"/>
    <b v="0"/>
    <n v="21"/>
    <n v="0.75"/>
    <n v="35.714285714285715"/>
    <s v="music"/>
    <s v="indie rock"/>
    <s v="music/indie rock"/>
    <b v="0"/>
    <x v="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d v="2016-09-15T20:53:33"/>
    <d v="2016-08-21T20:53:33"/>
    <n v="1473972813"/>
    <n v="1471812813"/>
    <b v="0"/>
    <n v="7"/>
    <n v="0.41"/>
    <n v="29.285714285714285"/>
    <s v="music"/>
    <s v="indie rock"/>
    <s v="music/indie rock"/>
    <b v="0"/>
    <x v="1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d v="2012-05-27T23:00:55"/>
    <d v="2012-04-27T23:00:55"/>
    <n v="1338159655"/>
    <n v="1335567655"/>
    <b v="0"/>
    <n v="0"/>
    <n v="0"/>
    <s v="Received No Donations"/>
    <s v="music"/>
    <s v="indie rock"/>
    <s v="music/indie rock"/>
    <b v="0"/>
    <x v="1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d v="2011-09-01T06:00:00"/>
    <d v="2011-07-27T18:04:45"/>
    <n v="1314856800"/>
    <n v="1311789885"/>
    <b v="0"/>
    <n v="4"/>
    <n v="7.1999999999999995E-2"/>
    <n v="18"/>
    <s v="music"/>
    <s v="indie rock"/>
    <s v="music/indie rock"/>
    <b v="0"/>
    <x v="1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d v="2014-10-05T18:49:03"/>
    <d v="2014-09-05T18:49:03"/>
    <n v="1412534943"/>
    <n v="1409942943"/>
    <b v="0"/>
    <n v="32"/>
    <n v="9.4412800000000005E-2"/>
    <n v="73.760000000000005"/>
    <s v="music"/>
    <s v="indie rock"/>
    <s v="music/indie rock"/>
    <b v="0"/>
    <x v="1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d v="2013-10-22T16:46:19"/>
    <n v="1385055979"/>
    <n v="1382460379"/>
    <b v="0"/>
    <n v="4"/>
    <n v="4.1666666666666664E-2"/>
    <n v="31.25"/>
    <s v="music"/>
    <s v="indie rock"/>
    <s v="music/indie rock"/>
    <b v="0"/>
    <x v="1"/>
  </r>
  <r>
    <n v="891"/>
    <x v="891"/>
    <s v="Along with a new EP production and release, it's time to bring Den-Mate, LIVE, to a location near you - East Coast and Beyond!"/>
    <n v="8000"/>
    <n v="260"/>
    <x v="2"/>
    <s v="US"/>
    <s v="USD"/>
    <d v="2014-08-21T00:45:30"/>
    <d v="2014-07-22T00:45:30"/>
    <n v="1408581930"/>
    <n v="1405989930"/>
    <b v="0"/>
    <n v="9"/>
    <n v="3.2500000000000001E-2"/>
    <n v="28.888888888888889"/>
    <s v="music"/>
    <s v="indie rock"/>
    <s v="music/indie rock"/>
    <b v="0"/>
    <x v="1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d v="2010-08-01T04:00:00"/>
    <d v="2010-05-06T04:48:03"/>
    <n v="1280635200"/>
    <n v="1273121283"/>
    <b v="0"/>
    <n v="17"/>
    <n v="0.40749999999999997"/>
    <n v="143.8235294117647"/>
    <s v="music"/>
    <s v="indie rock"/>
    <s v="music/indie rock"/>
    <b v="0"/>
    <x v="1"/>
  </r>
  <r>
    <n v="893"/>
    <x v="893"/>
    <s v="The Philly music scene is full of amazing talent. This annual music festival is to celebrate those gems within that scene!"/>
    <n v="2000"/>
    <n v="200"/>
    <x v="2"/>
    <s v="US"/>
    <s v="USD"/>
    <d v="2015-04-01T20:32:43"/>
    <d v="2015-03-02T21:32:43"/>
    <n v="1427920363"/>
    <n v="1425331963"/>
    <b v="0"/>
    <n v="5"/>
    <n v="0.1"/>
    <n v="40"/>
    <s v="music"/>
    <s v="indie rock"/>
    <s v="music/indie rock"/>
    <b v="0"/>
    <x v="1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d v="2016-06-05T23:33:30"/>
    <d v="2016-05-06T23:33:30"/>
    <n v="1465169610"/>
    <n v="1462577610"/>
    <b v="0"/>
    <n v="53"/>
    <n v="0.39169999999999999"/>
    <n v="147.81132075471697"/>
    <s v="music"/>
    <s v="indie rock"/>
    <s v="music/indie rock"/>
    <b v="0"/>
    <x v="1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d v="2010-10-25T03:03:49"/>
    <d v="2010-09-10T03:03:49"/>
    <n v="1287975829"/>
    <n v="1284087829"/>
    <b v="0"/>
    <n v="7"/>
    <n v="2.4375000000000001E-2"/>
    <n v="27.857142857142858"/>
    <s v="music"/>
    <s v="indie rock"/>
    <s v="music/indie rock"/>
    <b v="0"/>
    <x v="1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d v="2015-08-28T04:00:00"/>
    <d v="2015-08-02T20:57:06"/>
    <n v="1440734400"/>
    <n v="1438549026"/>
    <b v="0"/>
    <n v="72"/>
    <n v="0.4"/>
    <n v="44.444444444444443"/>
    <s v="music"/>
    <s v="indie rock"/>
    <s v="music/indie rock"/>
    <b v="0"/>
    <x v="1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d v="2012-11-28T17:31:48"/>
    <d v="2012-10-29T16:31:48"/>
    <n v="1354123908"/>
    <n v="1351528308"/>
    <b v="0"/>
    <n v="0"/>
    <n v="0"/>
    <s v="Received No Donations"/>
    <s v="music"/>
    <s v="indie rock"/>
    <s v="music/indie rock"/>
    <b v="0"/>
    <x v="1"/>
  </r>
  <r>
    <n v="898"/>
    <x v="898"/>
    <s v="For each month in 2012, Sonnet will be releasing a Jesus-celebrating, grave-shattering, ear-tickling, mind-provoking song!"/>
    <n v="2500"/>
    <n v="70"/>
    <x v="2"/>
    <s v="US"/>
    <s v="USD"/>
    <d v="2012-01-15T18:11:50"/>
    <d v="2011-12-01T18:11:50"/>
    <n v="1326651110"/>
    <n v="1322763110"/>
    <b v="0"/>
    <n v="2"/>
    <n v="2.8000000000000001E-2"/>
    <n v="35"/>
    <s v="music"/>
    <s v="indie rock"/>
    <s v="music/indie rock"/>
    <b v="0"/>
    <x v="1"/>
  </r>
  <r>
    <n v="899"/>
    <x v="899"/>
    <s v="Lets get 48/14 pressed and in your cd players,ipods,blogs, and facebook status'. Lets get it everywhere!"/>
    <n v="750"/>
    <n v="280"/>
    <x v="2"/>
    <s v="US"/>
    <s v="USD"/>
    <d v="2011-05-28T02:22:42"/>
    <d v="2011-04-13T02:22:42"/>
    <n v="1306549362"/>
    <n v="1302661362"/>
    <b v="0"/>
    <n v="8"/>
    <n v="0.37333333333333335"/>
    <n v="35"/>
    <s v="music"/>
    <s v="indie rock"/>
    <s v="music/indie rock"/>
    <b v="0"/>
    <x v="1"/>
  </r>
  <r>
    <n v="900"/>
    <x v="900"/>
    <s v="With Project Revive, I aim to protect and nurture the creative impulse through music."/>
    <n v="5000"/>
    <n v="21"/>
    <x v="2"/>
    <s v="US"/>
    <s v="USD"/>
    <d v="2016-03-30T19:23:22"/>
    <d v="2016-02-29T20:23:22"/>
    <n v="1459365802"/>
    <n v="1456777402"/>
    <b v="0"/>
    <n v="2"/>
    <n v="4.1999999999999997E-3"/>
    <n v="10.5"/>
    <s v="music"/>
    <s v="jazz"/>
    <s v="music/jazz"/>
    <b v="0"/>
    <x v="1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d v="2010-04-23T19:28:34"/>
    <n v="1276024260"/>
    <n v="1272050914"/>
    <b v="0"/>
    <n v="0"/>
    <n v="0"/>
    <s v="Received No Donations"/>
    <s v="music"/>
    <s v="jazz"/>
    <s v="music/jazz"/>
    <b v="0"/>
    <x v="1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d v="2014-08-30T15:30:00"/>
    <d v="2014-07-09T23:10:22"/>
    <n v="1409412600"/>
    <n v="1404947422"/>
    <b v="0"/>
    <n v="3"/>
    <n v="3.0000000000000001E-3"/>
    <n v="30"/>
    <s v="music"/>
    <s v="jazz"/>
    <s v="music/jazz"/>
    <b v="0"/>
    <x v="1"/>
  </r>
  <r>
    <n v="903"/>
    <x v="903"/>
    <s v="The U City Jazz Festival is offered for free to the community and features the best jazz talent from the midwest."/>
    <n v="5000"/>
    <n v="160"/>
    <x v="2"/>
    <s v="US"/>
    <s v="USD"/>
    <d v="2012-09-23T02:25:00"/>
    <d v="2012-08-28T19:06:20"/>
    <n v="1348367100"/>
    <n v="1346180780"/>
    <b v="0"/>
    <n v="4"/>
    <n v="3.2000000000000001E-2"/>
    <n v="40"/>
    <s v="music"/>
    <s v="jazz"/>
    <s v="music/jazz"/>
    <b v="0"/>
    <x v="1"/>
  </r>
  <r>
    <n v="904"/>
    <x v="904"/>
    <s v="Support the preservation of Jazz and help us become a national Jazz Festival with the best music, food, and fun for all ages!"/>
    <n v="50000"/>
    <n v="151"/>
    <x v="2"/>
    <s v="US"/>
    <s v="USD"/>
    <d v="2016-01-03T01:55:37"/>
    <d v="2015-12-04T01:55:37"/>
    <n v="1451786137"/>
    <n v="1449194137"/>
    <b v="0"/>
    <n v="3"/>
    <n v="3.0200000000000001E-3"/>
    <n v="50.333333333333336"/>
    <s v="music"/>
    <s v="jazz"/>
    <s v="music/jazz"/>
    <b v="0"/>
    <x v="1"/>
  </r>
  <r>
    <n v="905"/>
    <x v="905"/>
    <s v="Working hard to get into the studio to record, produce, and edit my break out CD. I hope to realize my vision!"/>
    <n v="6500"/>
    <n v="196"/>
    <x v="2"/>
    <s v="US"/>
    <s v="USD"/>
    <d v="2011-01-24T05:45:26"/>
    <d v="2010-11-25T05:45:26"/>
    <n v="1295847926"/>
    <n v="1290663926"/>
    <b v="0"/>
    <n v="6"/>
    <n v="3.0153846153846153E-2"/>
    <n v="32.666666666666664"/>
    <s v="music"/>
    <s v="jazz"/>
    <s v="music/jazz"/>
    <b v="0"/>
    <x v="1"/>
  </r>
  <r>
    <n v="906"/>
    <x v="906"/>
    <s v="The DMV's most respected saxophonist pay tribute to Motown."/>
    <n v="15000"/>
    <n v="0"/>
    <x v="2"/>
    <s v="US"/>
    <s v="USD"/>
    <d v="2014-03-13T03:33:10"/>
    <d v="2014-02-11T04:33:10"/>
    <n v="1394681590"/>
    <n v="1392093190"/>
    <b v="0"/>
    <n v="0"/>
    <n v="0"/>
    <s v="Received No Donations"/>
    <s v="music"/>
    <s v="jazz"/>
    <s v="music/jazz"/>
    <b v="0"/>
    <x v="1"/>
  </r>
  <r>
    <n v="907"/>
    <x v="907"/>
    <s v="Greg Chambers' self-titled CD needs support for post production, replication, and promotion."/>
    <n v="2900"/>
    <n v="0"/>
    <x v="2"/>
    <s v="US"/>
    <s v="USD"/>
    <d v="2011-09-11T04:37:03"/>
    <d v="2011-08-12T04:37:03"/>
    <n v="1315715823"/>
    <n v="1313123823"/>
    <b v="0"/>
    <n v="0"/>
    <n v="0"/>
    <s v="Received No Donations"/>
    <s v="music"/>
    <s v="jazz"/>
    <s v="music/jazz"/>
    <b v="0"/>
    <x v="1"/>
  </r>
  <r>
    <n v="908"/>
    <x v="908"/>
    <s v="This project is designed to help protect the environment by using Eco-friendly product packaging."/>
    <n v="2500"/>
    <n v="0"/>
    <x v="2"/>
    <s v="US"/>
    <s v="USD"/>
    <d v="2010-07-27T04:59:00"/>
    <d v="2010-06-11T19:14:15"/>
    <n v="1280206740"/>
    <n v="1276283655"/>
    <b v="0"/>
    <n v="0"/>
    <n v="0"/>
    <s v="Received No Donations"/>
    <s v="music"/>
    <s v="jazz"/>
    <s v="music/jazz"/>
    <b v="0"/>
    <x v="1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d v="2012-07-23T04:00:00"/>
    <d v="2012-06-21T16:34:00"/>
    <n v="1343016000"/>
    <n v="1340296440"/>
    <b v="0"/>
    <n v="8"/>
    <n v="3.2500000000000001E-2"/>
    <n v="65"/>
    <s v="music"/>
    <s v="jazz"/>
    <s v="music/jazz"/>
    <b v="0"/>
    <x v="1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d v="2017-01-02T13:05:19"/>
    <n v="1488546319"/>
    <n v="1483362319"/>
    <b v="0"/>
    <n v="5"/>
    <n v="0.22363636363636363"/>
    <n v="24.6"/>
    <s v="music"/>
    <s v="jazz"/>
    <s v="music/jazz"/>
    <b v="0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d v="2014-01-03T00:07:25"/>
    <n v="1390522045"/>
    <n v="1388707645"/>
    <b v="0"/>
    <n v="0"/>
    <n v="0"/>
    <s v="Received No Donations"/>
    <s v="music"/>
    <s v="jazz"/>
    <s v="music/jazz"/>
    <b v="0"/>
    <x v="1"/>
  </r>
  <r>
    <n v="912"/>
    <x v="912"/>
    <s v="My new album will be called Triad, an album of original music performed by me &amp; guest musical artists."/>
    <n v="3500"/>
    <n v="30"/>
    <x v="2"/>
    <s v="US"/>
    <s v="USD"/>
    <d v="2012-12-11T03:37:27"/>
    <d v="2012-10-12T02:37:27"/>
    <n v="1355197047"/>
    <n v="1350009447"/>
    <b v="0"/>
    <n v="2"/>
    <n v="8.5714285714285719E-3"/>
    <n v="15"/>
    <s v="music"/>
    <s v="jazz"/>
    <s v="music/jazz"/>
    <b v="0"/>
    <x v="1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d v="2012-05-05T03:20:19"/>
    <d v="2012-04-05T03:20:19"/>
    <n v="1336188019"/>
    <n v="1333596019"/>
    <b v="0"/>
    <n v="24"/>
    <n v="6.6066666666666662E-2"/>
    <n v="82.583333333333329"/>
    <s v="music"/>
    <s v="jazz"/>
    <s v="music/jazz"/>
    <b v="0"/>
    <x v="1"/>
  </r>
  <r>
    <n v="914"/>
    <x v="914"/>
    <s v="This project is for the making of a music video. All funds will go towards production costs for this event only."/>
    <n v="1500"/>
    <n v="0"/>
    <x v="2"/>
    <s v="US"/>
    <s v="USD"/>
    <d v="2012-08-25T18:19:07"/>
    <d v="2012-07-26T18:19:07"/>
    <n v="1345918747"/>
    <n v="1343326747"/>
    <b v="0"/>
    <n v="0"/>
    <n v="0"/>
    <s v="Received No Donations"/>
    <s v="music"/>
    <s v="jazz"/>
    <s v="music/jazz"/>
    <b v="0"/>
    <x v="1"/>
  </r>
  <r>
    <n v="915"/>
    <x v="915"/>
    <s v="â€œThe Deep Brooklyn Suiteâ€ is a series of musical impressions about living and surviving in Brooklyn."/>
    <n v="6500"/>
    <n v="375"/>
    <x v="2"/>
    <s v="US"/>
    <s v="USD"/>
    <d v="2012-03-01T04:59:00"/>
    <d v="2012-01-29T16:18:34"/>
    <n v="1330577940"/>
    <n v="1327853914"/>
    <b v="0"/>
    <n v="9"/>
    <n v="5.7692307692307696E-2"/>
    <n v="41.666666666666664"/>
    <s v="music"/>
    <s v="jazz"/>
    <s v="music/jazz"/>
    <b v="0"/>
    <x v="1"/>
  </r>
  <r>
    <n v="916"/>
    <x v="916"/>
    <s v="Our next audio recording projects are scheduled for November 1 to 3, 2010 here in Kansas City, Missouri! "/>
    <n v="3300"/>
    <n v="0"/>
    <x v="2"/>
    <s v="US"/>
    <s v="USD"/>
    <d v="2010-10-22T05:00:00"/>
    <d v="2010-09-13T20:28:54"/>
    <n v="1287723600"/>
    <n v="1284409734"/>
    <b v="0"/>
    <n v="0"/>
    <n v="0"/>
    <s v="Received No Donations"/>
    <s v="music"/>
    <s v="jazz"/>
    <s v="music/jazz"/>
    <b v="0"/>
    <x v="1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d v="2014-07-14T02:30:00"/>
    <d v="2014-06-12T22:38:50"/>
    <n v="1405305000"/>
    <n v="1402612730"/>
    <b v="0"/>
    <n v="1"/>
    <n v="6.0000000000000001E-3"/>
    <n v="30"/>
    <s v="music"/>
    <s v="jazz"/>
    <s v="music/jazz"/>
    <b v="0"/>
    <x v="1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d v="2014-11-01T21:59:21"/>
    <n v="1417474761"/>
    <n v="1414879161"/>
    <b v="0"/>
    <n v="10"/>
    <n v="5.0256410256410255E-2"/>
    <n v="19.600000000000001"/>
    <s v="music"/>
    <s v="jazz"/>
    <s v="music/jazz"/>
    <b v="0"/>
    <x v="1"/>
  </r>
  <r>
    <n v="919"/>
    <x v="919"/>
    <s v="Cool jazz with a New Orleans flavor."/>
    <n v="20000"/>
    <n v="100"/>
    <x v="2"/>
    <s v="US"/>
    <s v="USD"/>
    <d v="2012-12-19T15:24:05"/>
    <d v="2012-11-14T15:24:05"/>
    <n v="1355930645"/>
    <n v="1352906645"/>
    <b v="0"/>
    <n v="1"/>
    <n v="5.0000000000000001E-3"/>
    <n v="100"/>
    <s v="music"/>
    <s v="jazz"/>
    <s v="music/jazz"/>
    <b v="0"/>
    <x v="1"/>
  </r>
  <r>
    <n v="920"/>
    <x v="920"/>
    <s v="Miami club band records powerhouse fusion album. You don't have to be a musician to understand the sound of jazz."/>
    <n v="5500"/>
    <n v="0"/>
    <x v="2"/>
    <s v="US"/>
    <s v="USD"/>
    <d v="2013-11-14T17:07:02"/>
    <d v="2013-10-15T16:07:02"/>
    <n v="1384448822"/>
    <n v="1381853222"/>
    <b v="0"/>
    <n v="0"/>
    <n v="0"/>
    <s v="Received No Donations"/>
    <s v="music"/>
    <s v="jazz"/>
    <s v="music/jazz"/>
    <b v="0"/>
    <x v="1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d v="2011-12-12T05:06:16"/>
    <d v="2011-10-31T04:06:16"/>
    <n v="1323666376"/>
    <n v="1320033976"/>
    <b v="0"/>
    <n v="20"/>
    <n v="0.309"/>
    <n v="231.75"/>
    <s v="music"/>
    <s v="jazz"/>
    <s v="music/jazz"/>
    <b v="0"/>
    <x v="1"/>
  </r>
  <r>
    <n v="922"/>
    <x v="922"/>
    <s v="Our goal is to help educate the world about jazz and its components; how it relates to love, romance, and success."/>
    <n v="27000"/>
    <n v="5680"/>
    <x v="2"/>
    <s v="US"/>
    <s v="USD"/>
    <d v="2014-10-01T12:43:13"/>
    <d v="2014-08-27T12:43:13"/>
    <n v="1412167393"/>
    <n v="1409143393"/>
    <b v="0"/>
    <n v="30"/>
    <n v="0.21037037037037037"/>
    <n v="189.33333333333334"/>
    <s v="music"/>
    <s v="jazz"/>
    <s v="music/jazz"/>
    <b v="0"/>
    <x v="1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d v="2014-10-22T23:02:03"/>
    <n v="1416614523"/>
    <n v="1414018923"/>
    <b v="0"/>
    <n v="6"/>
    <n v="2.1999999999999999E-2"/>
    <n v="55"/>
    <s v="music"/>
    <s v="jazz"/>
    <s v="music/jazz"/>
    <b v="0"/>
    <x v="1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d v="2013-02-13T22:37:49"/>
    <d v="2013-01-14T22:37:49"/>
    <n v="1360795069"/>
    <n v="1358203069"/>
    <b v="0"/>
    <n v="15"/>
    <n v="0.109"/>
    <n v="21.8"/>
    <s v="music"/>
    <s v="jazz"/>
    <s v="music/jazz"/>
    <b v="0"/>
    <x v="1"/>
  </r>
  <r>
    <n v="925"/>
    <x v="925"/>
    <s v="This project is a mix of original &amp; standard song selections.  This phase covers recording and package design expenses."/>
    <n v="6000"/>
    <n v="160"/>
    <x v="2"/>
    <s v="US"/>
    <s v="USD"/>
    <d v="2013-11-27T22:08:31"/>
    <d v="2013-10-28T21:08:31"/>
    <n v="1385590111"/>
    <n v="1382994511"/>
    <b v="0"/>
    <n v="5"/>
    <n v="2.6666666666666668E-2"/>
    <n v="32"/>
    <s v="music"/>
    <s v="jazz"/>
    <s v="music/jazz"/>
    <b v="0"/>
    <x v="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d v="2010-07-08T22:40:00"/>
    <d v="2010-06-09T00:28:50"/>
    <n v="1278628800"/>
    <n v="1276043330"/>
    <b v="0"/>
    <n v="0"/>
    <n v="0"/>
    <s v="Received No Donations"/>
    <s v="music"/>
    <s v="jazz"/>
    <s v="music/jazz"/>
    <b v="0"/>
    <x v="1"/>
  </r>
  <r>
    <n v="927"/>
    <x v="927"/>
    <s v="Studio CD/DVD Solo project of Pianist &amp; Keyboardist Jetro da Silva"/>
    <n v="20000"/>
    <n v="0"/>
    <x v="2"/>
    <s v="US"/>
    <s v="USD"/>
    <d v="2012-05-14T19:44:55"/>
    <d v="2012-04-14T19:44:55"/>
    <n v="1337024695"/>
    <n v="1334432695"/>
    <b v="0"/>
    <n v="0"/>
    <n v="0"/>
    <s v="Received No Donations"/>
    <s v="music"/>
    <s v="jazz"/>
    <s v="music/jazz"/>
    <b v="0"/>
    <x v="1"/>
  </r>
  <r>
    <n v="928"/>
    <x v="928"/>
    <s v="A real Motown Backup singer on 22 gold and platinum albums headlines her own Jazz CD of Motown songs."/>
    <n v="14500"/>
    <n v="1575"/>
    <x v="2"/>
    <s v="US"/>
    <s v="USD"/>
    <d v="2012-11-18T00:00:00"/>
    <d v="2012-09-28T20:41:53"/>
    <n v="1353196800"/>
    <n v="1348864913"/>
    <b v="0"/>
    <n v="28"/>
    <n v="0.10862068965517241"/>
    <n v="56.25"/>
    <s v="music"/>
    <s v="jazz"/>
    <s v="music/jazz"/>
    <b v="0"/>
    <x v="1"/>
  </r>
  <r>
    <n v="929"/>
    <x v="929"/>
    <s v="I am searching for monetary funding to go into a good recording studio and record experimental intuitive improv jazz."/>
    <n v="500"/>
    <n v="0"/>
    <x v="2"/>
    <s v="US"/>
    <s v="USD"/>
    <d v="2012-04-09T04:42:49"/>
    <d v="2012-03-10T05:42:49"/>
    <n v="1333946569"/>
    <n v="1331358169"/>
    <b v="0"/>
    <n v="0"/>
    <n v="0"/>
    <s v="Received No Donations"/>
    <s v="music"/>
    <s v="jazz"/>
    <s v="music/jazz"/>
    <b v="0"/>
    <x v="1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d v="2010-05-14T21:58:26"/>
    <n v="1277501520"/>
    <n v="1273874306"/>
    <b v="0"/>
    <n v="5"/>
    <n v="0.38333333333333336"/>
    <n v="69"/>
    <s v="music"/>
    <s v="jazz"/>
    <s v="music/jazz"/>
    <b v="0"/>
    <x v="1"/>
  </r>
  <r>
    <n v="931"/>
    <x v="931"/>
    <s v="A contemporary jazz project crossing music lines, from jazz to rock walking through some free elements and full of melody!"/>
    <n v="2000"/>
    <n v="131"/>
    <x v="2"/>
    <s v="GB"/>
    <s v="GBP"/>
    <d v="2014-03-16T22:00:00"/>
    <d v="2014-02-10T08:38:22"/>
    <n v="1395007200"/>
    <n v="1392021502"/>
    <b v="0"/>
    <n v="7"/>
    <n v="6.5500000000000003E-2"/>
    <n v="18.714285714285715"/>
    <s v="music"/>
    <s v="jazz"/>
    <s v="music/jazz"/>
    <b v="0"/>
    <x v="1"/>
  </r>
  <r>
    <n v="932"/>
    <x v="932"/>
    <s v="Help me to create my 3rd album, a Christmas CD with 16 Holiday/Original favorites!"/>
    <n v="9500"/>
    <n v="1381"/>
    <x v="2"/>
    <s v="US"/>
    <s v="USD"/>
    <d v="2013-03-22T22:15:45"/>
    <d v="2013-02-05T23:15:45"/>
    <n v="1363990545"/>
    <n v="1360106145"/>
    <b v="0"/>
    <n v="30"/>
    <n v="0.14536842105263159"/>
    <n v="46.033333333333331"/>
    <s v="music"/>
    <s v="jazz"/>
    <s v="music/jazz"/>
    <b v="0"/>
    <x v="1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d v="2014-05-12T04:03:29"/>
    <d v="2014-03-13T04:03:29"/>
    <n v="1399867409"/>
    <n v="1394683409"/>
    <b v="0"/>
    <n v="2"/>
    <n v="0.06"/>
    <n v="60"/>
    <s v="music"/>
    <s v="jazz"/>
    <s v="music/jazz"/>
    <b v="0"/>
    <x v="1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d v="2014-05-04T06:00:00"/>
    <d v="2014-04-04T17:41:24"/>
    <n v="1399183200"/>
    <n v="1396633284"/>
    <b v="0"/>
    <n v="30"/>
    <n v="0.30399999999999999"/>
    <n v="50.666666666666664"/>
    <s v="music"/>
    <s v="jazz"/>
    <s v="music/jazz"/>
    <b v="0"/>
    <x v="1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d v="2016-01-29T08:00:29"/>
    <d v="2015-12-30T08:00:29"/>
    <n v="1454054429"/>
    <n v="1451462429"/>
    <b v="0"/>
    <n v="2"/>
    <n v="1.4285714285714285E-2"/>
    <n v="25"/>
    <s v="music"/>
    <s v="jazz"/>
    <s v="music/jazz"/>
    <b v="0"/>
    <x v="1"/>
  </r>
  <r>
    <n v="936"/>
    <x v="936"/>
    <s v="A CD of a live Jazz concert featuring Marti Mendenhall, George Mitchell, Scott Steed and Todd Strait."/>
    <n v="1400"/>
    <n v="0"/>
    <x v="2"/>
    <s v="US"/>
    <s v="USD"/>
    <d v="2012-01-18T20:00:00"/>
    <d v="2011-12-06T00:34:49"/>
    <n v="1326916800"/>
    <n v="1323131689"/>
    <b v="0"/>
    <n v="0"/>
    <n v="0"/>
    <s v="Received No Donations"/>
    <s v="music"/>
    <s v="jazz"/>
    <s v="music/jazz"/>
    <b v="0"/>
    <x v="1"/>
  </r>
  <r>
    <n v="937"/>
    <x v="937"/>
    <s v="We've been invited to perform at Jazz Festival 2013. We must request funding to successfully manage this special invitation"/>
    <n v="3500"/>
    <n v="40"/>
    <x v="2"/>
    <s v="US"/>
    <s v="USD"/>
    <d v="2013-11-03T20:09:17"/>
    <d v="2013-10-04T19:09:17"/>
    <n v="1383509357"/>
    <n v="1380913757"/>
    <b v="0"/>
    <n v="2"/>
    <n v="1.1428571428571429E-2"/>
    <n v="20"/>
    <s v="music"/>
    <s v="jazz"/>
    <s v="music/jazz"/>
    <b v="0"/>
    <x v="1"/>
  </r>
  <r>
    <n v="938"/>
    <x v="938"/>
    <s v="Creating new avenues of exposure for young Jazz &amp; Soul artists_x000a_to express their Art of Music."/>
    <n v="7000"/>
    <n v="25"/>
    <x v="2"/>
    <s v="US"/>
    <s v="USD"/>
    <d v="2012-09-02T11:30:48"/>
    <d v="2012-08-03T11:30:48"/>
    <n v="1346585448"/>
    <n v="1343993448"/>
    <b v="0"/>
    <n v="1"/>
    <n v="3.5714285714285713E-3"/>
    <n v="25"/>
    <s v="music"/>
    <s v="jazz"/>
    <s v="music/jazz"/>
    <b v="0"/>
    <x v="1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d v="2013-06-30T19:58:00"/>
    <d v="2013-05-22T18:18:58"/>
    <n v="1372622280"/>
    <n v="1369246738"/>
    <b v="0"/>
    <n v="2"/>
    <n v="1.4545454545454545E-2"/>
    <n v="20"/>
    <s v="music"/>
    <s v="jazz"/>
    <s v="music/jazz"/>
    <b v="0"/>
    <x v="1"/>
  </r>
  <r>
    <n v="940"/>
    <x v="940"/>
    <s v="The 1st club in your bag should be between your ears!  Light up Your Brain Power. Play Smarter. Swing the LUMIC Band.."/>
    <n v="9000"/>
    <n v="1544"/>
    <x v="2"/>
    <s v="US"/>
    <s v="USD"/>
    <d v="2015-08-11T00:12:06"/>
    <d v="2015-06-27T00:12:06"/>
    <n v="1439251926"/>
    <n v="1435363926"/>
    <b v="0"/>
    <n v="14"/>
    <n v="0.17155555555555554"/>
    <n v="110.28571428571429"/>
    <s v="technology"/>
    <s v="wearables"/>
    <s v="technology/wearables"/>
    <b v="0"/>
    <x v="1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d v="2017-02-10T02:19:05"/>
    <d v="2017-01-11T02:19:05"/>
    <n v="1486693145"/>
    <n v="1484101145"/>
    <b v="0"/>
    <n v="31"/>
    <n v="2.3220000000000001E-2"/>
    <n v="37.451612903225808"/>
    <s v="technology"/>
    <s v="wearables"/>
    <s v="technology/wearables"/>
    <b v="0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d v="2016-02-18T20:14:20"/>
    <d v="2016-01-13T20:14:20"/>
    <n v="1455826460"/>
    <n v="1452716060"/>
    <b v="0"/>
    <n v="16"/>
    <n v="8.9066666666666669E-2"/>
    <n v="41.75"/>
    <s v="technology"/>
    <s v="wearables"/>
    <s v="technology/wearables"/>
    <b v="0"/>
    <x v="1"/>
  </r>
  <r>
    <n v="943"/>
    <x v="943"/>
    <s v="A mask for home or travel that will give you the best, undisturbed sleep of your life."/>
    <n v="3000"/>
    <n v="289"/>
    <x v="2"/>
    <s v="US"/>
    <s v="USD"/>
    <d v="2016-11-29T17:01:45"/>
    <d v="2016-10-30T16:01:45"/>
    <n v="1480438905"/>
    <n v="1477843305"/>
    <b v="0"/>
    <n v="12"/>
    <n v="9.633333333333334E-2"/>
    <n v="24.083333333333332"/>
    <s v="technology"/>
    <s v="wearables"/>
    <s v="technology/wearables"/>
    <b v="0"/>
    <x v="1"/>
  </r>
  <r>
    <n v="944"/>
    <x v="944"/>
    <s v="Find your pet when it's missing, digitally store pet-related information, and locate pet friend establishments and services."/>
    <n v="50000"/>
    <n v="6663"/>
    <x v="2"/>
    <s v="US"/>
    <s v="USD"/>
    <d v="2016-04-18T14:00:00"/>
    <d v="2016-03-15T14:00:50"/>
    <n v="1460988000"/>
    <n v="1458050450"/>
    <b v="0"/>
    <n v="96"/>
    <n v="0.13325999999999999"/>
    <n v="69.40625"/>
    <s v="technology"/>
    <s v="wearables"/>
    <s v="technology/wearables"/>
    <b v="0"/>
    <x v="1"/>
  </r>
  <r>
    <n v="945"/>
    <x v="945"/>
    <s v="Make your watch Smart ! CT Band is an ultra-thin, high-tech smart watch-strap awarded twice at CES 2017 las vegas"/>
    <n v="100000"/>
    <n v="2484"/>
    <x v="2"/>
    <s v="FR"/>
    <s v="EUR"/>
    <d v="2017-02-18T23:59:00"/>
    <d v="2016-12-28T20:57:06"/>
    <n v="1487462340"/>
    <n v="1482958626"/>
    <b v="0"/>
    <n v="16"/>
    <n v="2.4840000000000001E-2"/>
    <n v="155.25"/>
    <s v="technology"/>
    <s v="wearables"/>
    <s v="technology/wearables"/>
    <b v="0"/>
    <x v="1"/>
  </r>
  <r>
    <n v="946"/>
    <x v="946"/>
    <s v="Soft edged-Hard working. The perfect wearable organization for the home and professional shop."/>
    <n v="15000"/>
    <n v="286"/>
    <x v="2"/>
    <s v="US"/>
    <s v="USD"/>
    <d v="2016-09-09T18:00:48"/>
    <d v="2016-08-10T18:00:48"/>
    <n v="1473444048"/>
    <n v="1470852048"/>
    <b v="0"/>
    <n v="5"/>
    <n v="1.9066666666666666E-2"/>
    <n v="57.2"/>
    <s v="technology"/>
    <s v="wearables"/>
    <s v="technology/wearables"/>
    <b v="0"/>
    <x v="1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d v="2016-06-30T18:45:06"/>
    <d v="2016-05-01T18:45:06"/>
    <n v="1467312306"/>
    <n v="1462128306"/>
    <b v="0"/>
    <n v="0"/>
    <n v="0"/>
    <s v="Received No Donations"/>
    <s v="technology"/>
    <s v="wearables"/>
    <s v="technology/wearables"/>
    <b v="0"/>
    <x v="1"/>
  </r>
  <r>
    <n v="948"/>
    <x v="948"/>
    <s v="T-Shirt with Led panel controlled by Android app over WiFi. _x000a_Multiple shirts, games, text, video effects support,"/>
    <n v="4000"/>
    <n v="480"/>
    <x v="2"/>
    <s v="NL"/>
    <s v="EUR"/>
    <d v="2016-03-12T19:52:44"/>
    <d v="2016-02-11T19:52:44"/>
    <n v="1457812364"/>
    <n v="1455220364"/>
    <b v="0"/>
    <n v="8"/>
    <n v="0.12"/>
    <n v="60"/>
    <s v="technology"/>
    <s v="wearables"/>
    <s v="technology/wearables"/>
    <b v="0"/>
    <x v="1"/>
  </r>
  <r>
    <n v="949"/>
    <x v="949"/>
    <s v="Der INBED ist ein innovatives Multisensor-Wearable fÃ¼r die SturzprÃ¤vention motorisch eingeschrÃ¤nkter Personen."/>
    <n v="20000"/>
    <n v="273"/>
    <x v="2"/>
    <s v="DE"/>
    <s v="EUR"/>
    <d v="2016-02-21T01:02:56"/>
    <d v="2015-12-23T01:02:56"/>
    <n v="1456016576"/>
    <n v="1450832576"/>
    <b v="0"/>
    <n v="7"/>
    <n v="1.3650000000000001E-2"/>
    <n v="39"/>
    <s v="technology"/>
    <s v="wearables"/>
    <s v="technology/wearables"/>
    <b v="0"/>
    <x v="1"/>
  </r>
  <r>
    <n v="950"/>
    <x v="950"/>
    <s v="Rider worn tail light brake light. Adheres to virtually any coat, jacket or vest. Stays on even when you get off."/>
    <n v="5000"/>
    <n v="1402"/>
    <x v="2"/>
    <s v="CA"/>
    <s v="CAD"/>
    <d v="2016-01-17T18:01:01"/>
    <d v="2015-12-18T18:01:01"/>
    <n v="1453053661"/>
    <n v="1450461661"/>
    <b v="0"/>
    <n v="24"/>
    <n v="0.28039999999999998"/>
    <n v="58.416666666666664"/>
    <s v="technology"/>
    <s v="wearables"/>
    <s v="technology/wearables"/>
    <b v="0"/>
    <x v="1"/>
  </r>
  <r>
    <n v="951"/>
    <x v="951"/>
    <s v="Revolutionizing the way we walk our dogs!"/>
    <n v="50000"/>
    <n v="19195"/>
    <x v="2"/>
    <s v="US"/>
    <s v="USD"/>
    <d v="2016-06-04T15:41:12"/>
    <d v="2016-04-20T15:41:12"/>
    <n v="1465054872"/>
    <n v="1461166872"/>
    <b v="0"/>
    <n v="121"/>
    <n v="0.38390000000000002"/>
    <n v="158.63636363636363"/>
    <s v="technology"/>
    <s v="wearables"/>
    <s v="technology/wearables"/>
    <b v="0"/>
    <x v="1"/>
  </r>
  <r>
    <n v="952"/>
    <x v="952"/>
    <s v="Audionoggin: Wireless personal surround sound for the athlete in everyone."/>
    <n v="49000"/>
    <n v="19572"/>
    <x v="2"/>
    <s v="US"/>
    <s v="USD"/>
    <d v="2016-11-18T15:43:32"/>
    <d v="2016-10-19T14:43:32"/>
    <n v="1479483812"/>
    <n v="1476888212"/>
    <b v="0"/>
    <n v="196"/>
    <n v="0.39942857142857141"/>
    <n v="99.857142857142861"/>
    <s v="technology"/>
    <s v="wearables"/>
    <s v="technology/wearables"/>
    <b v="0"/>
    <x v="1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d v="2015-01-25T03:56:39"/>
    <d v="2014-12-26T03:56:39"/>
    <n v="1422158199"/>
    <n v="1419566199"/>
    <b v="0"/>
    <n v="5"/>
    <n v="8.3999999999999995E-3"/>
    <n v="25.2"/>
    <s v="technology"/>
    <s v="wearables"/>
    <s v="technology/wearables"/>
    <b v="0"/>
    <x v="1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d v="2015-08-20T20:00:39"/>
    <d v="2015-07-09T20:00:39"/>
    <n v="1440100839"/>
    <n v="1436472039"/>
    <b v="0"/>
    <n v="73"/>
    <n v="0.43406666666666666"/>
    <n v="89.191780821917803"/>
    <s v="technology"/>
    <s v="wearables"/>
    <s v="technology/wearables"/>
    <b v="0"/>
    <x v="1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d v="2016-09-13T07:05:00"/>
    <d v="2016-08-04T07:05:00"/>
    <n v="1473750300"/>
    <n v="1470294300"/>
    <b v="0"/>
    <n v="93"/>
    <n v="5.6613333333333335E-2"/>
    <n v="182.6236559139785"/>
    <s v="technology"/>
    <s v="wearables"/>
    <s v="technology/wearables"/>
    <b v="0"/>
    <x v="1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d v="2015-04-26T20:55:59"/>
    <d v="2015-02-25T21:55:59"/>
    <n v="1430081759"/>
    <n v="1424901359"/>
    <b v="0"/>
    <n v="17"/>
    <n v="1.7219999999999999E-2"/>
    <n v="50.647058823529413"/>
    <s v="technology"/>
    <s v="wearables"/>
    <s v="technology/wearables"/>
    <b v="0"/>
    <x v="1"/>
  </r>
  <r>
    <n v="957"/>
    <x v="957"/>
    <s v="A Leather Smart watch Band, that NEVER needs to be charged for only $37!"/>
    <n v="12000"/>
    <n v="233"/>
    <x v="2"/>
    <s v="US"/>
    <s v="USD"/>
    <d v="2016-11-17T14:15:33"/>
    <d v="2016-10-17T13:15:33"/>
    <n v="1479392133"/>
    <n v="1476710133"/>
    <b v="0"/>
    <n v="7"/>
    <n v="1.9416666666666665E-2"/>
    <n v="33.285714285714285"/>
    <s v="technology"/>
    <s v="wearables"/>
    <s v="technology/wearables"/>
    <b v="0"/>
    <x v="1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d v="2015-04-10T04:59:00"/>
    <d v="2015-03-19T19:16:03"/>
    <n v="1428641940"/>
    <n v="1426792563"/>
    <b v="0"/>
    <n v="17"/>
    <n v="0.11328275684711328"/>
    <n v="51.823529411764703"/>
    <s v="technology"/>
    <s v="wearables"/>
    <s v="technology/wearables"/>
    <b v="0"/>
    <x v="1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d v="2015-01-19T04:11:05"/>
    <d v="2014-12-20T04:11:05"/>
    <n v="1421640665"/>
    <n v="1419048665"/>
    <b v="0"/>
    <n v="171"/>
    <n v="0.3886"/>
    <n v="113.62573099415205"/>
    <s v="technology"/>
    <s v="wearables"/>
    <s v="technology/wearables"/>
    <b v="0"/>
    <x v="1"/>
  </r>
  <r>
    <n v="960"/>
    <x v="960"/>
    <s v="Kai sits right behind your ear and lets you access a smart voice interface 24/7. Call, text, search, and even call an Uber."/>
    <n v="55650"/>
    <n v="25655"/>
    <x v="2"/>
    <s v="US"/>
    <s v="USD"/>
    <d v="2017-03-14T14:02:35"/>
    <d v="2017-01-31T15:02:35"/>
    <n v="1489500155"/>
    <n v="1485874955"/>
    <b v="0"/>
    <n v="188"/>
    <n v="0.46100628930817611"/>
    <n v="136.46276595744681"/>
    <s v="technology"/>
    <s v="wearables"/>
    <s v="technology/wearables"/>
    <b v="0"/>
    <x v="1"/>
  </r>
  <r>
    <n v="961"/>
    <x v="961"/>
    <s v="Active, happy &amp; healthy together! _x000a_Thatâ€™s our mission for all dogs and their parents."/>
    <n v="95000"/>
    <n v="40079"/>
    <x v="2"/>
    <s v="US"/>
    <s v="USD"/>
    <d v="2017-02-20T19:00:00"/>
    <d v="2017-01-05T16:38:55"/>
    <n v="1487617200"/>
    <n v="1483634335"/>
    <b v="0"/>
    <n v="110"/>
    <n v="0.42188421052631581"/>
    <n v="364.35454545454547"/>
    <s v="technology"/>
    <s v="wearables"/>
    <s v="technology/wearables"/>
    <b v="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d v="2016-02-11T17:05:53"/>
    <d v="2016-01-04T17:05:53"/>
    <n v="1455210353"/>
    <n v="1451927153"/>
    <b v="0"/>
    <n v="37"/>
    <n v="0.2848"/>
    <n v="19.243243243243242"/>
    <s v="technology"/>
    <s v="wearables"/>
    <s v="technology/wearables"/>
    <b v="0"/>
    <x v="1"/>
  </r>
  <r>
    <n v="963"/>
    <x v="963"/>
    <s v="WE are molding an educated, motivated, non violent GENERATION!"/>
    <n v="35000"/>
    <n v="377"/>
    <x v="2"/>
    <s v="US"/>
    <s v="USD"/>
    <d v="2016-10-17T15:15:19"/>
    <d v="2016-09-12T15:15:19"/>
    <n v="1476717319"/>
    <n v="1473693319"/>
    <b v="0"/>
    <n v="9"/>
    <n v="1.0771428571428571E-2"/>
    <n v="41.888888888888886"/>
    <s v="technology"/>
    <s v="wearables"/>
    <s v="technology/wearables"/>
    <b v="0"/>
    <x v="1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d v="2015-09-01T15:05:19"/>
    <d v="2015-07-23T15:05:19"/>
    <n v="1441119919"/>
    <n v="1437663919"/>
    <b v="0"/>
    <n v="29"/>
    <n v="7.9909090909090902E-3"/>
    <n v="30.310344827586206"/>
    <s v="technology"/>
    <s v="wearables"/>
    <s v="technology/wearables"/>
    <b v="0"/>
    <x v="1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d v="2016-10-26T03:59:00"/>
    <d v="2016-09-24T00:24:06"/>
    <n v="1477454340"/>
    <n v="1474676646"/>
    <b v="0"/>
    <n v="6"/>
    <n v="1.192E-2"/>
    <n v="49.666666666666664"/>
    <s v="technology"/>
    <s v="wearables"/>
    <s v="technology/wearables"/>
    <b v="0"/>
    <x v="1"/>
  </r>
  <r>
    <n v="966"/>
    <x v="966"/>
    <s v="ICE SHIRT; running, multi-sport, cycling, &amp; athletic wear shirts that hold melting ice to cool you on hot days."/>
    <n v="12000"/>
    <n v="1776"/>
    <x v="2"/>
    <s v="US"/>
    <s v="USD"/>
    <d v="2016-10-06T15:15:32"/>
    <d v="2016-09-06T15:15:32"/>
    <n v="1475766932"/>
    <n v="1473174932"/>
    <b v="0"/>
    <n v="30"/>
    <n v="0.14799999999999999"/>
    <n v="59.2"/>
    <s v="technology"/>
    <s v="wearables"/>
    <s v="technology/wearables"/>
    <b v="0"/>
    <x v="1"/>
  </r>
  <r>
    <n v="967"/>
    <x v="967"/>
    <s v="Better Beanie is the new therapeutic wearable designed to assist you while keeping your hands free."/>
    <n v="20000"/>
    <n v="3562"/>
    <x v="2"/>
    <s v="US"/>
    <s v="USD"/>
    <d v="2016-04-22T05:06:14"/>
    <d v="2016-02-22T06:06:14"/>
    <n v="1461301574"/>
    <n v="1456121174"/>
    <b v="0"/>
    <n v="81"/>
    <n v="0.17810000000000001"/>
    <n v="43.97530864197531"/>
    <s v="technology"/>
    <s v="wearables"/>
    <s v="technology/wearables"/>
    <b v="0"/>
    <x v="1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d v="2014-08-15T20:20:34"/>
    <d v="2014-07-16T20:20:34"/>
    <n v="1408134034"/>
    <n v="1405542034"/>
    <b v="0"/>
    <n v="4"/>
    <n v="1.325E-2"/>
    <n v="26.5"/>
    <s v="technology"/>
    <s v="wearables"/>
    <s v="technology/wearables"/>
    <b v="0"/>
    <x v="1"/>
  </r>
  <r>
    <n v="969"/>
    <x v="969"/>
    <s v="Geek &amp; Chic Smart Jewelry Collection, Wearables Meet Style!"/>
    <n v="30000"/>
    <n v="14000"/>
    <x v="2"/>
    <s v="MX"/>
    <s v="MXN"/>
    <d v="2017-02-09T07:16:47"/>
    <d v="2017-01-07T07:16:47"/>
    <n v="1486624607"/>
    <n v="1483773407"/>
    <b v="0"/>
    <n v="11"/>
    <n v="0.46666666666666667"/>
    <n v="1272.7272727272727"/>
    <s v="technology"/>
    <s v="wearables"/>
    <s v="technology/wearables"/>
    <b v="0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d v="2017-01-23T04:59:00"/>
    <d v="2016-12-17T05:17:33"/>
    <n v="1485147540"/>
    <n v="1481951853"/>
    <b v="0"/>
    <n v="14"/>
    <n v="0.4592"/>
    <n v="164"/>
    <s v="technology"/>
    <s v="wearables"/>
    <s v="technology/wearables"/>
    <b v="0"/>
    <x v="1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d v="2015-06-01T17:01:00"/>
    <d v="2015-04-17T17:01:00"/>
    <n v="1433178060"/>
    <n v="1429290060"/>
    <b v="0"/>
    <n v="5"/>
    <n v="2.2599999999999999E-3"/>
    <n v="45.2"/>
    <s v="technology"/>
    <s v="wearables"/>
    <s v="technology/wearables"/>
    <b v="0"/>
    <x v="1"/>
  </r>
  <r>
    <n v="972"/>
    <x v="972"/>
    <s v="Slackers Patent-Pending Magnetic Clip and Cable System, Amazing Sound, Durability and Value Can't Be Beat...AT ANY PRICE!!"/>
    <n v="20000"/>
    <n v="6925"/>
    <x v="2"/>
    <s v="US"/>
    <s v="USD"/>
    <d v="2014-09-04T06:59:00"/>
    <d v="2014-08-05T20:46:38"/>
    <n v="1409813940"/>
    <n v="1407271598"/>
    <b v="0"/>
    <n v="45"/>
    <n v="0.34625"/>
    <n v="153.88888888888889"/>
    <s v="technology"/>
    <s v="wearables"/>
    <s v="technology/wearables"/>
    <b v="0"/>
    <x v="1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d v="2015-11-09T01:21:33"/>
    <d v="2015-09-10T00:21:33"/>
    <n v="1447032093"/>
    <n v="1441844493"/>
    <b v="0"/>
    <n v="8"/>
    <n v="2.0549999999999999E-2"/>
    <n v="51.375"/>
    <s v="technology"/>
    <s v="wearables"/>
    <s v="technology/wearables"/>
    <b v="0"/>
    <x v="1"/>
  </r>
  <r>
    <n v="974"/>
    <x v="974"/>
    <s v="The device that allows those with artificial knees or arthritic knees to kneel down without putting pressure on their knees."/>
    <n v="50000"/>
    <n v="280"/>
    <x v="2"/>
    <s v="US"/>
    <s v="USD"/>
    <d v="2016-03-25T16:59:16"/>
    <d v="2016-02-24T17:59:16"/>
    <n v="1458925156"/>
    <n v="1456336756"/>
    <b v="0"/>
    <n v="3"/>
    <n v="5.5999999999999999E-3"/>
    <n v="93.333333333333329"/>
    <s v="technology"/>
    <s v="wearables"/>
    <s v="technology/wearables"/>
    <b v="0"/>
    <x v="1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d v="2016-06-28T16:43:05"/>
    <d v="2016-04-29T16:43:05"/>
    <n v="1467132185"/>
    <n v="1461948185"/>
    <b v="0"/>
    <n v="24"/>
    <n v="2.6069999999999999E-2"/>
    <n v="108.625"/>
    <s v="technology"/>
    <s v="wearables"/>
    <s v="technology/wearables"/>
    <b v="0"/>
    <x v="1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d v="2015-08-14T01:24:57"/>
    <d v="2015-06-30T01:24:57"/>
    <n v="1439515497"/>
    <n v="1435627497"/>
    <b v="0"/>
    <n v="18"/>
    <n v="1.9259999999999999E-2"/>
    <n v="160.5"/>
    <s v="technology"/>
    <s v="wearables"/>
    <s v="technology/wearables"/>
    <b v="0"/>
    <x v="1"/>
  </r>
  <r>
    <n v="977"/>
    <x v="977"/>
    <s v="The unique adapter to apply standard watch straps at your Samsung Gear S2 Sport and Sport 3G! Small, functional and handsome."/>
    <n v="2700"/>
    <n v="909"/>
    <x v="2"/>
    <s v="AT"/>
    <s v="EUR"/>
    <d v="2016-02-21T22:36:37"/>
    <d v="2016-01-22T22:36:37"/>
    <n v="1456094197"/>
    <n v="1453502197"/>
    <b v="0"/>
    <n v="12"/>
    <n v="0.33666666666666667"/>
    <n v="75.75"/>
    <s v="technology"/>
    <s v="wearables"/>
    <s v="technology/wearables"/>
    <b v="0"/>
    <x v="1"/>
  </r>
  <r>
    <n v="978"/>
    <x v="978"/>
    <s v="hidn tempo is an intelligent watch band that allows you to monitor your stress and manage it anywhere, anytime."/>
    <n v="172889"/>
    <n v="97273"/>
    <x v="2"/>
    <s v="SE"/>
    <s v="SEK"/>
    <d v="2016-02-25T07:25:01"/>
    <d v="2016-01-26T07:25:01"/>
    <n v="1456385101"/>
    <n v="1453793101"/>
    <b v="0"/>
    <n v="123"/>
    <n v="0.5626326718299024"/>
    <n v="790.83739837398377"/>
    <s v="technology"/>
    <s v="wearables"/>
    <s v="technology/wearables"/>
    <b v="0"/>
    <x v="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d v="2016-06-20T18:59:00"/>
    <d v="2016-05-16T10:00:28"/>
    <n v="1466449140"/>
    <n v="1463392828"/>
    <b v="0"/>
    <n v="96"/>
    <n v="0.82817600000000002"/>
    <n v="301.93916666666667"/>
    <s v="technology"/>
    <s v="wearables"/>
    <s v="technology/wearables"/>
    <b v="0"/>
    <x v="1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d v="2014-11-30T22:42:02"/>
    <d v="2014-10-16T21:42:02"/>
    <n v="1417387322"/>
    <n v="1413495722"/>
    <b v="0"/>
    <n v="31"/>
    <n v="0.14860000000000001"/>
    <n v="47.935483870967744"/>
    <s v="technology"/>
    <s v="wearables"/>
    <s v="technology/wearables"/>
    <b v="0"/>
    <x v="1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d v="2014-08-09T22:43:42"/>
    <d v="2014-07-10T22:43:42"/>
    <n v="1407624222"/>
    <n v="1405032222"/>
    <b v="0"/>
    <n v="4"/>
    <n v="1.2375123751237513E-4"/>
    <n v="2.75"/>
    <s v="technology"/>
    <s v="wearables"/>
    <s v="technology/wearables"/>
    <b v="0"/>
    <x v="1"/>
  </r>
  <r>
    <n v="982"/>
    <x v="982"/>
    <s v="revolutonary ultra-slim 2-in-1 Smart  2-in-1 I-PHONE handle/WALLETtm with 360 rotatiion"/>
    <n v="17500"/>
    <n v="3"/>
    <x v="2"/>
    <s v="US"/>
    <s v="USD"/>
    <d v="2016-10-02T18:04:46"/>
    <d v="2016-09-02T18:04:46"/>
    <n v="1475431486"/>
    <n v="1472839486"/>
    <b v="0"/>
    <n v="3"/>
    <n v="1.7142857142857143E-4"/>
    <n v="1"/>
    <s v="technology"/>
    <s v="wearables"/>
    <s v="technology/wearables"/>
    <b v="0"/>
    <x v="1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d v="2016-07-23T16:01:25"/>
    <n v="1471985640"/>
    <n v="1469289685"/>
    <b v="0"/>
    <n v="179"/>
    <n v="0.2950613611721471"/>
    <n v="171.79329608938548"/>
    <s v="technology"/>
    <s v="wearables"/>
    <s v="technology/wearables"/>
    <b v="0"/>
    <x v="1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d v="2015-02-26T02:46:48"/>
    <n v="1427507208"/>
    <n v="1424918808"/>
    <b v="0"/>
    <n v="3"/>
    <n v="1.06E-2"/>
    <n v="35.333333333333336"/>
    <s v="technology"/>
    <s v="wearables"/>
    <s v="technology/wearables"/>
    <b v="0"/>
    <x v="1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d v="2015-12-31T23:00:00"/>
    <d v="2015-12-01T23:13:30"/>
    <n v="1451602800"/>
    <n v="1449011610"/>
    <b v="0"/>
    <n v="23"/>
    <n v="6.2933333333333327E-2"/>
    <n v="82.086956521739125"/>
    <s v="technology"/>
    <s v="wearables"/>
    <s v="technology/wearables"/>
    <b v="0"/>
    <x v="1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d v="2016-01-10T00:00:00"/>
    <d v="2015-11-16T18:25:00"/>
    <n v="1452384000"/>
    <n v="1447698300"/>
    <b v="0"/>
    <n v="23"/>
    <n v="0.1275"/>
    <n v="110.8695652173913"/>
    <s v="technology"/>
    <s v="wearables"/>
    <s v="technology/wearables"/>
    <b v="0"/>
    <x v="1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d v="2014-06-23T07:04:10"/>
    <d v="2014-05-14T07:04:10"/>
    <n v="1403507050"/>
    <n v="1400051050"/>
    <b v="0"/>
    <n v="41"/>
    <n v="0.13220000000000001"/>
    <n v="161.21951219512195"/>
    <s v="technology"/>
    <s v="wearables"/>
    <s v="technology/wearables"/>
    <b v="0"/>
    <x v="1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d v="2016-10-01T08:33:45"/>
    <d v="2016-09-01T08:33:45"/>
    <n v="1475310825"/>
    <n v="1472718825"/>
    <b v="0"/>
    <n v="0"/>
    <n v="0"/>
    <s v="Received No Donations"/>
    <s v="technology"/>
    <s v="wearables"/>
    <s v="technology/wearables"/>
    <b v="0"/>
    <x v="1"/>
  </r>
  <r>
    <n v="989"/>
    <x v="989"/>
    <s v="The most useful phone charger you will ever buy"/>
    <n v="10000"/>
    <n v="1677"/>
    <x v="2"/>
    <s v="US"/>
    <s v="USD"/>
    <d v="2016-09-28T22:24:55"/>
    <d v="2016-08-29T22:24:55"/>
    <n v="1475101495"/>
    <n v="1472509495"/>
    <b v="0"/>
    <n v="32"/>
    <n v="0.16769999999999999"/>
    <n v="52.40625"/>
    <s v="technology"/>
    <s v="wearables"/>
    <s v="technology/wearables"/>
    <b v="0"/>
    <x v="1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d v="2014-09-03T18:49:24"/>
    <d v="2014-08-04T18:49:24"/>
    <n v="1409770164"/>
    <n v="1407178164"/>
    <b v="0"/>
    <n v="2"/>
    <n v="1.0399999999999999E-3"/>
    <n v="13"/>
    <s v="technology"/>
    <s v="wearables"/>
    <s v="technology/wearables"/>
    <b v="0"/>
    <x v="1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d v="2016-06-17T18:09:48"/>
    <n v="1468349460"/>
    <n v="1466186988"/>
    <b v="0"/>
    <n v="7"/>
    <n v="4.24E-2"/>
    <n v="30.285714285714285"/>
    <s v="technology"/>
    <s v="wearables"/>
    <s v="technology/wearables"/>
    <b v="0"/>
    <x v="1"/>
  </r>
  <r>
    <n v="992"/>
    <x v="992"/>
    <s v="The HOTTEST and COOLEST thing yet! WairConditioning... an entirely new level of comfortability!"/>
    <n v="100000"/>
    <n v="467"/>
    <x v="2"/>
    <s v="US"/>
    <s v="USD"/>
    <d v="2016-05-07T21:11:59"/>
    <d v="2016-03-08T22:11:59"/>
    <n v="1462655519"/>
    <n v="1457475119"/>
    <b v="0"/>
    <n v="4"/>
    <n v="4.6699999999999997E-3"/>
    <n v="116.75"/>
    <s v="technology"/>
    <s v="wearables"/>
    <s v="technology/wearables"/>
    <b v="0"/>
    <x v="1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d v="2016-11-12T05:00:00"/>
    <d v="2016-10-09T23:09:28"/>
    <n v="1478926800"/>
    <n v="1476054568"/>
    <b v="0"/>
    <n v="196"/>
    <n v="0.25087142857142858"/>
    <n v="89.59693877551021"/>
    <s v="technology"/>
    <s v="wearables"/>
    <s v="technology/wearables"/>
    <b v="0"/>
    <x v="1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d v="2014-10-09T06:18:50"/>
    <n v="1417388340"/>
    <n v="1412835530"/>
    <b v="0"/>
    <n v="11"/>
    <n v="2.3345000000000001E-2"/>
    <n v="424.45454545454544"/>
    <s v="technology"/>
    <s v="wearables"/>
    <s v="technology/wearables"/>
    <b v="0"/>
    <x v="1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d v="2014-11-29T16:00:00"/>
    <d v="2014-11-04T22:34:40"/>
    <n v="1417276800"/>
    <n v="1415140480"/>
    <b v="0"/>
    <n v="9"/>
    <n v="7.2599999999999998E-2"/>
    <n v="80.666666666666671"/>
    <s v="technology"/>
    <s v="wearables"/>
    <s v="technology/wearables"/>
    <b v="0"/>
    <x v="1"/>
  </r>
  <r>
    <n v="996"/>
    <x v="996"/>
    <s v="Study the behaviour of technical communities by tracking their movement  through wearables"/>
    <n v="4000"/>
    <n v="65"/>
    <x v="2"/>
    <s v="US"/>
    <s v="USD"/>
    <d v="2014-07-27T15:27:00"/>
    <d v="2014-06-27T20:47:40"/>
    <n v="1406474820"/>
    <n v="1403902060"/>
    <b v="0"/>
    <n v="5"/>
    <n v="1.6250000000000001E-2"/>
    <n v="13"/>
    <s v="technology"/>
    <s v="wearables"/>
    <s v="technology/wearables"/>
    <b v="0"/>
    <x v="1"/>
  </r>
  <r>
    <n v="997"/>
    <x v="997"/>
    <s v="The iPhanny keeps your iPhone 6 safe from bending in those dangerous pants pockets."/>
    <n v="5000"/>
    <n v="65"/>
    <x v="2"/>
    <s v="US"/>
    <s v="USD"/>
    <d v="2014-11-28T03:28:17"/>
    <d v="2014-10-29T02:28:17"/>
    <n v="1417145297"/>
    <n v="1414549697"/>
    <b v="0"/>
    <n v="8"/>
    <n v="1.2999999999999999E-2"/>
    <n v="8.125"/>
    <s v="technology"/>
    <s v="wearables"/>
    <s v="technology/wearables"/>
    <b v="0"/>
    <x v="1"/>
  </r>
  <r>
    <n v="998"/>
    <x v="998"/>
    <s v="Ollinfit is the first wearable fitness trainer with 3 sensors for superior accuracy, feedback and results."/>
    <n v="60000"/>
    <n v="35135"/>
    <x v="2"/>
    <s v="CA"/>
    <s v="CAD"/>
    <d v="2015-11-19T05:03:21"/>
    <d v="2015-10-05T04:03:21"/>
    <n v="1447909401"/>
    <n v="1444017801"/>
    <b v="0"/>
    <n v="229"/>
    <n v="0.58558333333333334"/>
    <n v="153.42794759825327"/>
    <s v="technology"/>
    <s v="wearables"/>
    <s v="technology/wearables"/>
    <b v="0"/>
    <x v="1"/>
  </r>
  <r>
    <n v="999"/>
    <x v="999"/>
    <s v="Built in running, cycling, pedometer, and golf features for the edge you need to perform at your very best!"/>
    <n v="150000"/>
    <n v="11683"/>
    <x v="2"/>
    <s v="CA"/>
    <s v="CAD"/>
    <d v="2014-11-13T08:02:00"/>
    <d v="2014-10-14T07:11:30"/>
    <n v="1415865720"/>
    <n v="1413270690"/>
    <b v="0"/>
    <n v="40"/>
    <n v="7.7886666666666673E-2"/>
    <n v="292.07499999999999"/>
    <s v="technology"/>
    <s v="wearables"/>
    <s v="technology/wearables"/>
    <b v="0"/>
    <x v="1"/>
  </r>
  <r>
    <n v="1000"/>
    <x v="1000"/>
    <s v="Ristola watches made in La Chaux de-Fonds, Switzerland. A new brand of COSC and ISO Certified Professional watches."/>
    <n v="894700"/>
    <n v="19824"/>
    <x v="1"/>
    <s v="US"/>
    <s v="USD"/>
    <d v="2017-03-15T00:26:00"/>
    <d v="2017-01-14T01:26:00"/>
    <n v="1489537560"/>
    <n v="1484357160"/>
    <b v="0"/>
    <n v="6"/>
    <n v="2.2157147647256063E-2"/>
    <n v="3304"/>
    <s v="technology"/>
    <s v="wearables"/>
    <s v="technology/wearables"/>
    <b v="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d v="2017-01-30T17:16:53"/>
    <d v="2016-12-16T17:16:53"/>
    <n v="1485796613"/>
    <n v="1481908613"/>
    <b v="0"/>
    <n v="4"/>
    <n v="1.04"/>
    <n v="1300"/>
    <s v="technology"/>
    <s v="wearables"/>
    <s v="technology/wearables"/>
    <b v="0"/>
    <x v="1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d v="2015-12-17T05:59:00"/>
    <d v="2015-11-17T16:25:14"/>
    <n v="1450331940"/>
    <n v="1447777514"/>
    <b v="0"/>
    <n v="22"/>
    <n v="0.29602960296029601"/>
    <n v="134.54545454545453"/>
    <s v="technology"/>
    <s v="wearables"/>
    <s v="technology/wearables"/>
    <b v="0"/>
    <x v="1"/>
  </r>
  <r>
    <n v="1003"/>
    <x v="1003"/>
    <s v="Connected, heating, premium quality and comfortable leather sneakers - hand-crafted in France."/>
    <n v="20000"/>
    <n v="3211"/>
    <x v="1"/>
    <s v="FR"/>
    <s v="EUR"/>
    <d v="2017-03-16T16:01:01"/>
    <d v="2017-02-14T17:01:01"/>
    <n v="1489680061"/>
    <n v="1487091661"/>
    <b v="0"/>
    <n v="15"/>
    <n v="0.16055"/>
    <n v="214.06666666666666"/>
    <s v="technology"/>
    <s v="wearables"/>
    <s v="technology/wearables"/>
    <b v="0"/>
    <x v="1"/>
  </r>
  <r>
    <n v="1004"/>
    <x v="1004"/>
    <s v="Harnessing wearable technology as a powerful defense for food-allergy children."/>
    <n v="25000"/>
    <n v="20552"/>
    <x v="1"/>
    <s v="US"/>
    <s v="USD"/>
    <d v="2016-02-18T17:00:27"/>
    <d v="2016-01-19T17:00:27"/>
    <n v="1455814827"/>
    <n v="1453222827"/>
    <b v="0"/>
    <n v="95"/>
    <n v="0.82208000000000003"/>
    <n v="216.33684210526314"/>
    <s v="technology"/>
    <s v="wearables"/>
    <s v="technology/wearables"/>
    <b v="0"/>
    <x v="1"/>
  </r>
  <r>
    <n v="1005"/>
    <x v="1005"/>
    <s v="The Forcite Alpine helmet records 4K footage and keeps you connected all in one sleek design."/>
    <n v="200000"/>
    <n v="150102"/>
    <x v="1"/>
    <s v="US"/>
    <s v="USD"/>
    <d v="2015-10-30T14:59:43"/>
    <d v="2015-09-29T14:59:43"/>
    <n v="1446217183"/>
    <n v="1443538783"/>
    <b v="0"/>
    <n v="161"/>
    <n v="0.75051000000000001"/>
    <n v="932.31055900621118"/>
    <s v="technology"/>
    <s v="wearables"/>
    <s v="technology/wearables"/>
    <b v="0"/>
    <x v="1"/>
  </r>
  <r>
    <n v="1006"/>
    <x v="1006"/>
    <s v="Sweat resistant, colorful, durable, CUSTOMIZABLE, watch bands &amp; protector bands that fit the Moto360 smartwatch."/>
    <n v="4000"/>
    <n v="234"/>
    <x v="1"/>
    <s v="US"/>
    <s v="USD"/>
    <d v="2014-12-12T07:11:00"/>
    <d v="2014-12-04T00:57:52"/>
    <n v="1418368260"/>
    <n v="1417654672"/>
    <b v="0"/>
    <n v="8"/>
    <n v="5.8500000000000003E-2"/>
    <n v="29.25"/>
    <s v="technology"/>
    <s v="wearables"/>
    <s v="technology/wearables"/>
    <b v="0"/>
    <x v="1"/>
  </r>
  <r>
    <n v="1007"/>
    <x v="1007"/>
    <s v="Our knee sleeve monitors your muscles and recommends rest time (on a mobile app) when it detects overexertion!"/>
    <n v="30000"/>
    <n v="13296"/>
    <x v="1"/>
    <s v="US"/>
    <s v="USD"/>
    <d v="2016-12-14T15:00:23"/>
    <d v="2016-11-02T14:00:23"/>
    <n v="1481727623"/>
    <n v="1478095223"/>
    <b v="0"/>
    <n v="76"/>
    <n v="0.44319999999999998"/>
    <n v="174.94736842105263"/>
    <s v="technology"/>
    <s v="wearables"/>
    <s v="technology/wearables"/>
    <b v="0"/>
    <x v="1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d v="2016-12-28T19:25:15"/>
    <d v="2016-11-28T19:25:15"/>
    <n v="1482953115"/>
    <n v="1480361115"/>
    <b v="0"/>
    <n v="1"/>
    <n v="2.6737967914438501E-3"/>
    <n v="250"/>
    <s v="technology"/>
    <s v="wearables"/>
    <s v="technology/wearables"/>
    <b v="0"/>
    <x v="1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d v="2016-06-19T14:30:46"/>
    <d v="2016-05-20T14:30:46"/>
    <n v="1466346646"/>
    <n v="1463754646"/>
    <b v="0"/>
    <n v="101"/>
    <n v="0.1313"/>
    <n v="65"/>
    <s v="technology"/>
    <s v="wearables"/>
    <s v="technology/wearables"/>
    <b v="0"/>
    <x v="1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d v="2016-09-05T02:59:00"/>
    <d v="2016-07-10T19:54:22"/>
    <n v="1473044340"/>
    <n v="1468180462"/>
    <b v="0"/>
    <n v="4"/>
    <n v="1.9088937093275488E-3"/>
    <n v="55"/>
    <s v="technology"/>
    <s v="wearables"/>
    <s v="technology/wearables"/>
    <b v="0"/>
    <x v="1"/>
  </r>
  <r>
    <n v="1011"/>
    <x v="1011"/>
    <s v="The first action sports training sleeve/leg protector of its kind to offer an unduplicated level of targeted protection!"/>
    <n v="20000"/>
    <n v="75"/>
    <x v="1"/>
    <s v="US"/>
    <s v="USD"/>
    <d v="2014-12-18T21:33:15"/>
    <d v="2014-11-03T21:33:15"/>
    <n v="1418938395"/>
    <n v="1415050395"/>
    <b v="0"/>
    <n v="1"/>
    <n v="3.7499999999999999E-3"/>
    <n v="75"/>
    <s v="technology"/>
    <s v="wearables"/>
    <s v="technology/wearables"/>
    <b v="0"/>
    <x v="1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d v="2017-01-24T10:34:12"/>
    <d v="2016-12-10T10:34:12"/>
    <n v="1485254052"/>
    <n v="1481366052"/>
    <b v="0"/>
    <n v="775"/>
    <n v="215.35021"/>
    <n v="1389.3561935483872"/>
    <s v="technology"/>
    <s v="wearables"/>
    <s v="technology/wearables"/>
    <b v="0"/>
    <x v="1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d v="2015-12-29T20:00:00"/>
    <d v="2015-12-01T20:00:56"/>
    <n v="1451419200"/>
    <n v="1449000056"/>
    <b v="0"/>
    <n v="90"/>
    <n v="0.34527999999999998"/>
    <n v="95.911111111111111"/>
    <s v="technology"/>
    <s v="wearables"/>
    <s v="technology/wearables"/>
    <b v="0"/>
    <x v="1"/>
  </r>
  <r>
    <n v="1014"/>
    <x v="1014"/>
    <s v="CHEMION is an eyewear device that lets you show your creativity to the world."/>
    <n v="10000"/>
    <n v="3060"/>
    <x v="1"/>
    <s v="US"/>
    <s v="USD"/>
    <d v="2015-01-01T00:03:35"/>
    <d v="2014-11-12T00:03:35"/>
    <n v="1420070615"/>
    <n v="1415750615"/>
    <b v="0"/>
    <n v="16"/>
    <n v="0.30599999999999999"/>
    <n v="191.25"/>
    <s v="technology"/>
    <s v="wearables"/>
    <s v="technology/wearables"/>
    <b v="0"/>
    <x v="1"/>
  </r>
  <r>
    <n v="1015"/>
    <x v="1015"/>
    <s v="SKIN - The wearable music remote control which makes your fitness lifestyle a bit easier"/>
    <n v="9000"/>
    <n v="240"/>
    <x v="1"/>
    <s v="CH"/>
    <s v="CHF"/>
    <d v="2015-11-25T22:04:55"/>
    <d v="2015-10-26T21:04:55"/>
    <n v="1448489095"/>
    <n v="1445893495"/>
    <b v="0"/>
    <n v="6"/>
    <n v="2.6666666666666668E-2"/>
    <n v="40"/>
    <s v="technology"/>
    <s v="wearables"/>
    <s v="technology/wearables"/>
    <b v="0"/>
    <x v="1"/>
  </r>
  <r>
    <n v="1016"/>
    <x v="1016"/>
    <s v="Send an alert for help and find missing people, pets, and valuables with the touch of a button. Get yours today!"/>
    <n v="100000"/>
    <n v="2842"/>
    <x v="1"/>
    <s v="US"/>
    <s v="USD"/>
    <d v="2016-04-07T01:34:16"/>
    <d v="2016-02-22T02:34:16"/>
    <n v="1459992856"/>
    <n v="1456108456"/>
    <b v="0"/>
    <n v="38"/>
    <n v="2.8420000000000001E-2"/>
    <n v="74.78947368421052"/>
    <s v="technology"/>
    <s v="wearables"/>
    <s v="technology/wearables"/>
    <b v="0"/>
    <x v="1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d v="2015-11-21T17:12:15"/>
    <d v="2015-10-12T16:12:15"/>
    <n v="1448125935"/>
    <n v="1444666335"/>
    <b v="0"/>
    <n v="355"/>
    <n v="0.22878799999999999"/>
    <n v="161.11830985915492"/>
    <s v="technology"/>
    <s v="wearables"/>
    <s v="technology/wearables"/>
    <b v="0"/>
    <x v="1"/>
  </r>
  <r>
    <n v="1018"/>
    <x v="1018"/>
    <s v="Owl is a fitness tracker along with an accompanying iOS app, that is both fun and interactive for children."/>
    <n v="20000"/>
    <n v="621"/>
    <x v="1"/>
    <s v="US"/>
    <s v="USD"/>
    <d v="2016-07-14T11:48:53"/>
    <d v="2016-06-14T11:48:53"/>
    <n v="1468496933"/>
    <n v="1465904933"/>
    <b v="0"/>
    <n v="7"/>
    <n v="3.1050000000000001E-2"/>
    <n v="88.714285714285708"/>
    <s v="technology"/>
    <s v="wearables"/>
    <s v="technology/wearables"/>
    <b v="0"/>
    <x v="1"/>
  </r>
  <r>
    <n v="1019"/>
    <x v="1019"/>
    <s v="Tempi Is a Wearable Bluetooth Device That Gives Accurate Temperature and Humidity Readings."/>
    <n v="45000"/>
    <n v="21300"/>
    <x v="1"/>
    <s v="US"/>
    <s v="USD"/>
    <d v="2015-02-04T23:22:29"/>
    <d v="2015-01-05T23:22:29"/>
    <n v="1423092149"/>
    <n v="1420500149"/>
    <b v="0"/>
    <n v="400"/>
    <n v="0.47333333333333333"/>
    <n v="53.25"/>
    <s v="technology"/>
    <s v="wearables"/>
    <s v="technology/wearables"/>
    <b v="0"/>
    <x v="1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5-03T01:40:09"/>
    <n v="1433206020"/>
    <n v="1430617209"/>
    <b v="0"/>
    <n v="30"/>
    <n v="2.0554838709677421"/>
    <n v="106.2"/>
    <s v="music"/>
    <s v="electronic music"/>
    <s v="music/electronic music"/>
    <b v="1"/>
    <x v="0"/>
  </r>
  <r>
    <n v="1021"/>
    <x v="1021"/>
    <s v="Rick and Morty concept album written by Allie Goertz + music video directed by Paul B. Cummings!"/>
    <n v="3000"/>
    <n v="10554.11"/>
    <x v="0"/>
    <s v="US"/>
    <s v="USD"/>
    <d v="2015-10-17T04:00:00"/>
    <d v="2015-09-24T06:02:51"/>
    <n v="1445054400"/>
    <n v="1443074571"/>
    <b v="1"/>
    <n v="478"/>
    <n v="3.5180366666666667"/>
    <n v="22.079728033472804"/>
    <s v="music"/>
    <s v="electronic music"/>
    <s v="music/electronic music"/>
    <b v="1"/>
    <x v="0"/>
  </r>
  <r>
    <n v="1022"/>
    <x v="1022"/>
    <s v="Help get four new bootlegs onto vinyl in the second installment of my series!"/>
    <n v="2000"/>
    <n v="2298"/>
    <x v="0"/>
    <s v="US"/>
    <s v="USD"/>
    <d v="2015-05-17T15:31:17"/>
    <d v="2015-04-17T15:31:17"/>
    <n v="1431876677"/>
    <n v="1429284677"/>
    <b v="1"/>
    <n v="74"/>
    <n v="1.149"/>
    <n v="31.054054054054053"/>
    <s v="music"/>
    <s v="electronic music"/>
    <s v="music/electronic music"/>
    <b v="1"/>
    <x v="0"/>
  </r>
  <r>
    <n v="1023"/>
    <x v="1023"/>
    <s v="A collaborative, electronic journey helmed by producer Christopher Bingham and guitarist Carlos Montero."/>
    <n v="2000"/>
    <n v="4743"/>
    <x v="0"/>
    <s v="GB"/>
    <s v="GBP"/>
    <d v="2015-06-20T22:04:21"/>
    <d v="2015-05-21T22:04:21"/>
    <n v="1434837861"/>
    <n v="1432245861"/>
    <b v="0"/>
    <n v="131"/>
    <n v="2.3715000000000002"/>
    <n v="36.206106870229007"/>
    <s v="music"/>
    <s v="electronic music"/>
    <s v="music/electronic music"/>
    <b v="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01T13:56:03"/>
    <n v="1454248563"/>
    <n v="1451656563"/>
    <b v="1"/>
    <n v="61"/>
    <n v="1.1863774999999999"/>
    <n v="388.9762295081967"/>
    <s v="music"/>
    <s v="electronic music"/>
    <s v="music/electronic music"/>
    <b v="1"/>
    <x v="0"/>
  </r>
  <r>
    <n v="1025"/>
    <x v="1025"/>
    <s v="Jake Kaufman and Jessie Seely present THE WORLD'S FIRST VIRTUAL REALITY ROCK OPERA."/>
    <n v="70000"/>
    <n v="76949.820000000007"/>
    <x v="0"/>
    <s v="US"/>
    <s v="USD"/>
    <d v="2015-03-16T19:00:37"/>
    <d v="2015-02-14T20:00:37"/>
    <n v="1426532437"/>
    <n v="1423944037"/>
    <b v="1"/>
    <n v="1071"/>
    <n v="1.099283142857143"/>
    <n v="71.848571428571432"/>
    <s v="music"/>
    <s v="electronic music"/>
    <s v="music/electronic music"/>
    <b v="1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2-26T09:46:56"/>
    <n v="1459414016"/>
    <n v="1456480016"/>
    <b v="1"/>
    <n v="122"/>
    <n v="1.0000828571428571"/>
    <n v="57.381803278688523"/>
    <s v="music"/>
    <s v="electronic music"/>
    <s v="music/electronic music"/>
    <b v="1"/>
    <x v="0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09-23T00:49:07"/>
    <n v="1414025347"/>
    <n v="1411433347"/>
    <b v="1"/>
    <n v="111"/>
    <n v="1.0309292094387414"/>
    <n v="69.666666666666671"/>
    <s v="music"/>
    <s v="electronic music"/>
    <s v="music/electronic music"/>
    <b v="1"/>
    <x v="0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1-20T15:03:25"/>
    <n v="1488830400"/>
    <n v="1484924605"/>
    <b v="1"/>
    <n v="255"/>
    <n v="1.1727000000000001"/>
    <n v="45.988235294117644"/>
    <s v="music"/>
    <s v="electronic music"/>
    <s v="music/electronic music"/>
    <b v="1"/>
    <x v="0"/>
  </r>
  <r>
    <n v="1029"/>
    <x v="1029"/>
    <s v="We want to recreate last years massive Valborgparty in Lund but this time even bigger!"/>
    <n v="10000"/>
    <n v="11176"/>
    <x v="0"/>
    <s v="SE"/>
    <s v="SEK"/>
    <d v="2015-04-04T21:59:00"/>
    <d v="2015-02-09T17:05:07"/>
    <n v="1428184740"/>
    <n v="1423501507"/>
    <b v="0"/>
    <n v="141"/>
    <n v="1.1175999999999999"/>
    <n v="79.262411347517727"/>
    <s v="music"/>
    <s v="electronic music"/>
    <s v="music/electronic music"/>
    <b v="1"/>
    <x v="0"/>
  </r>
  <r>
    <n v="1030"/>
    <x v="1030"/>
    <s v="Help fund the latest Gothsicles mega-album, I FEEL SICLE!"/>
    <n v="2000"/>
    <n v="6842"/>
    <x v="0"/>
    <s v="US"/>
    <s v="USD"/>
    <d v="2016-09-12T11:35:49"/>
    <d v="2016-08-29T11:35:49"/>
    <n v="1473680149"/>
    <n v="1472470549"/>
    <b v="0"/>
    <n v="159"/>
    <n v="3.4209999999999998"/>
    <n v="43.031446540880502"/>
    <s v="music"/>
    <s v="electronic music"/>
    <s v="music/electronic music"/>
    <b v="1"/>
    <x v="0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1-16T18:20:10"/>
    <n v="1450290010"/>
    <n v="1447698010"/>
    <b v="0"/>
    <n v="99"/>
    <n v="1.0740000000000001"/>
    <n v="108.48484848484848"/>
    <s v="music"/>
    <s v="electronic music"/>
    <s v="music/electronic music"/>
    <b v="1"/>
    <x v="0"/>
  </r>
  <r>
    <n v="1032"/>
    <x v="1032"/>
    <s v="Ideal for living rooms and open spaces."/>
    <n v="5400"/>
    <n v="5858.84"/>
    <x v="0"/>
    <s v="US"/>
    <s v="USD"/>
    <d v="2016-06-23T16:00:25"/>
    <d v="2016-05-24T16:00:25"/>
    <n v="1466697625"/>
    <n v="1464105625"/>
    <b v="0"/>
    <n v="96"/>
    <n v="1.0849703703703704"/>
    <n v="61.029583333333335"/>
    <s v="music"/>
    <s v="electronic music"/>
    <s v="music/electronic music"/>
    <b v="1"/>
    <x v="0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1-14T17:34:40"/>
    <n v="1481564080"/>
    <n v="1479144880"/>
    <b v="0"/>
    <n v="27"/>
    <n v="1.0286144578313252"/>
    <n v="50.592592592592595"/>
    <s v="music"/>
    <s v="electronic music"/>
    <s v="music/electronic music"/>
    <b v="1"/>
    <x v="0"/>
  </r>
  <r>
    <n v="1034"/>
    <x v="1034"/>
    <s v="Mazedude presents an arranged album of game music, honoring American composers and featuring several guest performers"/>
    <n v="5000"/>
    <n v="6500.09"/>
    <x v="0"/>
    <s v="US"/>
    <s v="USD"/>
    <d v="2016-08-05T03:59:00"/>
    <d v="2016-07-04T04:00:04"/>
    <n v="1470369540"/>
    <n v="1467604804"/>
    <b v="0"/>
    <n v="166"/>
    <n v="1.3000180000000001"/>
    <n v="39.157168674698795"/>
    <s v="music"/>
    <s v="electronic music"/>
    <s v="music/electronic music"/>
    <b v="1"/>
    <x v="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d v="2015-02-11T15:23:40"/>
    <d v="2015-01-12T15:23:40"/>
    <n v="1423668220"/>
    <n v="1421076220"/>
    <b v="0"/>
    <n v="76"/>
    <n v="1.0765217391304347"/>
    <n v="65.15789473684211"/>
    <s v="music"/>
    <s v="electronic music"/>
    <s v="music/electronic music"/>
    <b v="1"/>
    <x v="0"/>
  </r>
  <r>
    <n v="1036"/>
    <x v="1036"/>
    <s v="Help this Soulful &amp; Cinematic Glitch-Pop Songwriter Bring her Music to the World!  (And your Ears:)"/>
    <n v="4500"/>
    <n v="5056.22"/>
    <x v="0"/>
    <s v="US"/>
    <s v="USD"/>
    <d v="2013-01-07T08:00:00"/>
    <d v="2012-12-06T10:46:30"/>
    <n v="1357545600"/>
    <n v="1354790790"/>
    <b v="0"/>
    <n v="211"/>
    <n v="1.1236044444444444"/>
    <n v="23.963127962085309"/>
    <s v="music"/>
    <s v="electronic music"/>
    <s v="music/electronic music"/>
    <b v="1"/>
    <x v="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4-25T19:44:22"/>
    <n v="1431925200"/>
    <n v="1429991062"/>
    <b v="0"/>
    <n v="21"/>
    <n v="1.0209999999999999"/>
    <n v="48.61904761904762"/>
    <s v="music"/>
    <s v="electronic music"/>
    <s v="music/electronic music"/>
    <b v="1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d v="2016-03-19T04:33:43"/>
    <d v="2016-02-18T05:33:43"/>
    <n v="1458362023"/>
    <n v="1455773623"/>
    <b v="0"/>
    <n v="61"/>
    <n v="1.4533333333333334"/>
    <n v="35.73770491803279"/>
    <s v="music"/>
    <s v="electronic music"/>
    <s v="music/electronic music"/>
    <b v="1"/>
    <x v="0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1-18T02:37:26"/>
    <n v="1481615940"/>
    <n v="1479436646"/>
    <b v="0"/>
    <n v="30"/>
    <n v="1.282"/>
    <n v="21.366666666666667"/>
    <s v="music"/>
    <s v="electronic music"/>
    <s v="music/electronic music"/>
    <b v="1"/>
    <x v="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d v="2016-08-27T17:00:09"/>
    <d v="2016-07-28T17:00:09"/>
    <n v="1472317209"/>
    <n v="1469725209"/>
    <b v="0"/>
    <n v="1"/>
    <n v="2.9411764705882353E-3"/>
    <n v="250"/>
    <s v="journalism"/>
    <s v="audio"/>
    <s v="journalism/audio"/>
    <b v="0"/>
    <x v="1"/>
  </r>
  <r>
    <n v="1041"/>
    <x v="1041"/>
    <s v="I am trying to document what it is like to plunge head first into the music/audio industry as an intern."/>
    <n v="50"/>
    <n v="0"/>
    <x v="1"/>
    <s v="US"/>
    <s v="USD"/>
    <d v="2014-07-31T01:26:32"/>
    <d v="2014-07-11T01:26:32"/>
    <n v="1406769992"/>
    <n v="1405041992"/>
    <b v="0"/>
    <n v="0"/>
    <n v="0"/>
    <s v="Received No Donations"/>
    <s v="journalism"/>
    <s v="audio"/>
    <s v="journalism/audio"/>
    <b v="0"/>
    <x v="1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d v="2014-09-12T10:00:00"/>
    <d v="2014-07-31T16:42:28"/>
    <n v="1410516000"/>
    <n v="1406824948"/>
    <b v="0"/>
    <n v="1"/>
    <n v="1.5384615384615385E-2"/>
    <n v="10"/>
    <s v="journalism"/>
    <s v="audio"/>
    <s v="journalism/audio"/>
    <b v="0"/>
    <x v="1"/>
  </r>
  <r>
    <n v="1043"/>
    <x v="1043"/>
    <s v="We're seeking funding for a special 10th Anniversary PRINT EDITION! Receive your own copy for only $8"/>
    <n v="100000"/>
    <n v="8537"/>
    <x v="1"/>
    <s v="US"/>
    <s v="USD"/>
    <d v="2015-05-20T06:04:15"/>
    <d v="2015-04-20T06:04:15"/>
    <n v="1432101855"/>
    <n v="1429509855"/>
    <b v="0"/>
    <n v="292"/>
    <n v="8.5370000000000001E-2"/>
    <n v="29.236301369863014"/>
    <s v="journalism"/>
    <s v="audio"/>
    <s v="journalism/audio"/>
    <b v="0"/>
    <x v="1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d v="2015-03-05T20:27:00"/>
    <d v="2015-01-07T22:13:21"/>
    <n v="1425587220"/>
    <n v="1420668801"/>
    <b v="0"/>
    <n v="2"/>
    <n v="8.571428571428571E-4"/>
    <n v="3"/>
    <s v="journalism"/>
    <s v="audio"/>
    <s v="journalism/audio"/>
    <b v="0"/>
    <x v="1"/>
  </r>
  <r>
    <n v="1045"/>
    <x v="1045"/>
    <s v="In Case Of Emergency is a radio talk show for preppers, beginning preppers, and with preparedness in mind."/>
    <n v="10000"/>
    <n v="266"/>
    <x v="1"/>
    <s v="US"/>
    <s v="USD"/>
    <d v="2014-08-23T20:59:10"/>
    <d v="2014-07-24T20:59:10"/>
    <n v="1408827550"/>
    <n v="1406235550"/>
    <b v="0"/>
    <n v="8"/>
    <n v="2.6599999999999999E-2"/>
    <n v="33.25"/>
    <s v="journalism"/>
    <s v="audio"/>
    <s v="journalism/audio"/>
    <b v="0"/>
    <x v="1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d v="2015-12-26T20:26:00"/>
    <d v="2015-11-11T20:26:00"/>
    <n v="1451161560"/>
    <n v="1447273560"/>
    <b v="0"/>
    <n v="0"/>
    <n v="0"/>
    <s v="Received No Donations"/>
    <s v="journalism"/>
    <s v="audio"/>
    <s v="journalism/audio"/>
    <b v="0"/>
    <x v="1"/>
  </r>
  <r>
    <n v="1047"/>
    <x v="1047"/>
    <s v="I wish to start a new podcast called Voices of Texas, and I want to interview interesting people of Texas each week."/>
    <n v="2000"/>
    <n v="1"/>
    <x v="1"/>
    <s v="US"/>
    <s v="USD"/>
    <d v="2014-11-05T20:38:35"/>
    <d v="2014-10-06T19:38:35"/>
    <n v="1415219915"/>
    <n v="1412624315"/>
    <b v="0"/>
    <n v="1"/>
    <n v="5.0000000000000001E-4"/>
    <n v="1"/>
    <s v="journalism"/>
    <s v="audio"/>
    <s v="journalism/audio"/>
    <b v="0"/>
    <x v="1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d v="2016-09-25T01:16:29"/>
    <d v="2016-08-16T01:16:29"/>
    <n v="1474766189"/>
    <n v="1471310189"/>
    <b v="0"/>
    <n v="4"/>
    <n v="1.4133333333333333E-2"/>
    <n v="53"/>
    <s v="journalism"/>
    <s v="audio"/>
    <s v="journalism/audio"/>
    <b v="0"/>
    <x v="1"/>
  </r>
  <r>
    <n v="1049"/>
    <x v="1049"/>
    <s v="------"/>
    <n v="12000"/>
    <n v="0"/>
    <x v="1"/>
    <s v="US"/>
    <s v="USD"/>
    <d v="2016-02-12T10:20:45"/>
    <d v="2016-01-13T10:20:45"/>
    <n v="1455272445"/>
    <n v="1452680445"/>
    <b v="0"/>
    <n v="0"/>
    <n v="0"/>
    <s v="Received No Donations"/>
    <s v="journalism"/>
    <s v="audio"/>
    <s v="journalism/audio"/>
    <b v="0"/>
    <x v="1"/>
  </r>
  <r>
    <n v="1050"/>
    <x v="1050"/>
    <s v="Secularism is on the rise and I hear you.Talk to me."/>
    <n v="2500"/>
    <n v="0"/>
    <x v="1"/>
    <s v="US"/>
    <s v="USD"/>
    <d v="2015-09-14T19:07:57"/>
    <d v="2015-08-15T19:07:57"/>
    <n v="1442257677"/>
    <n v="1439665677"/>
    <b v="0"/>
    <n v="0"/>
    <n v="0"/>
    <s v="Received No Donations"/>
    <s v="journalism"/>
    <s v="audio"/>
    <s v="journalism/audio"/>
    <b v="0"/>
    <x v="1"/>
  </r>
  <r>
    <n v="1051"/>
    <x v="1051"/>
    <s v="Inspired by some great podcasters as well as my desire to learn from many people about many topics, plus just to inform people."/>
    <n v="500"/>
    <n v="0"/>
    <x v="1"/>
    <s v="US"/>
    <s v="USD"/>
    <d v="2014-08-27T00:20:25"/>
    <d v="2014-07-30T00:20:25"/>
    <n v="1409098825"/>
    <n v="1406679625"/>
    <b v="0"/>
    <n v="0"/>
    <n v="0"/>
    <s v="Received No Donations"/>
    <s v="journalism"/>
    <s v="audio"/>
    <s v="journalism/audio"/>
    <b v="0"/>
    <x v="1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d v="2016-06-06T20:09:00"/>
    <d v="2016-04-23T19:08:15"/>
    <n v="1465243740"/>
    <n v="1461438495"/>
    <b v="0"/>
    <n v="0"/>
    <n v="0"/>
    <s v="Received No Donations"/>
    <s v="journalism"/>
    <s v="audio"/>
    <s v="journalism/audio"/>
    <b v="0"/>
    <x v="1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d v="2017-03-06T04:08:52"/>
    <d v="2017-02-09T04:08:52"/>
    <n v="1488773332"/>
    <n v="1486613332"/>
    <b v="0"/>
    <n v="1"/>
    <n v="0.01"/>
    <n v="15"/>
    <s v="journalism"/>
    <s v="audio"/>
    <s v="journalism/audio"/>
    <b v="0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d v="2014-08-10T22:00:00"/>
    <d v="2014-07-11T20:26:39"/>
    <n v="1407708000"/>
    <n v="1405110399"/>
    <b v="0"/>
    <n v="0"/>
    <n v="0"/>
    <s v="Received No Donations"/>
    <s v="journalism"/>
    <s v="audio"/>
    <s v="journalism/audio"/>
    <b v="0"/>
    <x v="1"/>
  </r>
  <r>
    <n v="1055"/>
    <x v="1055"/>
    <s v="This project is to fund Season 3 of the SHPC.  Our plan is to produce 24 more spectacular episodes to share with the world."/>
    <n v="3500"/>
    <n v="0"/>
    <x v="1"/>
    <s v="US"/>
    <s v="USD"/>
    <d v="2016-03-07T23:49:05"/>
    <d v="2016-02-06T23:49:05"/>
    <n v="1457394545"/>
    <n v="1454802545"/>
    <b v="0"/>
    <n v="0"/>
    <n v="0"/>
    <s v="Received No Donations"/>
    <s v="journalism"/>
    <s v="audio"/>
    <s v="journalism/audio"/>
    <b v="0"/>
    <x v="1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d v="2015-04-24T16:16:17"/>
    <d v="2015-02-23T17:16:17"/>
    <n v="1429892177"/>
    <n v="1424711777"/>
    <b v="0"/>
    <n v="0"/>
    <n v="0"/>
    <s v="Received No Donations"/>
    <s v="journalism"/>
    <s v="audio"/>
    <s v="journalism/audio"/>
    <b v="0"/>
    <x v="1"/>
  </r>
  <r>
    <n v="1057"/>
    <x v="1057"/>
    <s v="Sayin it Plain is a Independent Radio Show created to inform the public and empower the community."/>
    <n v="10000"/>
    <n v="0"/>
    <x v="1"/>
    <s v="US"/>
    <s v="USD"/>
    <d v="2016-12-04T21:54:43"/>
    <d v="2016-11-04T20:54:43"/>
    <n v="1480888483"/>
    <n v="1478292883"/>
    <b v="0"/>
    <n v="0"/>
    <n v="0"/>
    <s v="Received No Donations"/>
    <s v="journalism"/>
    <s v="audio"/>
    <s v="journalism/audio"/>
    <b v="0"/>
    <x v="1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d v="2015-03-26T00:00:00"/>
    <d v="2015-02-12T21:37:23"/>
    <n v="1427328000"/>
    <n v="1423777043"/>
    <b v="0"/>
    <n v="0"/>
    <n v="0"/>
    <s v="Received No Donations"/>
    <s v="journalism"/>
    <s v="audio"/>
    <s v="journalism/audio"/>
    <b v="0"/>
    <x v="1"/>
  </r>
  <r>
    <n v="1059"/>
    <x v="1059"/>
    <s v="Turning myself into a vocal artist."/>
    <n v="1100"/>
    <n v="0"/>
    <x v="1"/>
    <s v="US"/>
    <s v="USD"/>
    <d v="2015-03-13T17:57:36"/>
    <d v="2015-02-11T18:57:36"/>
    <n v="1426269456"/>
    <n v="1423681056"/>
    <b v="0"/>
    <n v="0"/>
    <n v="0"/>
    <s v="Received No Donations"/>
    <s v="journalism"/>
    <s v="audio"/>
    <s v="journalism/audio"/>
    <b v="0"/>
    <x v="1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d v="2015-04-15T21:54:53"/>
    <d v="2015-03-16T21:54:53"/>
    <n v="1429134893"/>
    <n v="1426542893"/>
    <b v="0"/>
    <n v="1"/>
    <n v="0.01"/>
    <n v="50"/>
    <s v="journalism"/>
    <s v="audio"/>
    <s v="journalism/audio"/>
    <b v="0"/>
    <x v="1"/>
  </r>
  <r>
    <n v="1061"/>
    <x v="1061"/>
    <s v="T.O., Adi &amp; Mercedes discuss their point of views, women's issues &amp; Hollywood Hotties."/>
    <n v="4000"/>
    <n v="0"/>
    <x v="1"/>
    <s v="US"/>
    <s v="USD"/>
    <d v="2016-05-02T01:00:00"/>
    <d v="2016-03-03T06:38:28"/>
    <n v="1462150800"/>
    <n v="1456987108"/>
    <b v="0"/>
    <n v="0"/>
    <n v="0"/>
    <s v="Received No Donations"/>
    <s v="journalism"/>
    <s v="audio"/>
    <s v="journalism/audio"/>
    <b v="0"/>
    <x v="1"/>
  </r>
  <r>
    <n v="1062"/>
    <x v="1062"/>
    <s v="SEE US ON PATREON www.badgirlartwork.com"/>
    <n v="199"/>
    <n v="190"/>
    <x v="1"/>
    <s v="US"/>
    <s v="USD"/>
    <d v="2016-07-12T19:22:21"/>
    <d v="2016-07-05T19:22:21"/>
    <n v="1468351341"/>
    <n v="1467746541"/>
    <b v="0"/>
    <n v="4"/>
    <n v="0.95477386934673369"/>
    <n v="47.5"/>
    <s v="journalism"/>
    <s v="audio"/>
    <s v="journalism/audio"/>
    <b v="0"/>
    <x v="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d v="2016-08-31T00:44:22"/>
    <d v="2016-08-01T00:44:22"/>
    <n v="1472604262"/>
    <n v="1470012262"/>
    <b v="0"/>
    <n v="0"/>
    <n v="0"/>
    <s v="Received No Donations"/>
    <s v="journalism"/>
    <s v="audio"/>
    <s v="journalism/audio"/>
    <b v="0"/>
    <x v="1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d v="2013-07-07T05:28:23"/>
    <d v="2013-05-23T05:28:23"/>
    <n v="1373174903"/>
    <n v="1369286903"/>
    <b v="0"/>
    <n v="123"/>
    <n v="8.9744444444444446E-2"/>
    <n v="65.666666666666671"/>
    <s v="games"/>
    <s v="video games"/>
    <s v="games/video games"/>
    <b v="0"/>
    <x v="1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d v="2014-02-19T09:08:42"/>
    <d v="2014-01-22T09:08:42"/>
    <n v="1392800922"/>
    <n v="1390381722"/>
    <b v="0"/>
    <n v="5"/>
    <n v="2.7E-2"/>
    <n v="16.2"/>
    <s v="games"/>
    <s v="video games"/>
    <s v="games/video games"/>
    <b v="0"/>
    <x v="1"/>
  </r>
  <r>
    <n v="1066"/>
    <x v="1066"/>
    <s v="A parody of old school RPGs where you are a new Dark Lord on a quest to amass monsters and allies on your side."/>
    <n v="150000"/>
    <n v="5051"/>
    <x v="2"/>
    <s v="US"/>
    <s v="USD"/>
    <d v="2013-08-04T23:06:22"/>
    <d v="2013-06-20T23:06:22"/>
    <n v="1375657582"/>
    <n v="1371769582"/>
    <b v="0"/>
    <n v="148"/>
    <n v="3.3673333333333333E-2"/>
    <n v="34.128378378378379"/>
    <s v="games"/>
    <s v="video games"/>
    <s v="games/video games"/>
    <b v="0"/>
    <x v="1"/>
  </r>
  <r>
    <n v="1067"/>
    <x v="1067"/>
    <s v="Canâ€™t make up your mind about something? Simply type in your two options and let the fighters of fate decide for you!"/>
    <n v="500"/>
    <n v="130"/>
    <x v="2"/>
    <s v="US"/>
    <s v="USD"/>
    <d v="2013-12-21T20:32:11"/>
    <d v="2013-11-21T20:32:11"/>
    <n v="1387657931"/>
    <n v="1385065931"/>
    <b v="0"/>
    <n v="10"/>
    <n v="0.26"/>
    <n v="13"/>
    <s v="games"/>
    <s v="video games"/>
    <s v="games/video games"/>
    <b v="0"/>
    <x v="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d v="2016-04-10T07:54:24"/>
    <d v="2016-03-11T08:54:24"/>
    <n v="1460274864"/>
    <n v="1457686464"/>
    <b v="0"/>
    <n v="4"/>
    <n v="1.5E-3"/>
    <n v="11.25"/>
    <s v="games"/>
    <s v="video games"/>
    <s v="games/video games"/>
    <b v="0"/>
    <x v="1"/>
  </r>
  <r>
    <n v="1069"/>
    <x v="1069"/>
    <s v="A run-n-gun zombie survival game where you scavenge for items to make the night a little less scary."/>
    <n v="2200"/>
    <n v="850"/>
    <x v="2"/>
    <s v="US"/>
    <s v="USD"/>
    <d v="2013-11-26T06:30:59"/>
    <d v="2013-10-25T05:30:59"/>
    <n v="1385447459"/>
    <n v="1382679059"/>
    <b v="0"/>
    <n v="21"/>
    <n v="0.38636363636363635"/>
    <n v="40.476190476190474"/>
    <s v="games"/>
    <s v="video games"/>
    <s v="games/video games"/>
    <b v="0"/>
    <x v="1"/>
  </r>
  <r>
    <n v="1070"/>
    <x v="1070"/>
    <s v="A deck building game where you build your campaign plans, raise cash and gain power in a drive to win the White House."/>
    <n v="10000"/>
    <n v="70"/>
    <x v="2"/>
    <s v="US"/>
    <s v="USD"/>
    <d v="2012-10-01T00:17:02"/>
    <d v="2012-09-11T00:17:02"/>
    <n v="1349050622"/>
    <n v="1347322622"/>
    <b v="0"/>
    <n v="2"/>
    <n v="7.0000000000000001E-3"/>
    <n v="35"/>
    <s v="games"/>
    <s v="video games"/>
    <s v="games/video games"/>
    <b v="0"/>
    <x v="1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d v="2015-11-17T19:04:53"/>
    <d v="2015-10-18T18:04:53"/>
    <n v="1447787093"/>
    <n v="1445191493"/>
    <b v="0"/>
    <n v="0"/>
    <n v="0"/>
    <s v="Received No Donations"/>
    <s v="games"/>
    <s v="video games"/>
    <s v="games/video games"/>
    <b v="0"/>
    <x v="1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d v="2014-02-05T19:58:17"/>
    <d v="2014-01-06T19:58:17"/>
    <n v="1391630297"/>
    <n v="1389038297"/>
    <b v="0"/>
    <n v="4"/>
    <n v="6.8000000000000005E-4"/>
    <n v="12.75"/>
    <s v="games"/>
    <s v="video games"/>
    <s v="games/video games"/>
    <b v="0"/>
    <x v="1"/>
  </r>
  <r>
    <n v="1073"/>
    <x v="1073"/>
    <s v="We want to bring our Game Rainbow Ball to the iphone and to do that we need a little help"/>
    <n v="750"/>
    <n v="10"/>
    <x v="2"/>
    <s v="US"/>
    <s v="USD"/>
    <d v="2011-10-16T23:09:01"/>
    <d v="2011-09-16T23:09:01"/>
    <n v="1318806541"/>
    <n v="1316214541"/>
    <b v="0"/>
    <n v="1"/>
    <n v="1.3333333333333334E-2"/>
    <n v="10"/>
    <s v="games"/>
    <s v="video games"/>
    <s v="games/video games"/>
    <b v="0"/>
    <x v="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d v="2014-01-04T04:09:05"/>
    <d v="2013-12-05T04:09:05"/>
    <n v="1388808545"/>
    <n v="1386216545"/>
    <b v="0"/>
    <n v="30"/>
    <n v="6.3092592592592589E-2"/>
    <n v="113.56666666666666"/>
    <s v="games"/>
    <s v="video games"/>
    <s v="games/video games"/>
    <b v="0"/>
    <x v="1"/>
  </r>
  <r>
    <n v="1075"/>
    <x v="1075"/>
    <s v="Fully 3D, post Apocalyptic themed tower defense video game. New take on the genre."/>
    <n v="1000"/>
    <n v="45"/>
    <x v="2"/>
    <s v="US"/>
    <s v="USD"/>
    <d v="2012-05-06T21:41:56"/>
    <d v="2012-04-06T21:41:56"/>
    <n v="1336340516"/>
    <n v="1333748516"/>
    <b v="0"/>
    <n v="3"/>
    <n v="4.4999999999999998E-2"/>
    <n v="15"/>
    <s v="games"/>
    <s v="video games"/>
    <s v="games/video games"/>
    <b v="0"/>
    <x v="1"/>
  </r>
  <r>
    <n v="1076"/>
    <x v="1076"/>
    <s v="A comical point and click adventure by veteran team of Broken Sword and Monkey Island fame - Steve Ince and Bill Tiller"/>
    <n v="75000"/>
    <n v="47074"/>
    <x v="2"/>
    <s v="US"/>
    <s v="USD"/>
    <d v="2014-09-11T09:04:10"/>
    <d v="2014-07-18T09:04:10"/>
    <n v="1410426250"/>
    <n v="1405674250"/>
    <b v="0"/>
    <n v="975"/>
    <n v="0.62765333333333329"/>
    <n v="48.281025641025643"/>
    <s v="games"/>
    <s v="video games"/>
    <s v="games/video games"/>
    <b v="0"/>
    <x v="1"/>
  </r>
  <r>
    <n v="1077"/>
    <x v="1077"/>
    <s v="An epic strategy game of world conquest with simultaneous turn-based multiplayer gameplay and no hotseat waiting"/>
    <n v="25000"/>
    <n v="7344"/>
    <x v="2"/>
    <s v="US"/>
    <s v="USD"/>
    <d v="2016-01-14T04:00:11"/>
    <d v="2015-12-15T04:00:11"/>
    <n v="1452744011"/>
    <n v="1450152011"/>
    <b v="0"/>
    <n v="167"/>
    <n v="0.29376000000000002"/>
    <n v="43.976047904191617"/>
    <s v="games"/>
    <s v="video games"/>
    <s v="games/video games"/>
    <b v="0"/>
    <x v="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d v="2011-07-22T04:42:01"/>
    <d v="2011-06-07T04:42:01"/>
    <n v="1311309721"/>
    <n v="1307421721"/>
    <b v="0"/>
    <n v="5"/>
    <n v="7.4999999999999997E-2"/>
    <n v="9"/>
    <s v="games"/>
    <s v="video games"/>
    <s v="games/video games"/>
    <b v="0"/>
    <x v="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d v="2016-05-14T13:35:36"/>
    <d v="2016-04-19T13:35:36"/>
    <n v="1463232936"/>
    <n v="1461072936"/>
    <b v="0"/>
    <n v="18"/>
    <n v="2.6076923076923077E-2"/>
    <n v="37.666666666666664"/>
    <s v="games"/>
    <s v="video games"/>
    <s v="games/video games"/>
    <b v="0"/>
    <x v="1"/>
  </r>
  <r>
    <n v="1080"/>
    <x v="1080"/>
    <s v="A fantasy action RPG which follows an elven ex-slave on a journey of magic, revenge, intrigue, and deceit."/>
    <n v="20000"/>
    <n v="1821"/>
    <x v="2"/>
    <s v="US"/>
    <s v="USD"/>
    <d v="2014-05-11T03:18:53"/>
    <d v="2014-04-11T03:18:53"/>
    <n v="1399778333"/>
    <n v="1397186333"/>
    <b v="0"/>
    <n v="98"/>
    <n v="9.1050000000000006E-2"/>
    <n v="18.581632653061224"/>
    <s v="games"/>
    <s v="video games"/>
    <s v="games/video games"/>
    <b v="0"/>
    <x v="1"/>
  </r>
  <r>
    <n v="1081"/>
    <x v="1081"/>
    <s v="Finishing your last job before you retire until a disaster strikes the cargo ship can you survive The Creature?"/>
    <n v="68000"/>
    <n v="12"/>
    <x v="2"/>
    <s v="US"/>
    <s v="USD"/>
    <d v="2015-01-28T22:14:52"/>
    <d v="2014-12-29T22:14:52"/>
    <n v="1422483292"/>
    <n v="1419891292"/>
    <b v="0"/>
    <n v="4"/>
    <n v="1.7647058823529413E-4"/>
    <n v="3"/>
    <s v="games"/>
    <s v="video games"/>
    <s v="games/video games"/>
    <b v="0"/>
    <x v="1"/>
  </r>
  <r>
    <n v="1082"/>
    <x v="1082"/>
    <s v="Challenge your trivia skills in this action oriented game against several opponents across time."/>
    <n v="10000"/>
    <n v="56"/>
    <x v="2"/>
    <s v="US"/>
    <s v="USD"/>
    <d v="2012-08-10T21:44:48"/>
    <d v="2012-07-11T21:44:48"/>
    <n v="1344635088"/>
    <n v="1342043088"/>
    <b v="0"/>
    <n v="3"/>
    <n v="5.5999999999999999E-3"/>
    <n v="18.666666666666668"/>
    <s v="games"/>
    <s v="video games"/>
    <s v="games/video games"/>
    <b v="0"/>
    <x v="1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d v="2014-08-02T15:49:43"/>
    <d v="2014-06-03T15:49:43"/>
    <n v="1406994583"/>
    <n v="1401810583"/>
    <b v="0"/>
    <n v="1"/>
    <n v="8.2000000000000007E-3"/>
    <n v="410"/>
    <s v="games"/>
    <s v="video games"/>
    <s v="games/video games"/>
    <b v="0"/>
    <x v="1"/>
  </r>
  <r>
    <n v="1084"/>
    <x v="1084"/>
    <s v="I want to start my own channel for gaming"/>
    <n v="550"/>
    <n v="0"/>
    <x v="2"/>
    <s v="US"/>
    <s v="USD"/>
    <d v="2014-08-08T21:53:24"/>
    <d v="2014-07-09T21:53:24"/>
    <n v="1407534804"/>
    <n v="1404942804"/>
    <b v="0"/>
    <n v="0"/>
    <n v="0"/>
    <s v="Received No Donations"/>
    <s v="games"/>
    <s v="video games"/>
    <s v="games/video games"/>
    <b v="0"/>
    <x v="1"/>
  </r>
  <r>
    <n v="1085"/>
    <x v="1085"/>
    <s v="The new kid on the block. Re-imagining old games and creating new ones. Ship, Lazer, Rock is first."/>
    <n v="30000"/>
    <n v="1026"/>
    <x v="2"/>
    <s v="CA"/>
    <s v="CAD"/>
    <d v="2016-03-14T15:06:15"/>
    <d v="2016-02-13T16:06:15"/>
    <n v="1457967975"/>
    <n v="1455379575"/>
    <b v="0"/>
    <n v="9"/>
    <n v="3.4200000000000001E-2"/>
    <n v="114"/>
    <s v="games"/>
    <s v="video games"/>
    <s v="games/video games"/>
    <b v="0"/>
    <x v="1"/>
  </r>
  <r>
    <n v="1086"/>
    <x v="1086"/>
    <s v="Humanity's future in the Galaxy"/>
    <n v="18000"/>
    <n v="15"/>
    <x v="2"/>
    <s v="US"/>
    <s v="USD"/>
    <d v="2014-08-24T20:48:11"/>
    <d v="2014-07-25T20:48:11"/>
    <n v="1408913291"/>
    <n v="1406321291"/>
    <b v="0"/>
    <n v="2"/>
    <n v="8.3333333333333339E-4"/>
    <n v="7.5"/>
    <s v="games"/>
    <s v="video games"/>
    <s v="games/video games"/>
    <b v="0"/>
    <x v="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d v="2014-06-15T17:08:07"/>
    <d v="2014-05-16T17:08:07"/>
    <n v="1402852087"/>
    <n v="1400260087"/>
    <b v="0"/>
    <n v="0"/>
    <n v="0"/>
    <s v="Received No Donations"/>
    <s v="games"/>
    <s v="video games"/>
    <s v="games/video games"/>
    <b v="0"/>
    <x v="1"/>
  </r>
  <r>
    <n v="1088"/>
    <x v="1088"/>
    <s v="A fresh twist on survival games. Intense, high-stakes 30 minute rounds for up to 10 players."/>
    <n v="45000"/>
    <n v="6382.34"/>
    <x v="2"/>
    <s v="US"/>
    <s v="USD"/>
    <d v="2014-04-24T19:11:07"/>
    <d v="2014-03-25T19:11:07"/>
    <n v="1398366667"/>
    <n v="1395774667"/>
    <b v="0"/>
    <n v="147"/>
    <n v="0.14182977777777778"/>
    <n v="43.41727891156463"/>
    <s v="games"/>
    <s v="video games"/>
    <s v="games/video games"/>
    <b v="0"/>
    <x v="1"/>
  </r>
  <r>
    <n v="1089"/>
    <x v="1089"/>
    <s v="Farabel is a single player turn-based fantasy strategy game for Mac/PC/Linux"/>
    <n v="15000"/>
    <n v="1174"/>
    <x v="2"/>
    <s v="FR"/>
    <s v="EUR"/>
    <d v="2015-06-26T04:32:55"/>
    <d v="2015-05-27T04:32:55"/>
    <n v="1435293175"/>
    <n v="1432701175"/>
    <b v="0"/>
    <n v="49"/>
    <n v="7.8266666666666665E-2"/>
    <n v="23.959183673469386"/>
    <s v="games"/>
    <s v="video games"/>
    <s v="games/video games"/>
    <b v="0"/>
    <x v="1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d v="2015-05-29T04:27:33"/>
    <d v="2015-04-29T04:27:33"/>
    <n v="1432873653"/>
    <n v="1430281653"/>
    <b v="0"/>
    <n v="1"/>
    <n v="3.8464497269020693E-4"/>
    <n v="5"/>
    <s v="games"/>
    <s v="video games"/>
    <s v="games/video games"/>
    <b v="0"/>
    <x v="1"/>
  </r>
  <r>
    <n v="1091"/>
    <x v="1091"/>
    <s v="London Revolution is a Minecraft server in development. This is an open world RPG FPS server with questing and ruthless gangs."/>
    <n v="200"/>
    <n v="25"/>
    <x v="2"/>
    <s v="GB"/>
    <s v="GBP"/>
    <d v="2016-04-10T18:41:12"/>
    <d v="2016-03-11T19:41:12"/>
    <n v="1460313672"/>
    <n v="1457725272"/>
    <b v="0"/>
    <n v="2"/>
    <n v="0.125"/>
    <n v="12.5"/>
    <s v="games"/>
    <s v="video games"/>
    <s v="games/video games"/>
    <b v="0"/>
    <x v="1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d v="2013-01-06T00:37:18"/>
    <d v="2012-12-07T00:37:18"/>
    <n v="1357432638"/>
    <n v="1354840638"/>
    <b v="0"/>
    <n v="7"/>
    <n v="1.0500000000000001E-2"/>
    <n v="3"/>
    <s v="games"/>
    <s v="video games"/>
    <s v="games/video games"/>
    <b v="0"/>
    <x v="1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d v="2016-02-11T23:22:17"/>
    <d v="2016-01-27T23:22:17"/>
    <n v="1455232937"/>
    <n v="1453936937"/>
    <b v="0"/>
    <n v="4"/>
    <n v="0.14083333333333334"/>
    <n v="10.5625"/>
    <s v="games"/>
    <s v="video games"/>
    <s v="games/video games"/>
    <b v="0"/>
    <x v="1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d v="2011-10-09T17:07:13"/>
    <d v="2011-09-09T17:07:13"/>
    <n v="1318180033"/>
    <n v="1315588033"/>
    <b v="0"/>
    <n v="27"/>
    <n v="0.18300055555555556"/>
    <n v="122.00037037037038"/>
    <s v="games"/>
    <s v="video games"/>
    <s v="games/video games"/>
    <b v="0"/>
    <x v="1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d v="2013-08-30T12:53:40"/>
    <d v="2013-07-31T12:53:40"/>
    <n v="1377867220"/>
    <n v="1375275220"/>
    <b v="0"/>
    <n v="94"/>
    <n v="5.0347999999999997E-2"/>
    <n v="267.80851063829789"/>
    <s v="games"/>
    <s v="video games"/>
    <s v="games/video games"/>
    <b v="0"/>
    <x v="1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d v="2014-10-04T03:30:00"/>
    <d v="2014-09-03T12:25:54"/>
    <n v="1412393400"/>
    <n v="1409747154"/>
    <b v="0"/>
    <n v="29"/>
    <n v="0.17933333333333334"/>
    <n v="74.206896551724142"/>
    <s v="games"/>
    <s v="video games"/>
    <s v="games/video games"/>
    <b v="0"/>
    <x v="1"/>
  </r>
  <r>
    <n v="1097"/>
    <x v="1097"/>
    <s v="Rabbly is action-adventure game. Is about a scientist going on an adventure, to find rare materials in another galaxy."/>
    <n v="100000"/>
    <n v="47"/>
    <x v="2"/>
    <s v="US"/>
    <s v="USD"/>
    <d v="2014-03-02T19:01:17"/>
    <d v="2014-01-21T19:01:17"/>
    <n v="1393786877"/>
    <n v="1390330877"/>
    <b v="0"/>
    <n v="7"/>
    <n v="4.6999999999999999E-4"/>
    <n v="6.7142857142857144"/>
    <s v="games"/>
    <s v="video games"/>
    <s v="games/video games"/>
    <b v="0"/>
    <x v="1"/>
  </r>
  <r>
    <n v="1098"/>
    <x v="1098"/>
    <s v="Kick, Punch... Fireball is an FPS type arena game set inside the fantasy world."/>
    <n v="25000"/>
    <n v="1803"/>
    <x v="2"/>
    <s v="US"/>
    <s v="USD"/>
    <d v="2014-04-13T18:18:15"/>
    <d v="2014-03-14T18:18:15"/>
    <n v="1397413095"/>
    <n v="1394821095"/>
    <b v="0"/>
    <n v="22"/>
    <n v="7.2120000000000004E-2"/>
    <n v="81.954545454545453"/>
    <s v="games"/>
    <s v="video games"/>
    <s v="games/video games"/>
    <b v="0"/>
    <x v="1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d v="2015-05-13T20:04:28"/>
    <d v="2015-04-13T20:04:28"/>
    <n v="1431547468"/>
    <n v="1428955468"/>
    <b v="0"/>
    <n v="1"/>
    <n v="5.0000000000000001E-3"/>
    <n v="25"/>
    <s v="games"/>
    <s v="video games"/>
    <s v="games/video games"/>
    <b v="0"/>
    <x v="1"/>
  </r>
  <r>
    <n v="1100"/>
    <x v="1100"/>
    <s v="A retro style puzzle rpg with a dark story. Your decisions will influence the world and decide the outcome of the story."/>
    <n v="4000"/>
    <n v="100"/>
    <x v="2"/>
    <s v="DE"/>
    <s v="EUR"/>
    <d v="2016-02-14T02:39:31"/>
    <d v="2016-01-15T02:39:31"/>
    <n v="1455417571"/>
    <n v="1452825571"/>
    <b v="0"/>
    <n v="10"/>
    <n v="2.5000000000000001E-2"/>
    <n v="10"/>
    <s v="games"/>
    <s v="video games"/>
    <s v="games/video games"/>
    <b v="0"/>
    <x v="1"/>
  </r>
  <r>
    <n v="1101"/>
    <x v="1101"/>
    <s v="Different strains of marijuana leafs battling to the death to see which one is the top strain."/>
    <n v="100000"/>
    <n v="41"/>
    <x v="2"/>
    <s v="US"/>
    <s v="USD"/>
    <d v="2016-07-14T18:12:00"/>
    <d v="2016-06-17T18:32:18"/>
    <n v="1468519920"/>
    <n v="1466188338"/>
    <b v="0"/>
    <n v="6"/>
    <n v="4.0999999999999999E-4"/>
    <n v="6.833333333333333"/>
    <s v="games"/>
    <s v="video games"/>
    <s v="games/video games"/>
    <b v="0"/>
    <x v="1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d v="2013-12-09T05:59:00"/>
    <d v="2013-10-30T01:05:25"/>
    <n v="1386568740"/>
    <n v="1383095125"/>
    <b v="0"/>
    <n v="24"/>
    <n v="5.3124999999999999E-2"/>
    <n v="17.708333333333332"/>
    <s v="games"/>
    <s v="video games"/>
    <s v="games/video games"/>
    <b v="0"/>
    <x v="1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d v="2016-06-18T05:19:50"/>
    <d v="2016-04-19T05:19:50"/>
    <n v="1466227190"/>
    <n v="1461043190"/>
    <b v="0"/>
    <n v="15"/>
    <n v="1.6199999999999999E-2"/>
    <n v="16.2"/>
    <s v="games"/>
    <s v="video games"/>
    <s v="games/video games"/>
    <b v="0"/>
    <x v="1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d v="2014-06-11T09:50:21"/>
    <d v="2014-05-12T09:50:21"/>
    <n v="1402480221"/>
    <n v="1399888221"/>
    <b v="0"/>
    <n v="37"/>
    <n v="4.9516666666666667E-2"/>
    <n v="80.297297297297291"/>
    <s v="games"/>
    <s v="video games"/>
    <s v="games/video games"/>
    <b v="0"/>
    <x v="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d v="2014-03-24T02:15:27"/>
    <d v="2014-02-22T03:15:27"/>
    <n v="1395627327"/>
    <n v="1393038927"/>
    <b v="0"/>
    <n v="20"/>
    <n v="1.5900000000000001E-3"/>
    <n v="71.55"/>
    <s v="games"/>
    <s v="video games"/>
    <s v="games/video games"/>
    <b v="0"/>
    <x v="1"/>
  </r>
  <r>
    <n v="1106"/>
    <x v="1106"/>
    <s v="Collect coins and save civilians while you blast your way through tons of zombies! Unlock new characters and levels!"/>
    <n v="400"/>
    <n v="165"/>
    <x v="2"/>
    <s v="US"/>
    <s v="USD"/>
    <d v="2012-04-04T16:46:15"/>
    <d v="2012-03-05T17:46:15"/>
    <n v="1333557975"/>
    <n v="1330969575"/>
    <b v="0"/>
    <n v="7"/>
    <n v="0.41249999999999998"/>
    <n v="23.571428571428573"/>
    <s v="games"/>
    <s v="video games"/>
    <s v="games/video games"/>
    <b v="0"/>
    <x v="1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d v="2014-07-23T20:40:24"/>
    <d v="2014-06-23T20:40:24"/>
    <n v="1406148024"/>
    <n v="1403556024"/>
    <b v="0"/>
    <n v="0"/>
    <n v="0"/>
    <s v="Received No Donations"/>
    <s v="games"/>
    <s v="video games"/>
    <s v="games/video games"/>
    <b v="0"/>
    <x v="1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d v="2012-04-13T14:17:15"/>
    <d v="2012-02-13T15:17:15"/>
    <n v="1334326635"/>
    <n v="1329146235"/>
    <b v="0"/>
    <n v="21"/>
    <n v="2.93E-2"/>
    <n v="34.88095238095238"/>
    <s v="games"/>
    <s v="video games"/>
    <s v="games/video games"/>
    <b v="0"/>
    <x v="1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d v="2016-11-18T19:03:10"/>
    <d v="2016-10-19T18:03:10"/>
    <n v="1479495790"/>
    <n v="1476900190"/>
    <b v="0"/>
    <n v="3"/>
    <n v="4.4999999999999997E-3"/>
    <n v="15"/>
    <s v="games"/>
    <s v="video games"/>
    <s v="games/video games"/>
    <b v="0"/>
    <x v="1"/>
  </r>
  <r>
    <n v="1110"/>
    <x v="1110"/>
    <s v="PSI is a game about a group of people dealing with the effects of Nightmares becoming reality, life will never be the same."/>
    <n v="50000"/>
    <n v="255"/>
    <x v="2"/>
    <s v="US"/>
    <s v="USD"/>
    <d v="2012-12-07T22:23:42"/>
    <d v="2012-11-07T22:23:42"/>
    <n v="1354919022"/>
    <n v="1352327022"/>
    <b v="0"/>
    <n v="11"/>
    <n v="5.1000000000000004E-3"/>
    <n v="23.181818181818183"/>
    <s v="games"/>
    <s v="video games"/>
    <s v="games/video games"/>
    <b v="0"/>
    <x v="1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d v="2016-01-08T04:53:10"/>
    <d v="2015-12-09T04:53:10"/>
    <n v="1452228790"/>
    <n v="1449636790"/>
    <b v="0"/>
    <n v="1"/>
    <n v="4.0000000000000002E-4"/>
    <n v="1"/>
    <s v="games"/>
    <s v="video games"/>
    <s v="games/video games"/>
    <b v="0"/>
    <x v="1"/>
  </r>
  <r>
    <n v="1112"/>
    <x v="1112"/>
    <s v="Tarantino-esque Adventure Game on Steroids Inspired by LucasArts, Gritty Action Movies and 1940's Animation"/>
    <n v="88000"/>
    <n v="31272.92"/>
    <x v="2"/>
    <s v="US"/>
    <s v="USD"/>
    <d v="2015-01-19T08:30:00"/>
    <d v="2014-11-20T18:13:31"/>
    <n v="1421656200"/>
    <n v="1416507211"/>
    <b v="0"/>
    <n v="312"/>
    <n v="0.35537409090909089"/>
    <n v="100.23371794871794"/>
    <s v="games"/>
    <s v="video games"/>
    <s v="games/video games"/>
    <b v="0"/>
    <x v="1"/>
  </r>
  <r>
    <n v="1113"/>
    <x v="1113"/>
    <s v="A start up YouTube PC Gaming channel named ''Jeansie''. Comprised of witty banter and slightly above average  gaming skills :)"/>
    <n v="1000"/>
    <n v="5"/>
    <x v="2"/>
    <s v="GB"/>
    <s v="GBP"/>
    <d v="2014-08-14T23:27:00"/>
    <d v="2014-07-15T23:27:00"/>
    <n v="1408058820"/>
    <n v="1405466820"/>
    <b v="0"/>
    <n v="1"/>
    <n v="5.0000000000000001E-3"/>
    <n v="5"/>
    <s v="games"/>
    <s v="video games"/>
    <s v="games/video games"/>
    <b v="0"/>
    <x v="1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d v="2013-10-09T08:18:07"/>
    <d v="2013-09-09T08:18:07"/>
    <n v="1381306687"/>
    <n v="1378714687"/>
    <b v="0"/>
    <n v="3"/>
    <n v="1.6666666666666668E-3"/>
    <n v="3.3333333333333335"/>
    <s v="games"/>
    <s v="video games"/>
    <s v="games/video games"/>
    <b v="0"/>
    <x v="1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d v="2016-03-30T15:41:35"/>
    <d v="2016-02-29T16:41:35"/>
    <n v="1459352495"/>
    <n v="1456764095"/>
    <b v="0"/>
    <n v="4"/>
    <n v="1.325E-3"/>
    <n v="13.25"/>
    <s v="games"/>
    <s v="video games"/>
    <s v="games/video games"/>
    <b v="0"/>
    <x v="1"/>
  </r>
  <r>
    <n v="1116"/>
    <x v="1116"/>
    <s v="A medieval, post apocolyptic, Online, MMORPG. Class morphing, character customization game."/>
    <n v="500000"/>
    <n v="178.52"/>
    <x v="2"/>
    <s v="US"/>
    <s v="USD"/>
    <d v="2012-06-09T20:20:08"/>
    <d v="2012-04-10T20:20:08"/>
    <n v="1339273208"/>
    <n v="1334089208"/>
    <b v="0"/>
    <n v="10"/>
    <n v="3.5704000000000004E-4"/>
    <n v="17.852"/>
    <s v="games"/>
    <s v="video games"/>
    <s v="games/video games"/>
    <b v="0"/>
    <x v="1"/>
  </r>
  <r>
    <n v="1117"/>
    <x v="1117"/>
    <s v="Experience the Medieval in your own village. Increase your village into a city and walk through the streets."/>
    <n v="1000"/>
    <n v="83"/>
    <x v="2"/>
    <s v="DE"/>
    <s v="EUR"/>
    <d v="2015-12-25T14:21:53"/>
    <d v="2015-11-25T14:21:53"/>
    <n v="1451053313"/>
    <n v="1448461313"/>
    <b v="0"/>
    <n v="8"/>
    <n v="8.3000000000000004E-2"/>
    <n v="10.375"/>
    <s v="games"/>
    <s v="video games"/>
    <s v="games/video games"/>
    <b v="0"/>
    <x v="1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d v="2014-04-05T02:59:39"/>
    <d v="2014-03-06T03:59:39"/>
    <n v="1396666779"/>
    <n v="1394078379"/>
    <b v="0"/>
    <n v="3"/>
    <n v="2.4222222222222221E-2"/>
    <n v="36.333333333333336"/>
    <s v="games"/>
    <s v="video games"/>
    <s v="games/video games"/>
    <b v="0"/>
    <x v="1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d v="2014-04-06T19:01:04"/>
    <d v="2014-03-24T19:01:04"/>
    <n v="1396810864"/>
    <n v="1395687664"/>
    <b v="0"/>
    <n v="1"/>
    <n v="2.3809523809523812E-3"/>
    <n v="5"/>
    <s v="games"/>
    <s v="video games"/>
    <s v="games/video games"/>
    <b v="0"/>
    <x v="1"/>
  </r>
  <r>
    <n v="1120"/>
    <x v="1120"/>
    <s v="Planet Ninjahwah is a highly anticipated futuristic action adventure game that will blow your mind!!"/>
    <n v="25000"/>
    <n v="0"/>
    <x v="2"/>
    <s v="US"/>
    <s v="USD"/>
    <d v="2011-10-28T20:56:40"/>
    <d v="2011-09-13T20:56:40"/>
    <n v="1319835400"/>
    <n v="1315947400"/>
    <b v="0"/>
    <n v="0"/>
    <n v="0"/>
    <s v="Received No Donations"/>
    <s v="games"/>
    <s v="video games"/>
    <s v="games/video games"/>
    <b v="0"/>
    <x v="1"/>
  </r>
  <r>
    <n v="1121"/>
    <x v="1121"/>
    <s v="An action packed, side scrolling, platform jumping, laser shooting ADVENTURE that will be fun for everyone."/>
    <n v="250000"/>
    <n v="29"/>
    <x v="2"/>
    <s v="US"/>
    <s v="USD"/>
    <d v="2016-03-13T21:25:16"/>
    <d v="2016-02-12T22:25:16"/>
    <n v="1457904316"/>
    <n v="1455315916"/>
    <b v="0"/>
    <n v="5"/>
    <n v="1.16E-4"/>
    <n v="5.8"/>
    <s v="games"/>
    <s v="video games"/>
    <s v="games/video games"/>
    <b v="0"/>
    <x v="1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d v="2013-05-30T16:53:45"/>
    <d v="2013-05-16T16:53:45"/>
    <n v="1369932825"/>
    <n v="1368723225"/>
    <b v="0"/>
    <n v="0"/>
    <n v="0"/>
    <s v="Received No Donations"/>
    <s v="games"/>
    <s v="video games"/>
    <s v="games/video games"/>
    <b v="0"/>
    <x v="1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d v="2014-04-19T12:34:08"/>
    <d v="2014-03-20T12:34:08"/>
    <n v="1397910848"/>
    <n v="1395318848"/>
    <b v="0"/>
    <n v="3"/>
    <n v="2.2000000000000001E-3"/>
    <n v="3.6666666666666665"/>
    <s v="games"/>
    <s v="video games"/>
    <s v="games/video games"/>
    <b v="0"/>
    <x v="1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d v="2015-04-30T16:00:51"/>
    <d v="2015-03-31T16:00:51"/>
    <n v="1430409651"/>
    <n v="1427817651"/>
    <b v="0"/>
    <n v="7"/>
    <n v="4.7222222222222223E-3"/>
    <n v="60.714285714285715"/>
    <s v="games"/>
    <s v="mobile games"/>
    <s v="games/mobile games"/>
    <b v="0"/>
    <x v="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d v="2015-09-25T14:58:50"/>
    <d v="2015-07-27T14:58:50"/>
    <n v="1443193130"/>
    <n v="1438009130"/>
    <b v="0"/>
    <n v="0"/>
    <n v="0"/>
    <s v="Received No Donations"/>
    <s v="games"/>
    <s v="mobile games"/>
    <s v="games/mobile games"/>
    <b v="0"/>
    <x v="1"/>
  </r>
  <r>
    <n v="1126"/>
    <x v="1126"/>
    <s v="Imagine a science class where the teacher walks in a says &quot;Take out your cell phone and play a game.&quot;"/>
    <n v="2000"/>
    <n v="10"/>
    <x v="2"/>
    <s v="US"/>
    <s v="USD"/>
    <d v="2016-07-14T07:51:34"/>
    <d v="2016-06-14T07:51:34"/>
    <n v="1468482694"/>
    <n v="1465890694"/>
    <b v="0"/>
    <n v="2"/>
    <n v="5.0000000000000001E-3"/>
    <n v="5"/>
    <s v="games"/>
    <s v="mobile games"/>
    <s v="games/mobile games"/>
    <b v="0"/>
    <x v="1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d v="2014-10-14T20:30:00"/>
    <n v="1416000600"/>
    <n v="1413318600"/>
    <b v="0"/>
    <n v="23"/>
    <n v="1.6714285714285713E-2"/>
    <n v="25.434782608695652"/>
    <s v="games"/>
    <s v="mobile games"/>
    <s v="games/mobile games"/>
    <b v="0"/>
    <x v="1"/>
  </r>
  <r>
    <n v="1128"/>
    <x v="1128"/>
    <s v="#havingfunFTW"/>
    <n v="1000"/>
    <n v="1"/>
    <x v="2"/>
    <s v="GB"/>
    <s v="GBP"/>
    <d v="2014-08-07T15:35:17"/>
    <d v="2014-07-08T15:35:17"/>
    <n v="1407425717"/>
    <n v="1404833717"/>
    <b v="0"/>
    <n v="1"/>
    <n v="1E-3"/>
    <n v="1"/>
    <s v="games"/>
    <s v="mobile games"/>
    <s v="games/mobile games"/>
    <b v="0"/>
    <x v="1"/>
  </r>
  <r>
    <n v="1129"/>
    <x v="1129"/>
    <s v="This app will provide you with the ability to use your most favorite profanities while playing a game with your friends."/>
    <n v="20000"/>
    <n v="21"/>
    <x v="2"/>
    <s v="US"/>
    <s v="USD"/>
    <d v="2016-06-05T06:21:33"/>
    <d v="2016-05-06T06:21:33"/>
    <n v="1465107693"/>
    <n v="1462515693"/>
    <b v="0"/>
    <n v="2"/>
    <n v="1.0499999999999999E-3"/>
    <n v="10.5"/>
    <s v="games"/>
    <s v="mobile games"/>
    <s v="games/mobile games"/>
    <b v="0"/>
    <x v="1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d v="2014-11-26T00:55:00"/>
    <d v="2014-09-26T23:55:00"/>
    <n v="1416963300"/>
    <n v="1411775700"/>
    <b v="0"/>
    <n v="3"/>
    <n v="2.2000000000000001E-3"/>
    <n v="3.6666666666666665"/>
    <s v="games"/>
    <s v="mobile games"/>
    <s v="games/mobile games"/>
    <b v="0"/>
    <x v="1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d v="2015-12-24T21:47:48"/>
    <d v="2015-11-24T21:47:48"/>
    <n v="1450993668"/>
    <n v="1448401668"/>
    <b v="0"/>
    <n v="0"/>
    <n v="0"/>
    <s v="Received No Donations"/>
    <s v="games"/>
    <s v="mobile games"/>
    <s v="games/mobile games"/>
    <b v="0"/>
    <x v="1"/>
  </r>
  <r>
    <n v="1132"/>
    <x v="1132"/>
    <s v="One is a simple mobile game about exploring the connections between all living things. Featuring hand-painted art."/>
    <n v="10000"/>
    <n v="1438"/>
    <x v="2"/>
    <s v="CA"/>
    <s v="CAD"/>
    <d v="2017-01-01T02:46:11"/>
    <d v="2016-12-02T02:46:11"/>
    <n v="1483238771"/>
    <n v="1480646771"/>
    <b v="0"/>
    <n v="13"/>
    <n v="0.14380000000000001"/>
    <n v="110.61538461538461"/>
    <s v="games"/>
    <s v="mobile games"/>
    <s v="games/mobile games"/>
    <b v="0"/>
    <x v="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d v="2014-07-31T09:46:21"/>
    <d v="2014-07-01T09:46:21"/>
    <n v="1406799981"/>
    <n v="1404207981"/>
    <b v="0"/>
    <n v="1"/>
    <n v="6.6666666666666671E-3"/>
    <n v="20"/>
    <s v="games"/>
    <s v="mobile games"/>
    <s v="games/mobile games"/>
    <b v="0"/>
    <x v="1"/>
  </r>
  <r>
    <n v="1134"/>
    <x v="1134"/>
    <s v="We are creating a new Mario Bro's style game called KFK:Original. It's challenging, fun and totally awesome!!!"/>
    <n v="25000"/>
    <n v="1"/>
    <x v="2"/>
    <s v="AU"/>
    <s v="AUD"/>
    <d v="2014-11-29T04:33:00"/>
    <d v="2014-11-15T06:50:28"/>
    <n v="1417235580"/>
    <n v="1416034228"/>
    <b v="0"/>
    <n v="1"/>
    <n v="4.0000000000000003E-5"/>
    <n v="1"/>
    <s v="games"/>
    <s v="mobile games"/>
    <s v="games/mobile games"/>
    <b v="0"/>
    <x v="1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d v="2016-07-07T23:44:54"/>
    <n v="1470527094"/>
    <n v="1467935094"/>
    <b v="0"/>
    <n v="1"/>
    <n v="0.05"/>
    <n v="50"/>
    <s v="games"/>
    <s v="mobile games"/>
    <s v="games/mobile games"/>
    <b v="0"/>
    <x v="1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d v="2015-12-19T16:07:09"/>
    <d v="2015-11-19T16:07:09"/>
    <n v="1450541229"/>
    <n v="1447949229"/>
    <b v="0"/>
    <n v="6"/>
    <n v="6.4439140811455853E-2"/>
    <n v="45"/>
    <s v="games"/>
    <s v="mobile games"/>
    <s v="games/mobile games"/>
    <b v="0"/>
    <x v="1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d v="2016-04-23T19:40:21"/>
    <d v="2016-03-24T19:40:21"/>
    <n v="1461440421"/>
    <n v="1458848421"/>
    <b v="0"/>
    <n v="39"/>
    <n v="0.39500000000000002"/>
    <n v="253.2051282051282"/>
    <s v="games"/>
    <s v="mobile games"/>
    <s v="games/mobile games"/>
    <b v="0"/>
    <x v="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d v="2017-01-21T21:45:31"/>
    <d v="2017-01-01T21:45:31"/>
    <n v="1485035131"/>
    <n v="1483307131"/>
    <b v="0"/>
    <n v="4"/>
    <n v="3.5714285714285713E-3"/>
    <n v="31.25"/>
    <s v="games"/>
    <s v="mobile games"/>
    <s v="games/mobile games"/>
    <b v="0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d v="2015-01-01T08:20:26"/>
    <d v="2014-12-02T08:20:26"/>
    <n v="1420100426"/>
    <n v="1417508426"/>
    <b v="0"/>
    <n v="1"/>
    <n v="6.2500000000000001E-4"/>
    <n v="5"/>
    <s v="games"/>
    <s v="mobile games"/>
    <s v="games/mobile games"/>
    <b v="0"/>
    <x v="1"/>
  </r>
  <r>
    <n v="1140"/>
    <x v="1140"/>
    <s v="We are creating the next epic Massive Multiplayer Online-Real Time Strategy game and we want you to be a part of it!"/>
    <n v="5000"/>
    <n v="0"/>
    <x v="2"/>
    <s v="GB"/>
    <s v="GBP"/>
    <d v="2015-08-06T11:05:21"/>
    <d v="2015-07-07T11:05:21"/>
    <n v="1438859121"/>
    <n v="1436267121"/>
    <b v="0"/>
    <n v="0"/>
    <n v="0"/>
    <s v="Received No Donations"/>
    <s v="games"/>
    <s v="mobile games"/>
    <s v="games/mobile games"/>
    <b v="0"/>
    <x v="1"/>
  </r>
  <r>
    <n v="1141"/>
    <x v="1141"/>
    <s v="I think this will be a great game!"/>
    <n v="500"/>
    <n v="0"/>
    <x v="2"/>
    <s v="DE"/>
    <s v="EUR"/>
    <d v="2015-07-09T16:47:30"/>
    <d v="2015-06-09T16:47:30"/>
    <n v="1436460450"/>
    <n v="1433868450"/>
    <b v="0"/>
    <n v="0"/>
    <n v="0"/>
    <s v="Received No Donations"/>
    <s v="games"/>
    <s v="mobile games"/>
    <s v="games/mobile games"/>
    <b v="0"/>
    <x v="1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d v="2015-02-17T00:08:47"/>
    <d v="2015-01-18T00:08:47"/>
    <n v="1424131727"/>
    <n v="1421539727"/>
    <b v="0"/>
    <n v="0"/>
    <n v="0"/>
    <s v="Received No Donations"/>
    <s v="games"/>
    <s v="mobile games"/>
    <s v="games/mobile games"/>
    <b v="0"/>
    <x v="1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d v="2015-12-17T04:38:46"/>
    <d v="2015-11-17T04:38:46"/>
    <n v="1450327126"/>
    <n v="1447735126"/>
    <b v="0"/>
    <n v="8"/>
    <n v="4.1333333333333335E-3"/>
    <n v="23.25"/>
    <s v="games"/>
    <s v="mobile games"/>
    <s v="games/mobile games"/>
    <b v="0"/>
    <x v="1"/>
  </r>
  <r>
    <n v="1144"/>
    <x v="1144"/>
    <s v="We need your help to finish our food truck. We are building a BBQ Food Truck to serve competition style BBQ."/>
    <n v="9300"/>
    <n v="0"/>
    <x v="2"/>
    <s v="US"/>
    <s v="USD"/>
    <d v="2015-04-29T04:22:00"/>
    <d v="2015-03-30T04:22:00"/>
    <n v="1430281320"/>
    <n v="1427689320"/>
    <b v="0"/>
    <n v="0"/>
    <n v="0"/>
    <s v="Received No Donations"/>
    <s v="food"/>
    <s v="food trucks"/>
    <s v="food/food trucks"/>
    <b v="0"/>
    <x v="1"/>
  </r>
  <r>
    <n v="1145"/>
    <x v="1145"/>
    <s v="Emphasizing locally and responsibly raised ingredients, serving delicious food! I need your help."/>
    <n v="80000"/>
    <n v="100"/>
    <x v="2"/>
    <s v="US"/>
    <s v="USD"/>
    <d v="2014-10-02T17:56:32"/>
    <d v="2014-08-03T17:56:32"/>
    <n v="1412272592"/>
    <n v="1407088592"/>
    <b v="0"/>
    <n v="1"/>
    <n v="1.25E-3"/>
    <n v="100"/>
    <s v="food"/>
    <s v="food trucks"/>
    <s v="food/food trucks"/>
    <b v="0"/>
    <x v="1"/>
  </r>
  <r>
    <n v="1146"/>
    <x v="1146"/>
    <s v="Bringing the flavor of competition BBQ to small town Auburn with the ease of a big city food truck."/>
    <n v="6000"/>
    <n v="530"/>
    <x v="2"/>
    <s v="US"/>
    <s v="USD"/>
    <d v="2014-05-02T22:52:53"/>
    <d v="2014-03-25T22:52:53"/>
    <n v="1399071173"/>
    <n v="1395787973"/>
    <b v="0"/>
    <n v="12"/>
    <n v="8.8333333333333333E-2"/>
    <n v="44.166666666666664"/>
    <s v="food"/>
    <s v="food trucks"/>
    <s v="food/food trucks"/>
    <b v="0"/>
    <x v="1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d v="2014-10-19T23:19:43"/>
    <d v="2014-08-20T23:19:43"/>
    <n v="1413760783"/>
    <n v="1408576783"/>
    <b v="0"/>
    <n v="0"/>
    <n v="0"/>
    <s v="Received No Donations"/>
    <s v="food"/>
    <s v="food trucks"/>
    <s v="food/food trucks"/>
    <b v="0"/>
    <x v="1"/>
  </r>
  <r>
    <n v="1148"/>
    <x v="1148"/>
    <s v="New local (Louisville, KY.) food truck with a refreshing spin on rolling kitchens."/>
    <n v="15000"/>
    <n v="73"/>
    <x v="2"/>
    <s v="US"/>
    <s v="USD"/>
    <d v="2016-12-01T05:06:21"/>
    <d v="2016-11-01T04:06:21"/>
    <n v="1480568781"/>
    <n v="1477973181"/>
    <b v="0"/>
    <n v="3"/>
    <n v="4.8666666666666667E-3"/>
    <n v="24.333333333333332"/>
    <s v="food"/>
    <s v="food trucks"/>
    <s v="food/food trucks"/>
    <b v="0"/>
    <x v="1"/>
  </r>
  <r>
    <n v="1149"/>
    <x v="1149"/>
    <s v="Bringing culturally diverse Floridian cuisine to the people!"/>
    <n v="50000"/>
    <n v="75"/>
    <x v="2"/>
    <s v="US"/>
    <s v="USD"/>
    <d v="2016-06-16T17:02:46"/>
    <d v="2016-05-17T17:02:46"/>
    <n v="1466096566"/>
    <n v="1463504566"/>
    <b v="0"/>
    <n v="2"/>
    <n v="1.5E-3"/>
    <n v="37.5"/>
    <s v="food"/>
    <s v="food trucks"/>
    <s v="food/food trucks"/>
    <b v="0"/>
    <x v="1"/>
  </r>
  <r>
    <n v="1150"/>
    <x v="1150"/>
    <s v="Bringing delicious authentic and fusion Taiwanese Food to the West Coast."/>
    <n v="2500"/>
    <n v="252"/>
    <x v="2"/>
    <s v="US"/>
    <s v="USD"/>
    <d v="2016-01-08T22:54:35"/>
    <d v="2015-11-09T22:54:35"/>
    <n v="1452293675"/>
    <n v="1447109675"/>
    <b v="0"/>
    <n v="6"/>
    <n v="0.1008"/>
    <n v="42"/>
    <s v="food"/>
    <s v="food trucks"/>
    <s v="food/food trucks"/>
    <b v="0"/>
    <x v="1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d v="2015-09-07T02:27:43"/>
    <d v="2015-08-08T02:27:43"/>
    <n v="1441592863"/>
    <n v="1439000863"/>
    <b v="0"/>
    <n v="0"/>
    <n v="0"/>
    <s v="Received No Donations"/>
    <s v="food"/>
    <s v="food trucks"/>
    <s v="food/food trucks"/>
    <b v="0"/>
    <x v="1"/>
  </r>
  <r>
    <n v="1152"/>
    <x v="1152"/>
    <s v="Peruvian food truck with an LA twist."/>
    <n v="16000"/>
    <n v="911"/>
    <x v="2"/>
    <s v="US"/>
    <s v="USD"/>
    <d v="2015-05-15T17:01:52"/>
    <d v="2015-04-15T17:01:52"/>
    <n v="1431709312"/>
    <n v="1429117312"/>
    <b v="0"/>
    <n v="15"/>
    <n v="5.6937500000000002E-2"/>
    <n v="60.733333333333334"/>
    <s v="food"/>
    <s v="food trucks"/>
    <s v="food/food trucks"/>
    <b v="0"/>
    <x v="1"/>
  </r>
  <r>
    <n v="1153"/>
    <x v="1153"/>
    <s v="A mobile concession trailer for snow cones, ice cream, smoothies and more"/>
    <n v="8000"/>
    <n v="50"/>
    <x v="2"/>
    <s v="US"/>
    <s v="USD"/>
    <d v="2015-06-18T17:08:25"/>
    <d v="2015-05-19T17:08:25"/>
    <n v="1434647305"/>
    <n v="1432055305"/>
    <b v="0"/>
    <n v="1"/>
    <n v="6.2500000000000003E-3"/>
    <n v="50"/>
    <s v="food"/>
    <s v="food trucks"/>
    <s v="food/food trucks"/>
    <b v="0"/>
    <x v="1"/>
  </r>
  <r>
    <n v="1154"/>
    <x v="1154"/>
    <s v="We're about to launch our first ever food truck to share our amazing food and we need your help! Be a part of our truck!"/>
    <n v="5000"/>
    <n v="325"/>
    <x v="2"/>
    <s v="US"/>
    <s v="USD"/>
    <d v="2015-09-06T02:36:46"/>
    <d v="2015-08-07T02:36:46"/>
    <n v="1441507006"/>
    <n v="1438915006"/>
    <b v="0"/>
    <n v="3"/>
    <n v="6.5000000000000002E-2"/>
    <n v="108.33333333333333"/>
    <s v="food"/>
    <s v="food trucks"/>
    <s v="food/food trucks"/>
    <b v="0"/>
    <x v="1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d v="2014-08-14T18:20:08"/>
    <d v="2014-07-15T18:20:08"/>
    <n v="1408040408"/>
    <n v="1405448408"/>
    <b v="0"/>
    <n v="8"/>
    <n v="7.5199999999999998E-3"/>
    <n v="23.5"/>
    <s v="food"/>
    <s v="food trucks"/>
    <s v="food/food trucks"/>
    <b v="0"/>
    <x v="1"/>
  </r>
  <r>
    <n v="1156"/>
    <x v="1156"/>
    <s v="A Food Truck featuring Deep Fried Natural Casing Beef/Pork mix Hot Dogs, New York Style Rippers. Also serving Fresh Cut Fries."/>
    <n v="6500"/>
    <n v="0"/>
    <x v="2"/>
    <s v="US"/>
    <s v="USD"/>
    <d v="2015-02-24T01:42:42"/>
    <d v="2015-01-25T01:42:42"/>
    <n v="1424742162"/>
    <n v="1422150162"/>
    <b v="0"/>
    <n v="0"/>
    <n v="0"/>
    <s v="Received No Donations"/>
    <s v="food"/>
    <s v="food trucks"/>
    <s v="food/food trucks"/>
    <b v="0"/>
    <x v="1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d v="2014-12-05T16:04:40"/>
    <d v="2014-10-06T15:04:40"/>
    <n v="1417795480"/>
    <n v="1412607880"/>
    <b v="0"/>
    <n v="3"/>
    <n v="1.5100000000000001E-2"/>
    <n v="50.333333333333336"/>
    <s v="food"/>
    <s v="food trucks"/>
    <s v="food/food trucks"/>
    <b v="0"/>
    <x v="1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d v="2014-12-09T02:12:08"/>
    <d v="2014-11-09T02:12:08"/>
    <n v="1418091128"/>
    <n v="1415499128"/>
    <b v="0"/>
    <n v="3"/>
    <n v="4.6666666666666671E-3"/>
    <n v="11.666666666666666"/>
    <s v="food"/>
    <s v="food trucks"/>
    <s v="food/food trucks"/>
    <b v="0"/>
    <x v="1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d v="2015-06-30T15:45:00"/>
    <d v="2015-05-30T17:26:05"/>
    <n v="1435679100"/>
    <n v="1433006765"/>
    <b v="0"/>
    <n v="0"/>
    <n v="0"/>
    <s v="Received No Donations"/>
    <s v="food"/>
    <s v="food trucks"/>
    <s v="food/food trucks"/>
    <b v="0"/>
    <x v="1"/>
  </r>
  <r>
    <n v="1160"/>
    <x v="1160"/>
    <s v="Food is a lifestyle...the art, the challenge, and the happiness is the wealth I seek....join me on my journey to success."/>
    <n v="30000"/>
    <n v="1155"/>
    <x v="2"/>
    <s v="US"/>
    <s v="USD"/>
    <d v="2015-03-28T02:43:06"/>
    <d v="2015-02-26T03:43:06"/>
    <n v="1427510586"/>
    <n v="1424922186"/>
    <b v="0"/>
    <n v="19"/>
    <n v="3.85E-2"/>
    <n v="60.789473684210527"/>
    <s v="food"/>
    <s v="food trucks"/>
    <s v="food/food trucks"/>
    <b v="0"/>
    <x v="1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d v="2015-05-19T15:06:29"/>
    <d v="2015-04-28T15:06:29"/>
    <n v="1432047989"/>
    <n v="1430233589"/>
    <b v="0"/>
    <n v="0"/>
    <n v="0"/>
    <s v="Received No Donations"/>
    <s v="food"/>
    <s v="food trucks"/>
    <s v="food/food trucks"/>
    <b v="0"/>
    <x v="1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d v="2014-09-25T16:24:24"/>
    <d v="2014-08-25T16:24:24"/>
    <n v="1411662264"/>
    <n v="1408983864"/>
    <b v="0"/>
    <n v="2"/>
    <n v="5.8333333333333338E-4"/>
    <n v="17.5"/>
    <s v="food"/>
    <s v="food trucks"/>
    <s v="food/food trucks"/>
    <b v="0"/>
    <x v="1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d v="2014-08-09T17:22:00"/>
    <d v="2014-07-10T17:22:00"/>
    <n v="1407604920"/>
    <n v="1405012920"/>
    <b v="0"/>
    <n v="0"/>
    <n v="0"/>
    <s v="Received No Donations"/>
    <s v="food"/>
    <s v="food trucks"/>
    <s v="food/food trucks"/>
    <b v="0"/>
    <x v="1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d v="2016-05-19T17:23:02"/>
    <n v="1466270582"/>
    <n v="1463678582"/>
    <b v="0"/>
    <n v="0"/>
    <n v="0"/>
    <s v="Received No Donations"/>
    <s v="food"/>
    <s v="food trucks"/>
    <s v="food/food trucks"/>
    <b v="0"/>
    <x v="1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d v="2014-07-06T05:08:50"/>
    <d v="2014-06-02T05:08:50"/>
    <n v="1404623330"/>
    <n v="1401685730"/>
    <b v="0"/>
    <n v="25"/>
    <n v="0.20705000000000001"/>
    <n v="82.82"/>
    <s v="food"/>
    <s v="food trucks"/>
    <s v="food/food trucks"/>
    <b v="0"/>
    <x v="1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d v="2015-06-26T04:00:00"/>
    <d v="2015-05-26T11:39:02"/>
    <n v="1435291200"/>
    <n v="1432640342"/>
    <b v="0"/>
    <n v="8"/>
    <n v="0.19139999999999999"/>
    <n v="358.875"/>
    <s v="food"/>
    <s v="food trucks"/>
    <s v="food/food trucks"/>
    <b v="0"/>
    <x v="1"/>
  </r>
  <r>
    <n v="1167"/>
    <x v="1167"/>
    <s v="A mobile food truck serving up a Latino-inspired fusion cuisine using fresh, local, &amp; organic ingredients!"/>
    <n v="60000"/>
    <n v="979"/>
    <x v="2"/>
    <s v="US"/>
    <s v="USD"/>
    <d v="2014-09-12T17:38:15"/>
    <d v="2014-08-12T17:38:15"/>
    <n v="1410543495"/>
    <n v="1407865095"/>
    <b v="0"/>
    <n v="16"/>
    <n v="1.6316666666666667E-2"/>
    <n v="61.1875"/>
    <s v="food"/>
    <s v="food trucks"/>
    <s v="food/food trucks"/>
    <b v="0"/>
    <x v="1"/>
  </r>
  <r>
    <n v="1168"/>
    <x v="1168"/>
    <s v="Simply fresh farm to table on wheels working close with local farms to ensure the highest of quality of product ."/>
    <n v="18000"/>
    <n v="1020"/>
    <x v="2"/>
    <s v="US"/>
    <s v="USD"/>
    <d v="2016-09-22T01:17:45"/>
    <d v="2016-08-23T01:17:45"/>
    <n v="1474507065"/>
    <n v="1471915065"/>
    <b v="0"/>
    <n v="3"/>
    <n v="5.6666666666666664E-2"/>
    <n v="340"/>
    <s v="food"/>
    <s v="food trucks"/>
    <s v="food/food trucks"/>
    <b v="0"/>
    <x v="1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d v="2015-02-22T08:29:23"/>
    <d v="2015-01-23T08:29:23"/>
    <n v="1424593763"/>
    <n v="1422001763"/>
    <b v="0"/>
    <n v="3"/>
    <n v="1.6999999999999999E-3"/>
    <n v="5.666666666666667"/>
    <s v="food"/>
    <s v="food trucks"/>
    <s v="food/food trucks"/>
    <b v="0"/>
    <x v="1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d v="2015-05-30T21:26:11"/>
    <d v="2015-04-30T21:26:11"/>
    <n v="1433021171"/>
    <n v="1430429171"/>
    <b v="0"/>
    <n v="2"/>
    <n v="4.0000000000000001E-3"/>
    <n v="50"/>
    <s v="food"/>
    <s v="food trucks"/>
    <s v="food/food trucks"/>
    <b v="0"/>
    <x v="1"/>
  </r>
  <r>
    <n v="1171"/>
    <x v="1171"/>
    <s v="Tulsa's first true biodiesel, alternative energy powered food truck! Oh yeah, and delicious food!"/>
    <n v="25000"/>
    <n v="25"/>
    <x v="2"/>
    <s v="US"/>
    <s v="USD"/>
    <d v="2014-11-13T20:18:47"/>
    <d v="2014-10-26T19:18:47"/>
    <n v="1415909927"/>
    <n v="1414351127"/>
    <b v="0"/>
    <n v="1"/>
    <n v="1E-3"/>
    <n v="25"/>
    <s v="food"/>
    <s v="food trucks"/>
    <s v="food/food trucks"/>
    <b v="0"/>
    <x v="1"/>
  </r>
  <r>
    <n v="1172"/>
    <x v="1172"/>
    <s v="Bringing YOUR favorite dog recipes to the streets."/>
    <n v="9000"/>
    <n v="0"/>
    <x v="2"/>
    <s v="US"/>
    <s v="USD"/>
    <d v="2014-08-20T16:22:32"/>
    <d v="2014-07-21T16:22:32"/>
    <n v="1408551752"/>
    <n v="1405959752"/>
    <b v="0"/>
    <n v="0"/>
    <n v="0"/>
    <s v="Received No Donations"/>
    <s v="food"/>
    <s v="food trucks"/>
    <s v="food/food trucks"/>
    <b v="0"/>
    <x v="1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d v="2015-06-29T04:27:37"/>
    <n v="1438576057"/>
    <n v="1435552057"/>
    <b v="0"/>
    <n v="1"/>
    <n v="2.4000000000000001E-4"/>
    <n v="30"/>
    <s v="food"/>
    <s v="food trucks"/>
    <s v="food/food trucks"/>
    <b v="0"/>
    <x v="1"/>
  </r>
  <r>
    <n v="1174"/>
    <x v="1174"/>
    <s v="Help me purchase a parking space to be the Burro's permanant home, I need your help to raise $15,000!"/>
    <n v="15000"/>
    <n v="886"/>
    <x v="2"/>
    <s v="US"/>
    <s v="USD"/>
    <d v="2016-05-08T20:12:07"/>
    <d v="2016-04-08T20:12:07"/>
    <n v="1462738327"/>
    <n v="1460146327"/>
    <b v="0"/>
    <n v="19"/>
    <n v="5.906666666666667E-2"/>
    <n v="46.631578947368418"/>
    <s v="food"/>
    <s v="food trucks"/>
    <s v="food/food trucks"/>
    <b v="0"/>
    <x v="1"/>
  </r>
  <r>
    <n v="1175"/>
    <x v="1175"/>
    <s v="&quot;Create-Your-Cone&quot;. Freshly made waffle cones stuffed with your choice of yummy ingredients, or frozen yogurt!"/>
    <n v="20000"/>
    <n v="585"/>
    <x v="2"/>
    <s v="US"/>
    <s v="USD"/>
    <d v="2015-07-15T17:28:59"/>
    <d v="2015-06-15T17:28:59"/>
    <n v="1436981339"/>
    <n v="1434389339"/>
    <b v="0"/>
    <n v="9"/>
    <n v="2.9250000000000002E-2"/>
    <n v="65"/>
    <s v="food"/>
    <s v="food trucks"/>
    <s v="food/food trucks"/>
    <b v="0"/>
    <x v="1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d v="2017-03-06T13:00:00"/>
    <d v="2017-01-11T00:28:18"/>
    <n v="1488805200"/>
    <n v="1484094498"/>
    <b v="0"/>
    <n v="1"/>
    <n v="5.7142857142857142E-5"/>
    <n v="10"/>
    <s v="food"/>
    <s v="food trucks"/>
    <s v="food/food trucks"/>
    <b v="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d v="2014-10-15T15:51:36"/>
    <d v="2014-09-15T15:51:36"/>
    <n v="1413388296"/>
    <n v="1410796296"/>
    <b v="0"/>
    <n v="0"/>
    <n v="0"/>
    <s v="Received No Donations"/>
    <s v="food"/>
    <s v="food trucks"/>
    <s v="food/food trucks"/>
    <b v="0"/>
    <x v="1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d v="2014-08-16T21:44:12"/>
    <d v="2014-07-17T21:44:12"/>
    <n v="1408225452"/>
    <n v="1405633452"/>
    <b v="0"/>
    <n v="1"/>
    <n v="6.666666666666667E-5"/>
    <n v="5"/>
    <s v="food"/>
    <s v="food trucks"/>
    <s v="food/food trucks"/>
    <b v="0"/>
    <x v="1"/>
  </r>
  <r>
    <n v="1179"/>
    <x v="1179"/>
    <s v="Mexican Style Food Truck, run by a Red Seal Chef, in a town with NO MEXICAN FOOD! That is a culinary emergency situation!"/>
    <n v="60000"/>
    <n v="3200"/>
    <x v="2"/>
    <s v="CA"/>
    <s v="CAD"/>
    <d v="2015-10-28T17:17:07"/>
    <d v="2015-09-28T17:17:07"/>
    <n v="1446052627"/>
    <n v="1443460627"/>
    <b v="0"/>
    <n v="5"/>
    <n v="5.3333333333333337E-2"/>
    <n v="640"/>
    <s v="food"/>
    <s v="food trucks"/>
    <s v="food/food trucks"/>
    <b v="0"/>
    <x v="1"/>
  </r>
  <r>
    <n v="1180"/>
    <x v="1180"/>
    <s v="We would like to start a military-themed food truck to serve the Battle Creek/Kalamazoo area."/>
    <n v="50000"/>
    <n v="5875"/>
    <x v="2"/>
    <s v="US"/>
    <s v="USD"/>
    <d v="2014-06-28T19:21:54"/>
    <d v="2014-05-22T19:21:54"/>
    <n v="1403983314"/>
    <n v="1400786514"/>
    <b v="0"/>
    <n v="85"/>
    <n v="0.11749999999999999"/>
    <n v="69.117647058823536"/>
    <s v="food"/>
    <s v="food trucks"/>
    <s v="food/food trucks"/>
    <b v="0"/>
    <x v="1"/>
  </r>
  <r>
    <n v="1181"/>
    <x v="1181"/>
    <s v="Bringing the best tacos to the streets of Chicago!"/>
    <n v="50000"/>
    <n v="4"/>
    <x v="2"/>
    <s v="US"/>
    <s v="USD"/>
    <d v="2015-03-01T08:08:41"/>
    <d v="2015-01-30T08:08:41"/>
    <n v="1425197321"/>
    <n v="1422605321"/>
    <b v="0"/>
    <n v="3"/>
    <n v="8.0000000000000007E-5"/>
    <n v="1.3333333333333333"/>
    <s v="food"/>
    <s v="food trucks"/>
    <s v="food/food trucks"/>
    <b v="0"/>
    <x v="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d v="2017-01-12T16:42:00"/>
    <d v="2016-12-24T19:51:28"/>
    <n v="1484239320"/>
    <n v="1482609088"/>
    <b v="0"/>
    <n v="4"/>
    <n v="4.2000000000000003E-2"/>
    <n v="10.5"/>
    <s v="food"/>
    <s v="food trucks"/>
    <s v="food/food trucks"/>
    <b v="0"/>
    <x v="1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d v="2016-11-02T03:59:00"/>
    <d v="2016-10-13T20:40:23"/>
    <n v="1478059140"/>
    <n v="1476391223"/>
    <b v="0"/>
    <n v="3"/>
    <n v="0.04"/>
    <n v="33.333333333333336"/>
    <s v="food"/>
    <s v="food trucks"/>
    <s v="food/food trucks"/>
    <b v="0"/>
    <x v="1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1-06T14:23:31"/>
    <n v="1486391011"/>
    <n v="1483712611"/>
    <b v="0"/>
    <n v="375"/>
    <n v="1.0493636363636363"/>
    <n v="61.562666666666665"/>
    <s v="photography"/>
    <s v="photobooks"/>
    <s v="photography/photobooks"/>
    <b v="1"/>
    <x v="0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d v="2015-05-06T20:45:49"/>
    <n v="1433736000"/>
    <n v="1430945149"/>
    <b v="0"/>
    <n v="111"/>
    <n v="1.0544"/>
    <n v="118.73873873873873"/>
    <s v="photography"/>
    <s v="photobooks"/>
    <s v="photography/photobooks"/>
    <b v="1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4-29T20:43:15"/>
    <n v="1433198520"/>
    <n v="1430340195"/>
    <b v="0"/>
    <n v="123"/>
    <n v="1.0673333333333332"/>
    <n v="65.081300813008127"/>
    <s v="photography"/>
    <s v="photobooks"/>
    <s v="photography/photobooks"/>
    <b v="1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4-15T21:28:43"/>
    <n v="1431885600"/>
    <n v="1429133323"/>
    <b v="0"/>
    <n v="70"/>
    <n v="1.0412571428571429"/>
    <n v="130.15714285714284"/>
    <s v="photography"/>
    <s v="photobooks"/>
    <s v="photography/photobooks"/>
    <b v="1"/>
    <x v="0"/>
  </r>
  <r>
    <n v="1188"/>
    <x v="1188"/>
    <s v="A photobook of young dancers and their inspiring stories, photographed in beautiful and unique locations."/>
    <n v="2000"/>
    <n v="3211"/>
    <x v="0"/>
    <s v="CA"/>
    <s v="CAD"/>
    <d v="2016-12-28T16:49:00"/>
    <d v="2016-12-07T16:49:00"/>
    <n v="1482943740"/>
    <n v="1481129340"/>
    <b v="0"/>
    <n v="85"/>
    <n v="1.6054999999999999"/>
    <n v="37.776470588235291"/>
    <s v="photography"/>
    <s v="photobooks"/>
    <s v="photography/photobooks"/>
    <b v="1"/>
    <x v="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08T23:29:55"/>
    <n v="1467242995"/>
    <n v="1465428595"/>
    <b v="0"/>
    <n v="86"/>
    <n v="1.0777777777777777"/>
    <n v="112.79069767441861"/>
    <s v="photography"/>
    <s v="photobooks"/>
    <s v="photography/photobooks"/>
    <b v="1"/>
    <x v="0"/>
  </r>
  <r>
    <n v="1190"/>
    <x v="1190"/>
    <s v="A pairing of self portraiture and writing to shed light on the reality of life with chronic illness."/>
    <n v="500"/>
    <n v="675"/>
    <x v="0"/>
    <s v="US"/>
    <s v="USD"/>
    <d v="2014-08-31T15:58:45"/>
    <d v="2014-08-01T15:58:45"/>
    <n v="1409500725"/>
    <n v="1406908725"/>
    <b v="0"/>
    <n v="13"/>
    <n v="1.35"/>
    <n v="51.92307692307692"/>
    <s v="photography"/>
    <s v="photobooks"/>
    <s v="photography/photobooks"/>
    <b v="1"/>
    <x v="0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2-19T14:29:20"/>
    <n v="1458480560"/>
    <n v="1455892160"/>
    <b v="0"/>
    <n v="33"/>
    <n v="1.0907407407407408"/>
    <n v="89.242424242424249"/>
    <s v="photography"/>
    <s v="photobooks"/>
    <s v="photography/photobooks"/>
    <b v="1"/>
    <x v="0"/>
  </r>
  <r>
    <n v="1192"/>
    <x v="1192"/>
    <s v="A macro landscape photography art book &amp; limited edition prints. A Make 100 project."/>
    <n v="100"/>
    <n v="290"/>
    <x v="0"/>
    <s v="GB"/>
    <s v="GBP"/>
    <d v="2017-02-11T12:09:38"/>
    <d v="2017-01-12T12:09:38"/>
    <n v="1486814978"/>
    <n v="1484222978"/>
    <b v="0"/>
    <n v="15"/>
    <n v="2.9"/>
    <n v="19.333333333333332"/>
    <s v="photography"/>
    <s v="photobooks"/>
    <s v="photography/photobooks"/>
    <b v="1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2-09T18:37:33"/>
    <n v="1460223453"/>
    <n v="1455043053"/>
    <b v="0"/>
    <n v="273"/>
    <n v="1.0395714285714286"/>
    <n v="79.967032967032964"/>
    <s v="photography"/>
    <s v="photobooks"/>
    <s v="photography/photobooks"/>
    <b v="1"/>
    <x v="0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3-09T11:42:59"/>
    <n v="1428493379"/>
    <n v="1425901379"/>
    <b v="0"/>
    <n v="714"/>
    <n v="3.2223999999999999"/>
    <n v="56.414565826330531"/>
    <s v="photography"/>
    <s v="photobooks"/>
    <s v="photography/photobooks"/>
    <b v="1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0-21T08:20:53"/>
    <n v="1450602000"/>
    <n v="1445415653"/>
    <b v="0"/>
    <n v="170"/>
    <n v="1.35"/>
    <n v="79.411764705882348"/>
    <s v="photography"/>
    <s v="photobooks"/>
    <s v="photography/photobooks"/>
    <b v="1"/>
    <x v="0"/>
  </r>
  <r>
    <n v="1196"/>
    <x v="1196"/>
    <s v="A book of male nudes photographed on location in Ibiza over the last 4 years."/>
    <n v="14500"/>
    <n v="39137"/>
    <x v="0"/>
    <s v="GB"/>
    <s v="GBP"/>
    <d v="2015-12-18T19:38:59"/>
    <d v="2015-11-18T19:38:59"/>
    <n v="1450467539"/>
    <n v="1447875539"/>
    <b v="0"/>
    <n v="512"/>
    <n v="2.6991034482758622"/>
    <n v="76.439453125"/>
    <s v="photography"/>
    <s v="photobooks"/>
    <s v="photography/photobooks"/>
    <b v="1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5-13T15:57:14"/>
    <n v="1465797540"/>
    <n v="1463155034"/>
    <b v="0"/>
    <n v="314"/>
    <n v="2.5329333333333333"/>
    <n v="121"/>
    <s v="photography"/>
    <s v="photobooks"/>
    <s v="photography/photobooks"/>
    <b v="1"/>
    <x v="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d v="2015-12-31T03:00:00"/>
    <d v="2015-11-25T14:51:26"/>
    <n v="1451530800"/>
    <n v="1448463086"/>
    <b v="0"/>
    <n v="167"/>
    <n v="2.6059999999999999"/>
    <n v="54.616766467065865"/>
    <s v="photography"/>
    <s v="photobooks"/>
    <s v="photography/photobooks"/>
    <b v="1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6-06T18:30:00"/>
    <n v="1436380200"/>
    <n v="1433615400"/>
    <b v="0"/>
    <n v="9"/>
    <n v="1.0131677953348381"/>
    <n v="299.22222222222223"/>
    <s v="photography"/>
    <s v="photobooks"/>
    <s v="photography/photobooks"/>
    <b v="1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d v="2015-04-16T11:27:36"/>
    <d v="2015-03-26T11:27:36"/>
    <n v="1429183656"/>
    <n v="1427369256"/>
    <b v="0"/>
    <n v="103"/>
    <n v="1.2560416666666667"/>
    <n v="58.533980582524272"/>
    <s v="photography"/>
    <s v="photobooks"/>
    <s v="photography/photobooks"/>
    <b v="1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6-15T14:34:06"/>
    <n v="1468593246"/>
    <n v="1466001246"/>
    <b v="0"/>
    <n v="111"/>
    <n v="1.0243783333333334"/>
    <n v="55.371801801801809"/>
    <s v="photography"/>
    <s v="photobooks"/>
    <s v="photography/photobooks"/>
    <b v="1"/>
    <x v="0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5-28T06:55:54"/>
    <n v="1435388154"/>
    <n v="1432796154"/>
    <b v="0"/>
    <n v="271"/>
    <n v="1.99244"/>
    <n v="183.80442804428046"/>
    <s v="photography"/>
    <s v="photobooks"/>
    <s v="photography/photobooks"/>
    <b v="1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d v="2015-05-31T14:45:27"/>
    <d v="2015-05-01T14:45:27"/>
    <n v="1433083527"/>
    <n v="1430491527"/>
    <b v="0"/>
    <n v="101"/>
    <n v="1.0245398773006136"/>
    <n v="165.34653465346534"/>
    <s v="photography"/>
    <s v="photobooks"/>
    <s v="photography/photobooks"/>
    <b v="1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d v="2015-12-04T05:00:00"/>
    <d v="2015-10-20T17:57:13"/>
    <n v="1449205200"/>
    <n v="1445363833"/>
    <b v="0"/>
    <n v="57"/>
    <n v="1.0294615384615384"/>
    <n v="234.78947368421052"/>
    <s v="photography"/>
    <s v="photobooks"/>
    <s v="photography/photobooks"/>
    <b v="1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5-14T12:09:11"/>
    <n v="1434197351"/>
    <n v="1431605351"/>
    <b v="0"/>
    <n v="62"/>
    <n v="1.0086153846153847"/>
    <n v="211.48387096774192"/>
    <s v="photography"/>
    <s v="photobooks"/>
    <s v="photography/photobooks"/>
    <b v="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2-06T18:37:33"/>
    <n v="1489238940"/>
    <n v="1486406253"/>
    <b v="0"/>
    <n v="32"/>
    <n v="1.1499999999999999"/>
    <n v="32.34375"/>
    <s v="photography"/>
    <s v="photobooks"/>
    <s v="photography/photobooks"/>
    <b v="1"/>
    <x v="0"/>
  </r>
  <r>
    <n v="1207"/>
    <x v="1207"/>
    <s v="A humanistic photo book about ancestral &amp; post-modern Italy."/>
    <n v="16700"/>
    <n v="17396"/>
    <x v="0"/>
    <s v="IT"/>
    <s v="EUR"/>
    <d v="2016-03-31T10:00:00"/>
    <d v="2016-03-01T10:19:33"/>
    <n v="1459418400"/>
    <n v="1456827573"/>
    <b v="0"/>
    <n v="141"/>
    <n v="1.0416766467065868"/>
    <n v="123.37588652482269"/>
    <s v="photography"/>
    <s v="photobooks"/>
    <s v="photography/photobooks"/>
    <b v="1"/>
    <x v="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d v="2016-03-24T16:01:04"/>
    <d v="2016-02-23T17:01:04"/>
    <n v="1458835264"/>
    <n v="1456246864"/>
    <b v="0"/>
    <n v="75"/>
    <n v="1.5529999999999999"/>
    <n v="207.06666666666666"/>
    <s v="photography"/>
    <s v="photobooks"/>
    <s v="photography/photobooks"/>
    <b v="1"/>
    <x v="0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d v="2017-02-25T20:18:25"/>
    <d v="2017-01-26T20:18:25"/>
    <n v="1488053905"/>
    <n v="1485461905"/>
    <b v="0"/>
    <n v="46"/>
    <n v="1.06"/>
    <n v="138.2608695652174"/>
    <s v="photography"/>
    <s v="photobooks"/>
    <s v="photography/photobooks"/>
    <b v="1"/>
    <x v="0"/>
  </r>
  <r>
    <n v="1210"/>
    <x v="1210"/>
    <s v="En fotobok om livet i det enda andra GÃ¶teborg i vÃ¤rlden"/>
    <n v="20000"/>
    <n v="50863"/>
    <x v="0"/>
    <s v="SE"/>
    <s v="SEK"/>
    <d v="2015-05-31T21:00:00"/>
    <d v="2015-05-08T22:36:12"/>
    <n v="1433106000"/>
    <n v="1431124572"/>
    <b v="0"/>
    <n v="103"/>
    <n v="2.5431499999999998"/>
    <n v="493.81553398058253"/>
    <s v="photography"/>
    <s v="photobooks"/>
    <s v="photography/photobooks"/>
    <b v="1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d v="2016-06-09T20:47:41"/>
    <d v="2016-05-25T20:47:41"/>
    <n v="1465505261"/>
    <n v="1464209261"/>
    <b v="0"/>
    <n v="6"/>
    <n v="1.0109999999999999"/>
    <n v="168.5"/>
    <s v="photography"/>
    <s v="photobooks"/>
    <s v="photography/photobooks"/>
    <b v="1"/>
    <x v="0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10T22:48:15"/>
    <n v="1448586000"/>
    <n v="1447195695"/>
    <b v="0"/>
    <n v="83"/>
    <n v="1.2904"/>
    <n v="38.867469879518069"/>
    <s v="photography"/>
    <s v="photobooks"/>
    <s v="photography/photobooks"/>
    <b v="1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d v="2017-01-31T18:08:20"/>
    <d v="2016-12-27T18:08:20"/>
    <n v="1485886100"/>
    <n v="1482862100"/>
    <b v="0"/>
    <n v="108"/>
    <n v="1.0223076923076924"/>
    <n v="61.527777777777779"/>
    <s v="photography"/>
    <s v="photobooks"/>
    <s v="photography/photobooks"/>
    <b v="1"/>
    <x v="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4-10T20:10:05"/>
    <n v="1433880605"/>
    <n v="1428696605"/>
    <b v="0"/>
    <n v="25"/>
    <n v="1.3180000000000001"/>
    <n v="105.44"/>
    <s v="photography"/>
    <s v="photobooks"/>
    <s v="photography/photobooks"/>
    <b v="1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4-30T22:09:16"/>
    <n v="1401487756"/>
    <n v="1398895756"/>
    <b v="0"/>
    <n v="549"/>
    <n v="7.8608020000000005"/>
    <n v="71.592003642987251"/>
    <s v="photography"/>
    <s v="photobooks"/>
    <s v="photography/photobooks"/>
    <b v="1"/>
    <x v="0"/>
  </r>
  <r>
    <n v="1216"/>
    <x v="1216"/>
    <s v="A fine art photography book taking a new look at the art of bonsai."/>
    <n v="14000"/>
    <n v="20398"/>
    <x v="0"/>
    <s v="US"/>
    <s v="USD"/>
    <d v="2015-10-02T23:03:00"/>
    <d v="2015-08-31T14:47:37"/>
    <n v="1443826980"/>
    <n v="1441032457"/>
    <b v="0"/>
    <n v="222"/>
    <n v="1.4570000000000001"/>
    <n v="91.882882882882882"/>
    <s v="photography"/>
    <s v="photobooks"/>
    <s v="photography/photobooks"/>
    <b v="1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6-14T19:25:40"/>
    <n v="1468524340"/>
    <n v="1465932340"/>
    <b v="0"/>
    <n v="183"/>
    <n v="1.026"/>
    <n v="148.57377049180329"/>
    <s v="photography"/>
    <s v="photobooks"/>
    <s v="photography/photobooks"/>
    <b v="1"/>
    <x v="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0-01T15:53:20"/>
    <n v="1446346800"/>
    <n v="1443714800"/>
    <b v="0"/>
    <n v="89"/>
    <n v="1.7227777777777777"/>
    <n v="174.2134831460674"/>
    <s v="photography"/>
    <s v="photobooks"/>
    <s v="photography/photobooks"/>
    <b v="1"/>
    <x v="0"/>
  </r>
  <r>
    <n v="1219"/>
    <x v="1219"/>
    <s v="The Box is a fine art book of Ron Amato's innovative and seductive photography project."/>
    <n v="16350"/>
    <n v="26024"/>
    <x v="0"/>
    <s v="US"/>
    <s v="USD"/>
    <d v="2016-10-20T11:05:13"/>
    <d v="2016-09-20T11:05:13"/>
    <n v="1476961513"/>
    <n v="1474369513"/>
    <b v="0"/>
    <n v="253"/>
    <n v="1.5916819571865444"/>
    <n v="102.86166007905139"/>
    <s v="photography"/>
    <s v="photobooks"/>
    <s v="photography/photobooks"/>
    <b v="1"/>
    <x v="0"/>
  </r>
  <r>
    <n v="1220"/>
    <x v="1220"/>
    <s v="A beautiful photo art book of portraits and conversations with people that may expand your idea of gender."/>
    <n v="15000"/>
    <n v="15565"/>
    <x v="0"/>
    <s v="DE"/>
    <s v="EUR"/>
    <d v="2015-08-25T15:05:12"/>
    <d v="2015-07-26T15:05:12"/>
    <n v="1440515112"/>
    <n v="1437923112"/>
    <b v="0"/>
    <n v="140"/>
    <n v="1.0376666666666667"/>
    <n v="111.17857142857143"/>
    <s v="photography"/>
    <s v="photobooks"/>
    <s v="photography/photobooks"/>
    <b v="1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1-06T11:24:48"/>
    <n v="1480809600"/>
    <n v="1478431488"/>
    <b v="0"/>
    <n v="103"/>
    <n v="1.1140954545454547"/>
    <n v="23.796213592233013"/>
    <s v="photography"/>
    <s v="photobooks"/>
    <s v="photography/photobooks"/>
    <b v="1"/>
    <x v="0"/>
  </r>
  <r>
    <n v="1222"/>
    <x v="1222"/>
    <s v="Project Pilgrim is my effort to work towards normalizing mental health."/>
    <n v="4000"/>
    <n v="11215"/>
    <x v="0"/>
    <s v="CA"/>
    <s v="CAD"/>
    <d v="2016-04-01T04:00:00"/>
    <d v="2016-03-01T17:17:27"/>
    <n v="1459483200"/>
    <n v="1456852647"/>
    <b v="0"/>
    <n v="138"/>
    <n v="2.80375"/>
    <n v="81.268115942028984"/>
    <s v="photography"/>
    <s v="photobooks"/>
    <s v="photography/photobooks"/>
    <b v="1"/>
    <x v="0"/>
  </r>
  <r>
    <n v="1223"/>
    <x v="1223"/>
    <s v="A photography book focusing on the people rather than the nature at Yosemite National Park."/>
    <n v="19800"/>
    <n v="22197"/>
    <x v="0"/>
    <s v="US"/>
    <s v="USD"/>
    <d v="2016-11-10T05:15:09"/>
    <d v="2016-10-11T04:15:09"/>
    <n v="1478754909"/>
    <n v="1476159309"/>
    <b v="0"/>
    <n v="191"/>
    <n v="1.1210606060606061"/>
    <n v="116.21465968586388"/>
    <s v="photography"/>
    <s v="photobooks"/>
    <s v="photography/photobooks"/>
    <b v="1"/>
    <x v="0"/>
  </r>
  <r>
    <n v="1224"/>
    <x v="1224"/>
    <s v="Modern Celtic influenced CD.  Help me finish what I started before the stroke."/>
    <n v="15000"/>
    <n v="1060"/>
    <x v="1"/>
    <s v="US"/>
    <s v="USD"/>
    <d v="2014-06-06T13:11:42"/>
    <d v="2014-04-07T13:11:42"/>
    <n v="1402060302"/>
    <n v="1396876302"/>
    <b v="0"/>
    <n v="18"/>
    <n v="7.0666666666666669E-2"/>
    <n v="58.888888888888886"/>
    <s v="music"/>
    <s v="world music"/>
    <s v="music/world music"/>
    <b v="0"/>
    <x v="1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d v="2013-10-22T21:44:38"/>
    <d v="2013-08-23T21:44:38"/>
    <n v="1382478278"/>
    <n v="1377294278"/>
    <b v="0"/>
    <n v="3"/>
    <n v="4.3999999999999997E-2"/>
    <n v="44"/>
    <s v="music"/>
    <s v="world music"/>
    <s v="music/world music"/>
    <b v="0"/>
    <x v="1"/>
  </r>
  <r>
    <n v="1226"/>
    <x v="1226"/>
    <s v="Pavlo will be independently filming his second full length PBS Special and DVD in May with director George Veras"/>
    <n v="50000"/>
    <n v="1937"/>
    <x v="1"/>
    <s v="US"/>
    <s v="USD"/>
    <d v="2014-04-21T01:00:00"/>
    <d v="2014-03-17T20:59:41"/>
    <n v="1398042000"/>
    <n v="1395089981"/>
    <b v="0"/>
    <n v="40"/>
    <n v="3.8739999999999997E-2"/>
    <n v="48.424999999999997"/>
    <s v="music"/>
    <s v="world music"/>
    <s v="music/world music"/>
    <b v="0"/>
    <x v="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d v="2014-08-07T07:00:00"/>
    <d v="2014-07-07T22:03:36"/>
    <n v="1407394800"/>
    <n v="1404770616"/>
    <b v="0"/>
    <n v="0"/>
    <n v="0"/>
    <s v="Received No Donations"/>
    <s v="music"/>
    <s v="world music"/>
    <s v="music/world music"/>
    <b v="0"/>
    <x v="1"/>
  </r>
  <r>
    <n v="1228"/>
    <x v="1228"/>
    <s v="Kat is partnering with Kickstarter to raise the funds to complete her first solo World music CD &quot;Gypsy&quot;!"/>
    <n v="5000"/>
    <n v="1465"/>
    <x v="1"/>
    <s v="US"/>
    <s v="USD"/>
    <d v="2011-09-28T17:30:08"/>
    <d v="2011-07-30T17:30:08"/>
    <n v="1317231008"/>
    <n v="1312047008"/>
    <b v="0"/>
    <n v="24"/>
    <n v="0.29299999999999998"/>
    <n v="61.041666666666664"/>
    <s v="music"/>
    <s v="world music"/>
    <s v="music/world music"/>
    <b v="0"/>
    <x v="1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d v="2012-04-16T16:00:00"/>
    <d v="2012-03-17T11:02:07"/>
    <n v="1334592000"/>
    <n v="1331982127"/>
    <b v="0"/>
    <n v="1"/>
    <n v="9.0909090909090905E-3"/>
    <n v="25"/>
    <s v="music"/>
    <s v="world music"/>
    <s v="music/world music"/>
    <b v="0"/>
    <x v="1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d v="2011-02-24T23:20:30"/>
    <d v="2011-01-25T23:20:30"/>
    <n v="1298589630"/>
    <n v="1295997630"/>
    <b v="0"/>
    <n v="0"/>
    <n v="0"/>
    <s v="Received No Donations"/>
    <s v="music"/>
    <s v="world music"/>
    <s v="music/world music"/>
    <b v="0"/>
    <x v="1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d v="2015-08-28T01:00:00"/>
    <d v="2015-07-08T22:36:08"/>
    <n v="1440723600"/>
    <n v="1436394968"/>
    <b v="0"/>
    <n v="0"/>
    <n v="0"/>
    <s v="Received No Donations"/>
    <s v="music"/>
    <s v="world music"/>
    <s v="music/world music"/>
    <b v="0"/>
    <x v="1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d v="2013-10-06T20:21:10"/>
    <d v="2013-08-20T20:21:10"/>
    <n v="1381090870"/>
    <n v="1377030070"/>
    <b v="0"/>
    <n v="1"/>
    <n v="8.0000000000000002E-3"/>
    <n v="40"/>
    <s v="music"/>
    <s v="world music"/>
    <s v="music/world music"/>
    <b v="0"/>
    <x v="1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d v="2012-02-21T22:46:14"/>
    <d v="2012-01-31T22:46:14"/>
    <n v="1329864374"/>
    <n v="1328049974"/>
    <b v="0"/>
    <n v="6"/>
    <n v="0.11600000000000001"/>
    <n v="19.333333333333332"/>
    <s v="music"/>
    <s v="world music"/>
    <s v="music/world music"/>
    <b v="0"/>
    <x v="1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d v="2015-02-02T18:55:42"/>
    <d v="2015-01-03T18:55:42"/>
    <n v="1422903342"/>
    <n v="1420311342"/>
    <b v="0"/>
    <n v="0"/>
    <n v="0"/>
    <s v="Received No Donations"/>
    <s v="music"/>
    <s v="world music"/>
    <s v="music/world music"/>
    <b v="0"/>
    <x v="1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d v="2013-12-15T03:14:59"/>
    <d v="2013-11-05T03:14:59"/>
    <n v="1387077299"/>
    <n v="1383621299"/>
    <b v="0"/>
    <n v="6"/>
    <n v="2.787363950092912E-2"/>
    <n v="35"/>
    <s v="music"/>
    <s v="world music"/>
    <s v="music/world music"/>
    <b v="0"/>
    <x v="1"/>
  </r>
  <r>
    <n v="1236"/>
    <x v="1236"/>
    <s v="Raising money to give the musicians their due."/>
    <n v="2500"/>
    <n v="0"/>
    <x v="1"/>
    <s v="US"/>
    <s v="USD"/>
    <d v="2012-07-28T16:00:00"/>
    <d v="2012-07-20T16:19:24"/>
    <n v="1343491200"/>
    <n v="1342801164"/>
    <b v="0"/>
    <n v="0"/>
    <n v="0"/>
    <s v="Received No Donations"/>
    <s v="music"/>
    <s v="world music"/>
    <s v="music/world music"/>
    <b v="0"/>
    <x v="1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d v="2012-08-24T06:47:45"/>
    <d v="2012-08-04T06:47:45"/>
    <n v="1345790865"/>
    <n v="1344062865"/>
    <b v="0"/>
    <n v="0"/>
    <n v="0"/>
    <s v="Received No Donations"/>
    <s v="music"/>
    <s v="world music"/>
    <s v="music/world music"/>
    <b v="0"/>
    <x v="1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d v="2011-08-06T14:38:56"/>
    <d v="2011-07-07T14:38:56"/>
    <n v="1312641536"/>
    <n v="1310049536"/>
    <b v="0"/>
    <n v="3"/>
    <n v="0.17799999999999999"/>
    <n v="59.333333333333336"/>
    <s v="music"/>
    <s v="world music"/>
    <s v="music/world music"/>
    <b v="0"/>
    <x v="1"/>
  </r>
  <r>
    <n v="1239"/>
    <x v="1239"/>
    <s v="Please consider helping us with our new CD and Riverdance Tour"/>
    <n v="2500"/>
    <n v="0"/>
    <x v="1"/>
    <s v="US"/>
    <s v="USD"/>
    <d v="2012-01-05T23:06:07"/>
    <d v="2011-12-06T23:06:07"/>
    <n v="1325804767"/>
    <n v="1323212767"/>
    <b v="0"/>
    <n v="0"/>
    <n v="0"/>
    <s v="Received No Donations"/>
    <s v="music"/>
    <s v="world music"/>
    <s v="music/world music"/>
    <b v="0"/>
    <x v="1"/>
  </r>
  <r>
    <n v="1240"/>
    <x v="1240"/>
    <s v="Sharing positive vibes of Peace, Love &amp; Unity with the World through conscious Reggae Music!"/>
    <n v="8000"/>
    <n v="241"/>
    <x v="1"/>
    <s v="US"/>
    <s v="USD"/>
    <d v="2013-07-12T21:51:00"/>
    <d v="2013-05-15T00:57:37"/>
    <n v="1373665860"/>
    <n v="1368579457"/>
    <b v="0"/>
    <n v="8"/>
    <n v="3.0124999999999999E-2"/>
    <n v="30.125"/>
    <s v="music"/>
    <s v="world music"/>
    <s v="music/world music"/>
    <b v="0"/>
    <x v="1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d v="2014-11-03T05:59:00"/>
    <d v="2014-10-11T20:06:20"/>
    <n v="1414994340"/>
    <n v="1413057980"/>
    <b v="0"/>
    <n v="34"/>
    <n v="0.50739999999999996"/>
    <n v="74.617647058823536"/>
    <s v="music"/>
    <s v="world music"/>
    <s v="music/world music"/>
    <b v="0"/>
    <x v="1"/>
  </r>
  <r>
    <n v="1242"/>
    <x v="1242"/>
    <s v="Cellphonia 9/11 (http://cellphonia.org/911/) is one of the performance pieces in the Music After marathon concert on 9.11.11"/>
    <n v="911"/>
    <n v="5"/>
    <x v="1"/>
    <s v="US"/>
    <s v="USD"/>
    <d v="2011-09-11T13:18:00"/>
    <d v="2011-08-27T03:58:22"/>
    <n v="1315747080"/>
    <n v="1314417502"/>
    <b v="0"/>
    <n v="1"/>
    <n v="5.4884742041712408E-3"/>
    <n v="5"/>
    <s v="music"/>
    <s v="world music"/>
    <s v="music/world music"/>
    <b v="0"/>
    <x v="1"/>
  </r>
  <r>
    <n v="1243"/>
    <x v="1243"/>
    <s v="California's premier Latino cultural festival - music, theatre, film, workshops, visual arts, cuisine and more!"/>
    <n v="12000"/>
    <n v="1691"/>
    <x v="1"/>
    <s v="US"/>
    <s v="USD"/>
    <d v="2011-07-08T21:00:00"/>
    <d v="2011-05-08T21:06:11"/>
    <n v="1310158800"/>
    <n v="1304888771"/>
    <b v="0"/>
    <n v="38"/>
    <n v="0.14091666666666666"/>
    <n v="44.5"/>
    <s v="music"/>
    <s v="world music"/>
    <s v="music/world music"/>
    <b v="0"/>
    <x v="1"/>
  </r>
  <r>
    <n v="1244"/>
    <x v="1244"/>
    <s v="THEATRUM MUNDI releases DEBUT ALBUM! Pre-order &quot;The Eyes of the Realm&quot; and help make it happen!"/>
    <n v="2000"/>
    <n v="2076"/>
    <x v="0"/>
    <s v="US"/>
    <s v="USD"/>
    <d v="2013-04-22T21:00:00"/>
    <d v="2013-03-22T19:48:43"/>
    <n v="1366664400"/>
    <n v="1363981723"/>
    <b v="1"/>
    <n v="45"/>
    <n v="1.038"/>
    <n v="46.133333333333333"/>
    <s v="music"/>
    <s v="rock"/>
    <s v="music/rock"/>
    <b v="1"/>
    <x v="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d v="2014-06-14T14:23:54"/>
    <d v="2014-05-15T14:23:54"/>
    <n v="1402755834"/>
    <n v="1400163834"/>
    <b v="1"/>
    <n v="17"/>
    <n v="1.2024999999999999"/>
    <n v="141.47058823529412"/>
    <s v="music"/>
    <s v="rock"/>
    <s v="music/rock"/>
    <b v="1"/>
    <x v="0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0-22T01:02:29"/>
    <n v="1323136949"/>
    <n v="1319245349"/>
    <b v="1"/>
    <n v="31"/>
    <n v="1.17"/>
    <n v="75.483870967741936"/>
    <s v="music"/>
    <s v="rock"/>
    <s v="music/rock"/>
    <b v="1"/>
    <x v="0"/>
  </r>
  <r>
    <n v="1247"/>
    <x v="1247"/>
    <s v="BRAIN DEAD is going to record their debut EP and they need your help, Bozos!"/>
    <n v="3500"/>
    <n v="4275"/>
    <x v="0"/>
    <s v="US"/>
    <s v="USD"/>
    <d v="2013-05-06T07:00:55"/>
    <d v="2013-04-06T07:00:55"/>
    <n v="1367823655"/>
    <n v="1365231655"/>
    <b v="1"/>
    <n v="50"/>
    <n v="1.2214285714285715"/>
    <n v="85.5"/>
    <s v="music"/>
    <s v="rock"/>
    <s v="music/rock"/>
    <b v="1"/>
    <x v="0"/>
  </r>
  <r>
    <n v="1248"/>
    <x v="1248"/>
    <s v="The Vandies make pop rock in glorious Portland, Oregon. Help us fund our first full length album!"/>
    <n v="2500"/>
    <n v="3791"/>
    <x v="0"/>
    <s v="US"/>
    <s v="USD"/>
    <d v="2014-06-13T06:59:00"/>
    <d v="2014-05-08T15:45:53"/>
    <n v="1402642740"/>
    <n v="1399563953"/>
    <b v="1"/>
    <n v="59"/>
    <n v="1.5164"/>
    <n v="64.254237288135599"/>
    <s v="music"/>
    <s v="rock"/>
    <s v="music/rock"/>
    <b v="1"/>
    <x v="0"/>
  </r>
  <r>
    <n v="1249"/>
    <x v="1249"/>
    <s v="&quot;Let's Brighten It Up&quot; will be a seven song EP of originals heavily inspired by music from the 50s and 60s"/>
    <n v="5000"/>
    <n v="5222"/>
    <x v="0"/>
    <s v="US"/>
    <s v="USD"/>
    <d v="2012-07-07T17:46:51"/>
    <d v="2012-06-07T17:46:51"/>
    <n v="1341683211"/>
    <n v="1339091211"/>
    <b v="1"/>
    <n v="81"/>
    <n v="1.0444"/>
    <n v="64.46913580246914"/>
    <s v="music"/>
    <s v="rock"/>
    <s v="music/rock"/>
    <b v="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d v="2014-07-23T15:25:31"/>
    <n v="1410017131"/>
    <n v="1406129131"/>
    <b v="1"/>
    <n v="508"/>
    <n v="2.0015333333333332"/>
    <n v="118.2007874015748"/>
    <s v="music"/>
    <s v="rock"/>
    <s v="music/rock"/>
    <b v="1"/>
    <x v="0"/>
  </r>
  <r>
    <n v="1251"/>
    <x v="1251"/>
    <s v="A tour of europe with 3 memphis artist, Jack Oblivian, Harlan T Bobo and Shawn Cripps."/>
    <n v="6000"/>
    <n v="6108"/>
    <x v="0"/>
    <s v="US"/>
    <s v="USD"/>
    <d v="2011-09-25T19:32:47"/>
    <d v="2011-07-27T19:32:47"/>
    <n v="1316979167"/>
    <n v="1311795167"/>
    <b v="1"/>
    <n v="74"/>
    <n v="1.018"/>
    <n v="82.540540540540547"/>
    <s v="music"/>
    <s v="rock"/>
    <s v="music/rock"/>
    <b v="1"/>
    <x v="0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09-26T23:42:49"/>
    <n v="1382658169"/>
    <n v="1380238969"/>
    <b v="1"/>
    <n v="141"/>
    <n v="1.3765714285714286"/>
    <n v="34.170212765957444"/>
    <s v="music"/>
    <s v="rock"/>
    <s v="music/rock"/>
    <b v="1"/>
    <x v="0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8-04T18:48:27"/>
    <n v="1409770107"/>
    <n v="1407178107"/>
    <b v="1"/>
    <n v="711"/>
    <n v="3038.3319999999999"/>
    <n v="42.73322081575246"/>
    <s v="music"/>
    <s v="rock"/>
    <s v="music/rock"/>
    <b v="1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0-11-05T14:54:46"/>
    <n v="1293857940"/>
    <n v="1288968886"/>
    <b v="1"/>
    <n v="141"/>
    <n v="1.9885074626865671"/>
    <n v="94.489361702127653"/>
    <s v="music"/>
    <s v="rock"/>
    <s v="music/rock"/>
    <b v="1"/>
    <x v="0"/>
  </r>
  <r>
    <n v="1255"/>
    <x v="1255"/>
    <s v="Let the Space Bards abduct you on a quirky musical journey about two aliens struggling to fit in on planet Earth."/>
    <n v="3000"/>
    <n v="6071"/>
    <x v="0"/>
    <s v="US"/>
    <s v="USD"/>
    <d v="2013-12-01T21:17:32"/>
    <d v="2013-11-01T20:17:32"/>
    <n v="1385932652"/>
    <n v="1383337052"/>
    <b v="1"/>
    <n v="109"/>
    <n v="2.0236666666666667"/>
    <n v="55.697247706422019"/>
    <s v="music"/>
    <s v="rock"/>
    <s v="music/rock"/>
    <b v="1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1-13T22:03:51"/>
    <n v="1329084231"/>
    <n v="1326492231"/>
    <b v="1"/>
    <n v="361"/>
    <n v="1.1796376666666666"/>
    <n v="98.030831024930734"/>
    <s v="music"/>
    <s v="rock"/>
    <s v="music/rock"/>
    <b v="1"/>
    <x v="0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2-13T02:03:10"/>
    <n v="1301792590"/>
    <n v="1297562590"/>
    <b v="1"/>
    <n v="176"/>
    <n v="2.9472727272727273"/>
    <n v="92.102272727272734"/>
    <s v="music"/>
    <s v="rock"/>
    <s v="music/rock"/>
    <b v="1"/>
    <x v="0"/>
  </r>
  <r>
    <n v="1258"/>
    <x v="1258"/>
    <s v="Mustard Plug needs help funding their new record.  Please help the Grand Rapids, MI band put out their 7th record!"/>
    <n v="12000"/>
    <n v="25577.56"/>
    <x v="0"/>
    <s v="US"/>
    <s v="USD"/>
    <d v="2013-08-31T14:40:12"/>
    <d v="2013-08-01T14:40:12"/>
    <n v="1377960012"/>
    <n v="1375368012"/>
    <b v="1"/>
    <n v="670"/>
    <n v="2.1314633333333335"/>
    <n v="38.175462686567165"/>
    <s v="music"/>
    <s v="rock"/>
    <s v="music/rock"/>
    <b v="1"/>
    <x v="0"/>
  </r>
  <r>
    <n v="1259"/>
    <x v="1259"/>
    <s v="Falling From One is currently in the studio recording their first CD and they need your help!"/>
    <n v="2500"/>
    <n v="2606"/>
    <x v="0"/>
    <s v="US"/>
    <s v="USD"/>
    <d v="2014-06-09T03:59:00"/>
    <d v="2014-05-07T23:17:44"/>
    <n v="1402286340"/>
    <n v="1399504664"/>
    <b v="1"/>
    <n v="96"/>
    <n v="1.0424"/>
    <n v="27.145833333333332"/>
    <s v="music"/>
    <s v="rock"/>
    <s v="music/rock"/>
    <b v="1"/>
    <x v="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1-27T20:13:40"/>
    <n v="1393445620"/>
    <n v="1390853620"/>
    <b v="1"/>
    <n v="74"/>
    <n v="1.1366666666666667"/>
    <n v="50.689189189189186"/>
    <s v="music"/>
    <s v="rock"/>
    <s v="music/rock"/>
    <b v="1"/>
    <x v="0"/>
  </r>
  <r>
    <n v="1261"/>
    <x v="1261"/>
    <s v="We just recorded a stellar EP and we're trying to put it out on vinyl.  Can you help these punx out?"/>
    <n v="2000"/>
    <n v="2025"/>
    <x v="0"/>
    <s v="US"/>
    <s v="USD"/>
    <d v="2014-01-29T08:13:47"/>
    <d v="2013-12-30T08:13:47"/>
    <n v="1390983227"/>
    <n v="1388391227"/>
    <b v="1"/>
    <n v="52"/>
    <n v="1.0125"/>
    <n v="38.942307692307693"/>
    <s v="music"/>
    <s v="rock"/>
    <s v="music/rock"/>
    <b v="1"/>
    <x v="0"/>
  </r>
  <r>
    <n v="1262"/>
    <x v="1262"/>
    <s v="A soon to be husband and wife bringing hope to the music industry._x000a_You will fall in love with their sound and story."/>
    <n v="6500"/>
    <n v="8152"/>
    <x v="0"/>
    <s v="CA"/>
    <s v="CAD"/>
    <d v="2014-02-16T18:18:12"/>
    <d v="2014-01-17T18:18:12"/>
    <n v="1392574692"/>
    <n v="1389982692"/>
    <b v="1"/>
    <n v="105"/>
    <n v="1.2541538461538462"/>
    <n v="77.638095238095232"/>
    <s v="music"/>
    <s v="rock"/>
    <s v="music/rock"/>
    <b v="1"/>
    <x v="0"/>
  </r>
  <r>
    <n v="1263"/>
    <x v="1263"/>
    <s v="A fresh batch of chaos from Toledo, Ohio's reggae-rockers, Tropic Bombs!"/>
    <n v="1500"/>
    <n v="1785"/>
    <x v="0"/>
    <s v="US"/>
    <s v="USD"/>
    <d v="2014-03-29T01:00:00"/>
    <d v="2014-02-22T02:01:10"/>
    <n v="1396054800"/>
    <n v="1393034470"/>
    <b v="1"/>
    <n v="41"/>
    <n v="1.19"/>
    <n v="43.536585365853661"/>
    <s v="music"/>
    <s v="rock"/>
    <s v="music/rock"/>
    <b v="1"/>
    <x v="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09-30T15:54:43"/>
    <n v="1383062083"/>
    <n v="1380556483"/>
    <b v="1"/>
    <n v="34"/>
    <n v="1.6646153846153846"/>
    <n v="31.823529411764707"/>
    <s v="music"/>
    <s v="rock"/>
    <s v="music/rock"/>
    <b v="1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0-14T15:43:35"/>
    <n v="1291131815"/>
    <n v="1287071015"/>
    <b v="1"/>
    <n v="66"/>
    <n v="1.1914771428571429"/>
    <n v="63.184393939393942"/>
    <s v="music"/>
    <s v="rock"/>
    <s v="music/rock"/>
    <b v="1"/>
    <x v="0"/>
  </r>
  <r>
    <n v="1266"/>
    <x v="1266"/>
    <s v="We are looking to record our first EP produced by Aaron Harris (ISIS/Palms) at Studio West."/>
    <n v="9500"/>
    <n v="9545"/>
    <x v="0"/>
    <s v="US"/>
    <s v="USD"/>
    <d v="2014-01-11T21:02:25"/>
    <d v="2013-12-12T21:02:25"/>
    <n v="1389474145"/>
    <n v="1386882145"/>
    <b v="1"/>
    <n v="50"/>
    <n v="1.0047368421052632"/>
    <n v="190.9"/>
    <s v="music"/>
    <s v="rock"/>
    <s v="music/rock"/>
    <b v="1"/>
    <x v="0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d v="2013-07-24T14:02:38"/>
    <d v="2013-06-24T14:02:38"/>
    <n v="1374674558"/>
    <n v="1372082558"/>
    <b v="1"/>
    <n v="159"/>
    <n v="1.018"/>
    <n v="140.85534591194968"/>
    <s v="music"/>
    <s v="rock"/>
    <s v="music/rock"/>
    <b v="1"/>
    <x v="0"/>
  </r>
  <r>
    <n v="1268"/>
    <x v="1268"/>
    <s v="Full Devil Jacket Is releasing their first record in over 12 yrs and we want you to be a part of it!"/>
    <n v="12000"/>
    <n v="14000"/>
    <x v="0"/>
    <s v="US"/>
    <s v="USD"/>
    <d v="2013-09-20T20:17:27"/>
    <d v="2013-08-21T20:17:27"/>
    <n v="1379708247"/>
    <n v="1377116247"/>
    <b v="1"/>
    <n v="182"/>
    <n v="1.1666666666666667"/>
    <n v="76.92307692307692"/>
    <s v="music"/>
    <s v="rock"/>
    <s v="music/rock"/>
    <b v="1"/>
    <x v="0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3-16T19:45:12"/>
    <n v="1460764800"/>
    <n v="1458157512"/>
    <b v="1"/>
    <n v="206"/>
    <n v="1.0864893617021276"/>
    <n v="99.15533980582525"/>
    <s v="music"/>
    <s v="rock"/>
    <s v="music/rock"/>
    <b v="1"/>
    <x v="0"/>
  </r>
  <r>
    <n v="1270"/>
    <x v="1270"/>
    <s v="We make awake metal using violins in place of guitars and want to record a full length album."/>
    <n v="10000"/>
    <n v="11472"/>
    <x v="0"/>
    <s v="US"/>
    <s v="USD"/>
    <d v="2012-03-25T19:34:02"/>
    <d v="2012-01-25T20:34:02"/>
    <n v="1332704042"/>
    <n v="1327523642"/>
    <b v="1"/>
    <n v="169"/>
    <n v="1.1472"/>
    <n v="67.881656804733723"/>
    <s v="music"/>
    <s v="rock"/>
    <s v="music/rock"/>
    <b v="1"/>
    <x v="0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0-14T16:24:19"/>
    <n v="1384363459"/>
    <n v="1381767859"/>
    <b v="1"/>
    <n v="31"/>
    <n v="1.018"/>
    <n v="246.29032258064515"/>
    <s v="music"/>
    <s v="rock"/>
    <s v="music/rock"/>
    <b v="1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4-06T17:52:59"/>
    <n v="1276574400"/>
    <n v="1270576379"/>
    <b v="1"/>
    <n v="28"/>
    <n v="1.06"/>
    <n v="189.28571428571428"/>
    <s v="music"/>
    <s v="rock"/>
    <s v="music/rock"/>
    <b v="1"/>
    <x v="0"/>
  </r>
  <r>
    <n v="1273"/>
    <x v="1273"/>
    <s v="Run Coyote is raising funds to produce their debut album - &quot;Youth Haunts&quot; - on vinyl LP and CD"/>
    <n v="4000"/>
    <n v="4140"/>
    <x v="0"/>
    <s v="CA"/>
    <s v="CAD"/>
    <d v="2014-08-31T17:31:31"/>
    <d v="2014-08-01T17:31:31"/>
    <n v="1409506291"/>
    <n v="1406914291"/>
    <b v="1"/>
    <n v="54"/>
    <n v="1.0349999999999999"/>
    <n v="76.666666666666671"/>
    <s v="music"/>
    <s v="rock"/>
    <s v="music/rock"/>
    <b v="1"/>
    <x v="0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7-26T16:33:45"/>
    <n v="1346344425"/>
    <n v="1343320425"/>
    <b v="1"/>
    <n v="467"/>
    <n v="1.5497535999999998"/>
    <n v="82.963254817987149"/>
    <s v="music"/>
    <s v="rock"/>
    <s v="music/rock"/>
    <b v="1"/>
    <x v="0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d v="2013-08-07T20:49:47"/>
    <d v="2013-07-03T20:49:47"/>
    <n v="1375908587"/>
    <n v="1372884587"/>
    <b v="1"/>
    <n v="389"/>
    <n v="1.6214066666666667"/>
    <n v="62.522107969151669"/>
    <s v="music"/>
    <s v="rock"/>
    <s v="music/rock"/>
    <b v="1"/>
    <x v="0"/>
  </r>
  <r>
    <n v="1276"/>
    <x v="1276"/>
    <s v="Sponsor this Brooklyn punk band's debut seven-inch, MR. DREAM GOES TO JAIL."/>
    <n v="3000"/>
    <n v="3132.63"/>
    <x v="0"/>
    <s v="US"/>
    <s v="USD"/>
    <d v="2009-09-01T04:00:00"/>
    <d v="2009-07-13T16:54:07"/>
    <n v="1251777600"/>
    <n v="1247504047"/>
    <b v="1"/>
    <n v="68"/>
    <n v="1.0442100000000001"/>
    <n v="46.06808823529412"/>
    <s v="music"/>
    <s v="rock"/>
    <s v="music/rock"/>
    <b v="1"/>
    <x v="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7-31T13:29:07"/>
    <n v="1346765347"/>
    <n v="1343741347"/>
    <b v="1"/>
    <n v="413"/>
    <n v="1.0612433333333333"/>
    <n v="38.543946731234868"/>
    <s v="music"/>
    <s v="rock"/>
    <s v="music/rock"/>
    <b v="1"/>
    <x v="0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5-27T13:19:26"/>
    <n v="1403661600"/>
    <n v="1401196766"/>
    <b v="1"/>
    <n v="190"/>
    <n v="1.5493846153846154"/>
    <n v="53.005263157894738"/>
    <s v="music"/>
    <s v="rock"/>
    <s v="music/rock"/>
    <b v="1"/>
    <x v="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2-12T02:22:50"/>
    <n v="1395624170"/>
    <n v="1392171770"/>
    <b v="1"/>
    <n v="189"/>
    <n v="1.1077157238734421"/>
    <n v="73.355396825396824"/>
    <s v="music"/>
    <s v="rock"/>
    <s v="music/rock"/>
    <b v="1"/>
    <x v="0"/>
  </r>
  <r>
    <n v="1280"/>
    <x v="1280"/>
    <s v="Nothing More is recording their forthcoming record and needs to join forces with you to make this album HUGE! "/>
    <n v="15000"/>
    <n v="16636.78"/>
    <x v="0"/>
    <s v="US"/>
    <s v="USD"/>
    <d v="2011-03-01T18:10:54"/>
    <d v="2010-12-01T18:10:54"/>
    <n v="1299003054"/>
    <n v="1291227054"/>
    <b v="1"/>
    <n v="130"/>
    <n v="1.1091186666666666"/>
    <n v="127.97523076923076"/>
    <s v="music"/>
    <s v="rock"/>
    <s v="music/rock"/>
    <b v="1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08T17:50:36"/>
    <n v="1375033836"/>
    <n v="1373305836"/>
    <b v="1"/>
    <n v="74"/>
    <n v="1.1071428571428572"/>
    <n v="104.72972972972973"/>
    <s v="music"/>
    <s v="rock"/>
    <s v="music/rock"/>
    <b v="1"/>
    <x v="0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1-08T11:24:15"/>
    <n v="1386565140"/>
    <n v="1383909855"/>
    <b v="1"/>
    <n v="274"/>
    <n v="1.2361333333333333"/>
    <n v="67.671532846715323"/>
    <s v="music"/>
    <s v="rock"/>
    <s v="music/rock"/>
    <b v="1"/>
    <x v="0"/>
  </r>
  <r>
    <n v="1283"/>
    <x v="1283"/>
    <s v="Our 3rd album is halfway complete, but we need your help to record, mix and master the final product!"/>
    <n v="1000"/>
    <n v="2110.5"/>
    <x v="0"/>
    <s v="US"/>
    <s v="USD"/>
    <d v="2013-03-11T04:00:00"/>
    <d v="2013-02-15T17:13:09"/>
    <n v="1362974400"/>
    <n v="1360948389"/>
    <b v="1"/>
    <n v="22"/>
    <n v="2.1105"/>
    <n v="95.931818181818187"/>
    <s v="music"/>
    <s v="rock"/>
    <s v="music/rock"/>
    <b v="1"/>
    <x v="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08T05:38:02"/>
    <n v="1483203540"/>
    <n v="1481175482"/>
    <b v="0"/>
    <n v="31"/>
    <n v="1.01"/>
    <n v="65.161290322580641"/>
    <s v="theater"/>
    <s v="plays"/>
    <s v="theater/plays"/>
    <b v="1"/>
    <x v="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d v="2015-06-20T13:59:35"/>
    <d v="2015-06-05T13:59:35"/>
    <n v="1434808775"/>
    <n v="1433512775"/>
    <b v="0"/>
    <n v="63"/>
    <n v="1.0165"/>
    <n v="32.269841269841272"/>
    <s v="theater"/>
    <s v="plays"/>
    <s v="theater/plays"/>
    <b v="1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d v="2015-02-17T14:00:00"/>
    <d v="2015-02-04T09:13:47"/>
    <n v="1424181600"/>
    <n v="1423041227"/>
    <b v="0"/>
    <n v="20"/>
    <n v="1.0833333333333333"/>
    <n v="81.25"/>
    <s v="theater"/>
    <s v="plays"/>
    <s v="theater/plays"/>
    <b v="1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4-13T14:54:16"/>
    <n v="1434120856"/>
    <n v="1428936856"/>
    <b v="0"/>
    <n v="25"/>
    <n v="2.42"/>
    <n v="24.2"/>
    <s v="theater"/>
    <s v="plays"/>
    <s v="theater/plays"/>
    <b v="1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7-10T03:42:43"/>
    <n v="1470801600"/>
    <n v="1468122163"/>
    <b v="0"/>
    <n v="61"/>
    <n v="1.0044999999999999"/>
    <n v="65.868852459016395"/>
    <s v="theater"/>
    <s v="plays"/>
    <s v="theater/plays"/>
    <b v="1"/>
    <x v="0"/>
  </r>
  <r>
    <n v="1289"/>
    <x v="1289"/>
    <s v="A chilling original Edwardian Comedy of errors and foolishness made for the Patrick Henry College stage."/>
    <n v="1500"/>
    <n v="1876"/>
    <x v="0"/>
    <s v="US"/>
    <s v="USD"/>
    <d v="2017-01-04T03:14:05"/>
    <d v="2016-12-05T03:14:05"/>
    <n v="1483499645"/>
    <n v="1480907645"/>
    <b v="0"/>
    <n v="52"/>
    <n v="1.2506666666666666"/>
    <n v="36.07692307692308"/>
    <s v="theater"/>
    <s v="plays"/>
    <s v="theater/plays"/>
    <b v="1"/>
    <x v="0"/>
  </r>
  <r>
    <n v="1290"/>
    <x v="1290"/>
    <s v="Sometimes your Heart has to STOP for your Life to START."/>
    <n v="3500"/>
    <n v="3800"/>
    <x v="0"/>
    <s v="US"/>
    <s v="USD"/>
    <d v="2015-04-23T06:59:00"/>
    <d v="2015-03-23T14:45:31"/>
    <n v="1429772340"/>
    <n v="1427121931"/>
    <b v="0"/>
    <n v="86"/>
    <n v="1.0857142857142856"/>
    <n v="44.186046511627907"/>
    <s v="theater"/>
    <s v="plays"/>
    <s v="theater/plays"/>
    <b v="1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3-01T15:39:51"/>
    <n v="1428390000"/>
    <n v="1425224391"/>
    <b v="0"/>
    <n v="42"/>
    <n v="1.4570000000000001"/>
    <n v="104.07142857142857"/>
    <s v="theater"/>
    <s v="plays"/>
    <s v="theater/plays"/>
    <b v="1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09-09T18:20:28"/>
    <n v="1444172340"/>
    <n v="1441822828"/>
    <b v="0"/>
    <n v="52"/>
    <n v="1.1000000000000001"/>
    <n v="35.96153846153846"/>
    <s v="theater"/>
    <s v="plays"/>
    <s v="theater/plays"/>
    <b v="1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0-15T16:49:31"/>
    <n v="1447523371"/>
    <n v="1444927771"/>
    <b v="0"/>
    <n v="120"/>
    <n v="1.0223333333333333"/>
    <n v="127.79166666666667"/>
    <s v="theater"/>
    <s v="plays"/>
    <s v="theater/plays"/>
    <b v="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d v="2015-10-19T11:00:00"/>
    <d v="2015-10-01T10:53:17"/>
    <n v="1445252400"/>
    <n v="1443696797"/>
    <b v="0"/>
    <n v="22"/>
    <n v="1.22"/>
    <n v="27.727272727272727"/>
    <s v="theater"/>
    <s v="plays"/>
    <s v="theater/plays"/>
    <b v="1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6-29T13:44:57"/>
    <n v="1438189200"/>
    <n v="1435585497"/>
    <b v="0"/>
    <n v="64"/>
    <n v="1.0196000000000001"/>
    <n v="39.828125"/>
    <s v="theater"/>
    <s v="plays"/>
    <s v="theater/plays"/>
    <b v="1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2-23T01:12:53"/>
    <n v="1457914373"/>
    <n v="1456189973"/>
    <b v="0"/>
    <n v="23"/>
    <n v="1.411764705882353"/>
    <n v="52.173913043478258"/>
    <s v="theater"/>
    <s v="plays"/>
    <s v="theater/plays"/>
    <b v="1"/>
    <x v="0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d v="2016-05-01T17:55:58"/>
    <d v="2016-04-01T17:55:58"/>
    <n v="1462125358"/>
    <n v="1459533358"/>
    <b v="0"/>
    <n v="238"/>
    <n v="1.0952500000000001"/>
    <n v="92.037815126050418"/>
    <s v="theater"/>
    <s v="plays"/>
    <s v="theater/plays"/>
    <b v="1"/>
    <x v="0"/>
  </r>
  <r>
    <n v="1298"/>
    <x v="1298"/>
    <s v="A play that raises awareness for mental health and explores the psychological effects childhood abuse can have on an adult."/>
    <n v="2000"/>
    <n v="2093"/>
    <x v="0"/>
    <s v="GB"/>
    <s v="GBP"/>
    <d v="2016-04-28T16:20:32"/>
    <d v="2016-03-29T16:20:32"/>
    <n v="1461860432"/>
    <n v="1459268432"/>
    <b v="0"/>
    <n v="33"/>
    <n v="1.0465"/>
    <n v="63.424242424242422"/>
    <s v="theater"/>
    <s v="plays"/>
    <s v="theater/plays"/>
    <b v="1"/>
    <x v="0"/>
  </r>
  <r>
    <n v="1299"/>
    <x v="1299"/>
    <s v="A new work inspired by the classic novel and created by Dallas teens under the direction of professional artists."/>
    <n v="3500"/>
    <n v="4340"/>
    <x v="0"/>
    <s v="US"/>
    <s v="USD"/>
    <d v="2015-07-14T19:32:39"/>
    <d v="2015-06-14T19:32:39"/>
    <n v="1436902359"/>
    <n v="1434310359"/>
    <b v="0"/>
    <n v="32"/>
    <n v="1.24"/>
    <n v="135.625"/>
    <s v="theater"/>
    <s v="plays"/>
    <s v="theater/plays"/>
    <b v="1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4-23T16:12:18"/>
    <n v="1464807420"/>
    <n v="1461427938"/>
    <b v="0"/>
    <n v="24"/>
    <n v="1.35"/>
    <n v="168.75"/>
    <s v="theater"/>
    <s v="plays"/>
    <s v="theater/plays"/>
    <b v="1"/>
    <x v="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10T17:59:38"/>
    <n v="1437447600"/>
    <n v="1436551178"/>
    <b v="0"/>
    <n v="29"/>
    <n v="1.0275000000000001"/>
    <n v="70.862068965517238"/>
    <s v="theater"/>
    <s v="plays"/>
    <s v="theater/plays"/>
    <b v="1"/>
    <x v="0"/>
  </r>
  <r>
    <n v="1302"/>
    <x v="1302"/>
    <s v="Boys of a Certain Age is a unique and special show that we're trying to remount in New York City in 2017."/>
    <n v="2500"/>
    <n v="2500"/>
    <x v="0"/>
    <s v="US"/>
    <s v="USD"/>
    <d v="2016-12-01T02:23:31"/>
    <d v="2016-11-01T01:23:31"/>
    <n v="1480559011"/>
    <n v="1477963411"/>
    <b v="0"/>
    <n v="50"/>
    <n v="1"/>
    <n v="50"/>
    <s v="theater"/>
    <s v="plays"/>
    <s v="theater/plays"/>
    <b v="1"/>
    <x v="0"/>
  </r>
  <r>
    <n v="1303"/>
    <x v="1303"/>
    <s v="Groundbreaking queer theatre."/>
    <n v="3500"/>
    <n v="4559.13"/>
    <x v="0"/>
    <s v="GB"/>
    <s v="GBP"/>
    <d v="2016-07-31T11:00:00"/>
    <d v="2016-07-15T10:35:20"/>
    <n v="1469962800"/>
    <n v="1468578920"/>
    <b v="0"/>
    <n v="108"/>
    <n v="1.3026085714285716"/>
    <n v="42.214166666666671"/>
    <s v="theater"/>
    <s v="plays"/>
    <s v="theater/plays"/>
    <b v="1"/>
    <x v="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d v="2017-03-13T03:40:05"/>
    <d v="2017-01-12T04:40:05"/>
    <n v="1489376405"/>
    <n v="1484196005"/>
    <b v="0"/>
    <n v="104"/>
    <n v="0.39627499999999999"/>
    <n v="152.41346153846155"/>
    <s v="technology"/>
    <s v="wearables"/>
    <s v="technology/wearables"/>
    <b v="0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d v="2016-07-21T17:30:00"/>
    <d v="2016-06-22T15:58:28"/>
    <n v="1469122200"/>
    <n v="1466611108"/>
    <b v="0"/>
    <n v="86"/>
    <n v="0.25976666666666665"/>
    <n v="90.616279069767444"/>
    <s v="technology"/>
    <s v="wearables"/>
    <s v="technology/wearables"/>
    <b v="0"/>
    <x v="1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d v="2014-11-04T10:58:54"/>
    <n v="1417690734"/>
    <n v="1415098734"/>
    <b v="0"/>
    <n v="356"/>
    <n v="0.65246363636363636"/>
    <n v="201.60393258426967"/>
    <s v="technology"/>
    <s v="wearables"/>
    <s v="technology/wearables"/>
    <b v="0"/>
    <x v="1"/>
  </r>
  <r>
    <n v="1307"/>
    <x v="1307"/>
    <s v="Get VR to Everyone with Mailable, Ready to Use Viewers"/>
    <n v="50000"/>
    <n v="5757"/>
    <x v="1"/>
    <s v="US"/>
    <s v="USD"/>
    <d v="2016-02-17T12:04:39"/>
    <d v="2016-01-18T12:04:39"/>
    <n v="1455710679"/>
    <n v="1453118679"/>
    <b v="0"/>
    <n v="45"/>
    <n v="0.11514000000000001"/>
    <n v="127.93333333333334"/>
    <s v="technology"/>
    <s v="wearables"/>
    <s v="technology/wearables"/>
    <b v="0"/>
    <x v="1"/>
  </r>
  <r>
    <n v="1308"/>
    <x v="1308"/>
    <s v="Boost Band, a wristband that charges any device"/>
    <n v="10000"/>
    <n v="1136"/>
    <x v="1"/>
    <s v="US"/>
    <s v="USD"/>
    <d v="2016-10-08T14:43:32"/>
    <d v="2016-08-29T14:43:32"/>
    <n v="1475937812"/>
    <n v="1472481812"/>
    <b v="0"/>
    <n v="38"/>
    <n v="0.11360000000000001"/>
    <n v="29.894736842105264"/>
    <s v="technology"/>
    <s v="wearables"/>
    <s v="technology/wearables"/>
    <b v="0"/>
    <x v="1"/>
  </r>
  <r>
    <n v="1309"/>
    <x v="1309"/>
    <s v="Wicked fun and built for excitement, CORE is the safest and most versatile speaker you've ever worn."/>
    <n v="11500"/>
    <n v="12879"/>
    <x v="1"/>
    <s v="US"/>
    <s v="USD"/>
    <d v="2015-10-15T21:11:08"/>
    <d v="2015-09-10T21:11:08"/>
    <n v="1444943468"/>
    <n v="1441919468"/>
    <b v="0"/>
    <n v="35"/>
    <n v="1.1199130434782609"/>
    <n v="367.97142857142859"/>
    <s v="technology"/>
    <s v="wearables"/>
    <s v="technology/wearables"/>
    <b v="0"/>
    <x v="1"/>
  </r>
  <r>
    <n v="1310"/>
    <x v="1310"/>
    <s v="An essential hoodie that holds all sized smart phones and keep your headphone wires tangle free."/>
    <n v="20000"/>
    <n v="3100"/>
    <x v="1"/>
    <s v="US"/>
    <s v="USD"/>
    <d v="2016-08-19T16:00:50"/>
    <d v="2016-07-05T16:00:50"/>
    <n v="1471622450"/>
    <n v="1467734450"/>
    <b v="0"/>
    <n v="24"/>
    <n v="0.155"/>
    <n v="129.16666666666666"/>
    <s v="technology"/>
    <s v="wearables"/>
    <s v="technology/wearables"/>
    <b v="0"/>
    <x v="1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d v="2016-11-30T20:15:19"/>
    <d v="2016-10-26T19:15:19"/>
    <n v="1480536919"/>
    <n v="1477509319"/>
    <b v="0"/>
    <n v="100"/>
    <n v="0.32028000000000001"/>
    <n v="800.7"/>
    <s v="technology"/>
    <s v="wearables"/>
    <s v="technology/wearables"/>
    <b v="0"/>
    <x v="1"/>
  </r>
  <r>
    <n v="1312"/>
    <x v="1312"/>
    <s v="People loved the original Black and Gray GoSolo hats and asked for more. So we received sample for 3 more colors!"/>
    <n v="4600"/>
    <n v="28"/>
    <x v="1"/>
    <s v="US"/>
    <s v="USD"/>
    <d v="2015-04-18T16:52:02"/>
    <d v="2015-03-19T16:52:02"/>
    <n v="1429375922"/>
    <n v="1426783922"/>
    <b v="0"/>
    <n v="1"/>
    <n v="6.0869565217391303E-3"/>
    <n v="28"/>
    <s v="technology"/>
    <s v="wearables"/>
    <s v="technology/wearables"/>
    <b v="0"/>
    <x v="1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d v="2016-03-03T17:01:54"/>
    <d v="2016-02-02T17:01:54"/>
    <n v="1457024514"/>
    <n v="1454432514"/>
    <b v="0"/>
    <n v="122"/>
    <n v="0.31114999999999998"/>
    <n v="102.01639344262296"/>
    <s v="technology"/>
    <s v="wearables"/>
    <s v="technology/wearables"/>
    <b v="0"/>
    <x v="1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d v="2016-10-21T16:04:20"/>
    <d v="2016-08-22T16:04:20"/>
    <n v="1477065860"/>
    <n v="1471881860"/>
    <b v="0"/>
    <n v="11"/>
    <n v="1.1266666666666666E-2"/>
    <n v="184.36363636363637"/>
    <s v="technology"/>
    <s v="wearables"/>
    <s v="technology/wearables"/>
    <b v="0"/>
    <x v="1"/>
  </r>
  <r>
    <n v="1315"/>
    <x v="1315"/>
    <s v="Zoom will happen - THANK YOU! Received outside funding due amazing early success!"/>
    <n v="100000"/>
    <n v="40404"/>
    <x v="1"/>
    <s v="US"/>
    <s v="USD"/>
    <d v="2015-11-06T01:00:00"/>
    <d v="2015-10-01T11:57:28"/>
    <n v="1446771600"/>
    <n v="1443700648"/>
    <b v="0"/>
    <n v="248"/>
    <n v="0.40404000000000001"/>
    <n v="162.91935483870967"/>
    <s v="technology"/>
    <s v="wearables"/>
    <s v="technology/wearables"/>
    <b v="0"/>
    <x v="1"/>
  </r>
  <r>
    <n v="1316"/>
    <x v="1316"/>
    <s v="Future Belt comes in just 3 sizes, but yet, is designed to fit waists ranging from 25-55 inches. No batteries, no gimmicks."/>
    <n v="75000"/>
    <n v="1"/>
    <x v="1"/>
    <s v="US"/>
    <s v="USD"/>
    <d v="2016-02-28T23:05:09"/>
    <d v="2016-01-24T23:05:09"/>
    <n v="1456700709"/>
    <n v="1453676709"/>
    <b v="0"/>
    <n v="1"/>
    <n v="1.3333333333333333E-5"/>
    <n v="1"/>
    <s v="technology"/>
    <s v="wearables"/>
    <s v="technology/wearables"/>
    <b v="0"/>
    <x v="1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d v="2016-07-21T14:00:00"/>
    <d v="2016-05-30T05:39:06"/>
    <n v="1469109600"/>
    <n v="1464586746"/>
    <b v="0"/>
    <n v="19"/>
    <n v="5.7334999999999997E-2"/>
    <n v="603.52631578947364"/>
    <s v="technology"/>
    <s v="wearables"/>
    <s v="technology/wearables"/>
    <b v="0"/>
    <x v="1"/>
  </r>
  <r>
    <n v="1318"/>
    <x v="1318"/>
    <s v="Your Dog's Best Friend._x000a_Revolutionize the way you care about your pups and brings you peace of mind."/>
    <n v="40000"/>
    <n v="6130"/>
    <x v="1"/>
    <s v="US"/>
    <s v="USD"/>
    <d v="2015-01-11T01:02:52"/>
    <d v="2014-12-12T01:02:52"/>
    <n v="1420938172"/>
    <n v="1418346172"/>
    <b v="0"/>
    <n v="135"/>
    <n v="0.15325"/>
    <n v="45.407407407407405"/>
    <s v="technology"/>
    <s v="wearables"/>
    <s v="technology/wearables"/>
    <b v="0"/>
    <x v="1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d v="2014-07-11T16:00:00"/>
    <d v="2014-06-26T19:29:25"/>
    <n v="1405094400"/>
    <n v="1403810965"/>
    <b v="0"/>
    <n v="9"/>
    <n v="0.15103448275862069"/>
    <n v="97.333333333333329"/>
    <s v="technology"/>
    <s v="wearables"/>
    <s v="technology/wearables"/>
    <b v="0"/>
    <x v="1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d v="2016-12-30T23:00:00"/>
    <d v="2016-12-01T16:34:06"/>
    <n v="1483138800"/>
    <n v="1480610046"/>
    <b v="0"/>
    <n v="3"/>
    <n v="5.0299999999999997E-3"/>
    <n v="167.66666666666666"/>
    <s v="technology"/>
    <s v="wearables"/>
    <s v="technology/wearables"/>
    <b v="0"/>
    <x v="1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d v="2016-12-23T17:58:57"/>
    <d v="2016-11-23T17:58:57"/>
    <n v="1482515937"/>
    <n v="1479923937"/>
    <b v="0"/>
    <n v="7"/>
    <n v="1.3028138528138528E-2"/>
    <n v="859.85714285714289"/>
    <s v="technology"/>
    <s v="wearables"/>
    <s v="technology/wearables"/>
    <b v="0"/>
    <x v="1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d v="2015-05-21T15:45:25"/>
    <d v="2015-04-21T15:45:25"/>
    <n v="1432223125"/>
    <n v="1429631125"/>
    <b v="0"/>
    <n v="4"/>
    <n v="3.0285714285714286E-3"/>
    <n v="26.5"/>
    <s v="technology"/>
    <s v="wearables"/>
    <s v="technology/wearables"/>
    <b v="0"/>
    <x v="1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d v="2016-04-26T06:55:00"/>
    <d v="2016-03-22T16:45:46"/>
    <n v="1461653700"/>
    <n v="1458665146"/>
    <b v="0"/>
    <n v="44"/>
    <n v="8.8800000000000004E-2"/>
    <n v="30.272727272727273"/>
    <s v="technology"/>
    <s v="wearables"/>
    <s v="technology/wearables"/>
    <b v="0"/>
    <x v="1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d v="2016-10-13T15:12:32"/>
    <d v="2016-09-13T15:12:32"/>
    <n v="1476371552"/>
    <n v="1473779552"/>
    <b v="0"/>
    <n v="90"/>
    <n v="9.8400000000000001E-2"/>
    <n v="54.666666666666664"/>
    <s v="technology"/>
    <s v="wearables"/>
    <s v="technology/wearables"/>
    <b v="0"/>
    <x v="1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d v="2016-12-30T02:03:55"/>
    <d v="2016-11-30T02:03:55"/>
    <n v="1483063435"/>
    <n v="1480471435"/>
    <b v="0"/>
    <n v="8"/>
    <n v="2.4299999999999999E-2"/>
    <n v="60.75"/>
    <s v="technology"/>
    <s v="wearables"/>
    <s v="technology/wearables"/>
    <b v="0"/>
    <x v="1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d v="2015-01-15T19:00:28"/>
    <d v="2014-12-01T19:00:28"/>
    <n v="1421348428"/>
    <n v="1417460428"/>
    <b v="0"/>
    <n v="11"/>
    <n v="1.1299999999999999E-2"/>
    <n v="102.72727272727273"/>
    <s v="technology"/>
    <s v="wearables"/>
    <s v="technology/wearables"/>
    <b v="0"/>
    <x v="1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d v="2015-05-29T16:17:15"/>
    <d v="2015-04-29T16:17:15"/>
    <n v="1432916235"/>
    <n v="1430324235"/>
    <b v="0"/>
    <n v="41"/>
    <n v="3.5520833333333335E-2"/>
    <n v="41.585365853658537"/>
    <s v="technology"/>
    <s v="wearables"/>
    <s v="technology/wearables"/>
    <b v="0"/>
    <x v="1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d v="2016-10-14T15:25:34"/>
    <d v="2016-08-30T15:25:34"/>
    <n v="1476458734"/>
    <n v="1472570734"/>
    <b v="0"/>
    <n v="15"/>
    <n v="2.3306666666666667E-2"/>
    <n v="116.53333333333333"/>
    <s v="technology"/>
    <s v="wearables"/>
    <s v="technology/wearables"/>
    <b v="0"/>
    <x v="1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d v="2014-12-02T06:19:05"/>
    <d v="2014-10-23T05:19:05"/>
    <n v="1417501145"/>
    <n v="1414041545"/>
    <b v="0"/>
    <n v="9"/>
    <n v="8.1600000000000006E-3"/>
    <n v="45.333333333333336"/>
    <s v="technology"/>
    <s v="wearables"/>
    <s v="technology/wearables"/>
    <b v="0"/>
    <x v="1"/>
  </r>
  <r>
    <n v="1330"/>
    <x v="1330"/>
    <s v="Outdoor play is essential. Wanderwatch helps to make it fun and safe! Fun for kids, great for parents. Time to Play!"/>
    <n v="35000"/>
    <n v="7873"/>
    <x v="1"/>
    <s v="US"/>
    <s v="USD"/>
    <d v="2016-07-02T04:00:00"/>
    <d v="2016-06-01T06:38:29"/>
    <n v="1467432000"/>
    <n v="1464763109"/>
    <b v="0"/>
    <n v="50"/>
    <n v="0.22494285714285714"/>
    <n v="157.46"/>
    <s v="technology"/>
    <s v="wearables"/>
    <s v="technology/wearables"/>
    <b v="0"/>
    <x v="1"/>
  </r>
  <r>
    <n v="1331"/>
    <x v="1331"/>
    <s v="The World's First Wearable Battery Backup - wireless, modular, flexible, and ultra-lightweight! Click, charge, go!!!"/>
    <n v="250000"/>
    <n v="3417"/>
    <x v="1"/>
    <s v="US"/>
    <s v="USD"/>
    <d v="2016-08-17T12:05:54"/>
    <d v="2016-07-18T12:05:54"/>
    <n v="1471435554"/>
    <n v="1468843554"/>
    <b v="0"/>
    <n v="34"/>
    <n v="1.3668E-2"/>
    <n v="100.5"/>
    <s v="technology"/>
    <s v="wearables"/>
    <s v="technology/wearables"/>
    <b v="0"/>
    <x v="1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d v="2017-01-27T01:26:48"/>
    <d v="2016-12-28T01:26:48"/>
    <n v="1485480408"/>
    <n v="1482888408"/>
    <b v="0"/>
    <n v="0"/>
    <n v="0"/>
    <s v="Received No Donations"/>
    <s v="technology"/>
    <s v="wearables"/>
    <s v="technology/wearables"/>
    <b v="0"/>
    <x v="1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d v="2014-07-16T02:33:45"/>
    <d v="2014-06-16T02:33:45"/>
    <n v="1405478025"/>
    <n v="1402886025"/>
    <b v="0"/>
    <n v="0"/>
    <n v="0"/>
    <s v="Received No Donations"/>
    <s v="technology"/>
    <s v="wearables"/>
    <s v="technology/wearables"/>
    <b v="0"/>
    <x v="1"/>
  </r>
  <r>
    <n v="1334"/>
    <x v="1334"/>
    <s v="A wearable device that allows you to dock and operate your phone hands-free anywhere and everywhere!"/>
    <n v="133000"/>
    <n v="14303"/>
    <x v="1"/>
    <s v="US"/>
    <s v="USD"/>
    <d v="2016-03-11T18:34:47"/>
    <d v="2016-02-10T18:34:47"/>
    <n v="1457721287"/>
    <n v="1455129287"/>
    <b v="0"/>
    <n v="276"/>
    <n v="0.10754135338345865"/>
    <n v="51.822463768115945"/>
    <s v="technology"/>
    <s v="wearables"/>
    <s v="technology/wearables"/>
    <b v="0"/>
    <x v="1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d v="2015-12-05T22:28:22"/>
    <d v="2015-11-05T22:28:22"/>
    <n v="1449354502"/>
    <n v="1446762502"/>
    <b v="0"/>
    <n v="16"/>
    <n v="0.1976"/>
    <n v="308.75"/>
    <s v="technology"/>
    <s v="wearables"/>
    <s v="technology/wearables"/>
    <b v="0"/>
    <x v="1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d v="2014-12-17T20:43:48"/>
    <d v="2014-11-12T20:43:48"/>
    <n v="1418849028"/>
    <n v="1415825028"/>
    <b v="0"/>
    <n v="224"/>
    <n v="0.84946999999999995"/>
    <n v="379.22767857142856"/>
    <s v="technology"/>
    <s v="wearables"/>
    <s v="technology/wearables"/>
    <b v="0"/>
    <x v="1"/>
  </r>
  <r>
    <n v="1337"/>
    <x v="1337"/>
    <s v="Discreet safety device connects you to a dedicated 24/7 monitoring team, keeping you safe anywhere in the United States"/>
    <n v="50000"/>
    <n v="24691"/>
    <x v="1"/>
    <s v="US"/>
    <s v="USD"/>
    <d v="2017-03-03T13:51:19"/>
    <d v="2017-02-01T13:51:19"/>
    <n v="1488549079"/>
    <n v="1485957079"/>
    <b v="0"/>
    <n v="140"/>
    <n v="0.49381999999999998"/>
    <n v="176.36428571428573"/>
    <s v="technology"/>
    <s v="wearables"/>
    <s v="technology/wearables"/>
    <b v="0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d v="2015-08-02T19:17:13"/>
    <d v="2015-07-03T19:17:13"/>
    <n v="1438543033"/>
    <n v="1435951033"/>
    <b v="0"/>
    <n v="15"/>
    <n v="3.3033333333333331E-2"/>
    <n v="66.066666666666663"/>
    <s v="technology"/>
    <s v="wearables"/>
    <s v="technology/wearables"/>
    <b v="0"/>
    <x v="1"/>
  </r>
  <r>
    <n v="1339"/>
    <x v="1339"/>
    <s v="World's Smallest customizable Phone &amp; GPS Watch for kids !"/>
    <n v="50000"/>
    <n v="3317"/>
    <x v="1"/>
    <s v="US"/>
    <s v="USD"/>
    <d v="2014-12-08T16:31:55"/>
    <d v="2014-10-24T15:31:55"/>
    <n v="1418056315"/>
    <n v="1414164715"/>
    <b v="0"/>
    <n v="37"/>
    <n v="6.6339999999999996E-2"/>
    <n v="89.648648648648646"/>
    <s v="technology"/>
    <s v="wearables"/>
    <s v="technology/wearables"/>
    <b v="0"/>
    <x v="1"/>
  </r>
  <r>
    <n v="1340"/>
    <x v="1340"/>
    <s v="I would like to make nicer, more stylish looking frames for the Google Glass using 3D printing technology."/>
    <n v="1680"/>
    <n v="0"/>
    <x v="1"/>
    <s v="US"/>
    <s v="USD"/>
    <d v="2014-08-15T14:17:33"/>
    <d v="2014-07-16T14:17:33"/>
    <n v="1408112253"/>
    <n v="1405520253"/>
    <b v="0"/>
    <n v="0"/>
    <n v="0"/>
    <s v="Received No Donations"/>
    <s v="technology"/>
    <s v="wearables"/>
    <s v="technology/wearables"/>
    <b v="0"/>
    <x v="1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d v="2016-10-01T14:58:37"/>
    <d v="2016-08-30T14:58:37"/>
    <n v="1475333917"/>
    <n v="1472569117"/>
    <b v="0"/>
    <n v="46"/>
    <n v="0.7036"/>
    <n v="382.39130434782606"/>
    <s v="technology"/>
    <s v="wearables"/>
    <s v="technology/wearables"/>
    <b v="0"/>
    <x v="1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d v="2015-07-17T19:35:39"/>
    <d v="2015-06-17T19:35:39"/>
    <n v="1437161739"/>
    <n v="1434569739"/>
    <b v="0"/>
    <n v="1"/>
    <n v="2E-3"/>
    <n v="100"/>
    <s v="technology"/>
    <s v="wearables"/>
    <s v="technology/wearables"/>
    <b v="0"/>
    <x v="1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d v="2016-08-19T03:59:00"/>
    <d v="2016-06-21T12:38:03"/>
    <n v="1471579140"/>
    <n v="1466512683"/>
    <b v="0"/>
    <n v="323"/>
    <n v="1.02298"/>
    <n v="158.35603715170279"/>
    <s v="technology"/>
    <s v="wearables"/>
    <s v="technology/wearables"/>
    <b v="0"/>
    <x v="1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01T18:57:19"/>
    <n v="1467313039"/>
    <n v="1464807439"/>
    <b v="0"/>
    <n v="139"/>
    <n v="3.7773333333333334"/>
    <n v="40.762589928057551"/>
    <s v="publishing"/>
    <s v="nonfiction"/>
    <s v="publishing/nonfiction"/>
    <b v="1"/>
    <x v="0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d v="2014-07-14T19:32:39"/>
    <d v="2014-06-09T19:32:39"/>
    <n v="1405366359"/>
    <n v="1402342359"/>
    <b v="0"/>
    <n v="7"/>
    <n v="1.25"/>
    <n v="53.571428571428569"/>
    <s v="publishing"/>
    <s v="nonfiction"/>
    <s v="publishing/nonfiction"/>
    <b v="1"/>
    <x v="0"/>
  </r>
  <r>
    <n v="1346"/>
    <x v="1346"/>
    <s v="An anthology of nonfiction stories written by Nepal's Lesbian, Gay, Bisexual, and Transgender (LGBT) community."/>
    <n v="4900"/>
    <n v="7219"/>
    <x v="0"/>
    <s v="US"/>
    <s v="USD"/>
    <d v="2013-06-27T01:49:11"/>
    <d v="2013-05-28T01:49:11"/>
    <n v="1372297751"/>
    <n v="1369705751"/>
    <b v="0"/>
    <n v="149"/>
    <n v="1.473265306122449"/>
    <n v="48.449664429530202"/>
    <s v="publishing"/>
    <s v="nonfiction"/>
    <s v="publishing/nonfiction"/>
    <b v="1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2-05T15:18:45"/>
    <n v="1425741525"/>
    <n v="1423149525"/>
    <b v="0"/>
    <n v="31"/>
    <n v="1.022"/>
    <n v="82.41935483870968"/>
    <s v="publishing"/>
    <s v="nonfiction"/>
    <s v="publishing/nonfiction"/>
    <b v="1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1-20T12:08:53"/>
    <n v="1418904533"/>
    <n v="1416485333"/>
    <b v="0"/>
    <n v="26"/>
    <n v="1.018723404255319"/>
    <n v="230.19230769230768"/>
    <s v="publishing"/>
    <s v="nonfiction"/>
    <s v="publishing/nonfiction"/>
    <b v="1"/>
    <x v="0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1-09T07:58:55"/>
    <n v="1450249140"/>
    <n v="1447055935"/>
    <b v="0"/>
    <n v="172"/>
    <n v="2.0419999999999998"/>
    <n v="59.360465116279073"/>
    <s v="publishing"/>
    <s v="nonfiction"/>
    <s v="publishing/nonfiction"/>
    <b v="1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1-26T00:18:54"/>
    <n v="1451089134"/>
    <n v="1448497134"/>
    <b v="0"/>
    <n v="78"/>
    <n v="1.0405"/>
    <n v="66.698717948717942"/>
    <s v="publishing"/>
    <s v="nonfiction"/>
    <s v="publishing/nonfiction"/>
    <b v="1"/>
    <x v="0"/>
  </r>
  <r>
    <n v="1351"/>
    <x v="1351"/>
    <s v="Discover your purpose, live a more fulfilling life, leave a positive footprint on society."/>
    <n v="20000"/>
    <n v="20253"/>
    <x v="0"/>
    <s v="US"/>
    <s v="USD"/>
    <d v="2016-02-12T17:45:44"/>
    <d v="2016-01-13T17:45:44"/>
    <n v="1455299144"/>
    <n v="1452707144"/>
    <b v="0"/>
    <n v="120"/>
    <n v="1.0126500000000001"/>
    <n v="168.77500000000001"/>
    <s v="publishing"/>
    <s v="nonfiction"/>
    <s v="publishing/nonfiction"/>
    <b v="1"/>
    <x v="0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7-15T13:52:46"/>
    <n v="1441425540"/>
    <n v="1436968366"/>
    <b v="0"/>
    <n v="227"/>
    <n v="1.3613999999999999"/>
    <n v="59.973568281938327"/>
    <s v="publishing"/>
    <s v="nonfiction"/>
    <s v="publishing/nonfiction"/>
    <b v="1"/>
    <x v="0"/>
  </r>
  <r>
    <n v="1353"/>
    <x v="1353"/>
    <s v="A book that teaches aspiring writers how to get from a basic idea to a fully rewritten screenplay."/>
    <n v="1000"/>
    <n v="1336"/>
    <x v="0"/>
    <s v="US"/>
    <s v="USD"/>
    <d v="2013-03-11T00:00:00"/>
    <d v="2013-02-04T02:49:48"/>
    <n v="1362960000"/>
    <n v="1359946188"/>
    <b v="0"/>
    <n v="42"/>
    <n v="1.3360000000000001"/>
    <n v="31.80952380952381"/>
    <s v="publishing"/>
    <s v="nonfiction"/>
    <s v="publishing/nonfiction"/>
    <b v="1"/>
    <x v="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d v="2016-06-11T19:22:59"/>
    <d v="2016-05-12T19:22:59"/>
    <n v="1465672979"/>
    <n v="1463080979"/>
    <b v="0"/>
    <n v="64"/>
    <n v="1.3025"/>
    <n v="24.421875"/>
    <s v="publishing"/>
    <s v="nonfiction"/>
    <s v="publishing/nonfiction"/>
    <b v="1"/>
    <x v="0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0-31T06:06:45"/>
    <n v="1354269600"/>
    <n v="1351663605"/>
    <b v="0"/>
    <n v="121"/>
    <n v="1.2267999999999999"/>
    <n v="25.347107438016529"/>
    <s v="publishing"/>
    <s v="nonfiction"/>
    <s v="publishing/nonfiction"/>
    <b v="1"/>
    <x v="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6-05T00:56:00"/>
    <n v="1372985760"/>
    <n v="1370393760"/>
    <b v="0"/>
    <n v="87"/>
    <n v="1.8281058823529412"/>
    <n v="71.443218390804603"/>
    <s v="publishing"/>
    <s v="nonfiction"/>
    <s v="publishing/nonfiction"/>
    <b v="1"/>
    <x v="0"/>
  </r>
  <r>
    <n v="1357"/>
    <x v="1357"/>
    <s v="The search for identity leads one young woman to Mexico, where she follows her grandfather's journey back to America."/>
    <n v="2000"/>
    <n v="2506"/>
    <x v="0"/>
    <s v="US"/>
    <s v="USD"/>
    <d v="2013-03-01T05:59:00"/>
    <d v="2013-01-30T23:05:37"/>
    <n v="1362117540"/>
    <n v="1359587137"/>
    <b v="0"/>
    <n v="65"/>
    <n v="1.2529999999999999"/>
    <n v="38.553846153846152"/>
    <s v="publishing"/>
    <s v="nonfiction"/>
    <s v="publishing/nonfiction"/>
    <b v="1"/>
    <x v="0"/>
  </r>
  <r>
    <n v="1358"/>
    <x v="1358"/>
    <s v="I am working on a book about what people do when they visit Masada, an ancient fortress in the Judean desert."/>
    <n v="3000"/>
    <n v="3350"/>
    <x v="0"/>
    <s v="US"/>
    <s v="USD"/>
    <d v="2011-06-25T13:42:03"/>
    <d v="2011-05-26T13:42:03"/>
    <n v="1309009323"/>
    <n v="1306417323"/>
    <b v="0"/>
    <n v="49"/>
    <n v="1.1166666666666667"/>
    <n v="68.367346938775512"/>
    <s v="publishing"/>
    <s v="nonfiction"/>
    <s v="publishing/nonfiction"/>
    <b v="1"/>
    <x v="0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5-05T19:33:10"/>
    <n v="1309980790"/>
    <n v="1304623990"/>
    <b v="0"/>
    <n v="19"/>
    <n v="1.1575757575757575"/>
    <n v="40.210526315789473"/>
    <s v="publishing"/>
    <s v="nonfiction"/>
    <s v="publishing/nonfiction"/>
    <b v="1"/>
    <x v="0"/>
  </r>
  <r>
    <n v="1360"/>
    <x v="1360"/>
    <s v="So Bad, It's Good! is a guide to finding the best films for your bad movie night."/>
    <n v="1500"/>
    <n v="2598"/>
    <x v="0"/>
    <s v="US"/>
    <s v="USD"/>
    <d v="2012-08-02T21:37:00"/>
    <d v="2012-07-05T21:37:00"/>
    <n v="1343943420"/>
    <n v="1341524220"/>
    <b v="0"/>
    <n v="81"/>
    <n v="1.732"/>
    <n v="32.074074074074076"/>
    <s v="publishing"/>
    <s v="nonfiction"/>
    <s v="publishing/nonfiction"/>
    <b v="1"/>
    <x v="0"/>
  </r>
  <r>
    <n v="1361"/>
    <x v="1361"/>
    <s v="The forbidden dark art of roped soloing, for climbers who need to know in order to make the ultimate climb come true!"/>
    <n v="6000"/>
    <n v="7559"/>
    <x v="0"/>
    <s v="GB"/>
    <s v="GBP"/>
    <d v="2014-06-21T17:12:52"/>
    <d v="2014-05-22T17:12:52"/>
    <n v="1403370772"/>
    <n v="1400778772"/>
    <b v="0"/>
    <n v="264"/>
    <n v="1.2598333333333334"/>
    <n v="28.632575757575758"/>
    <s v="publishing"/>
    <s v="nonfiction"/>
    <s v="publishing/nonfiction"/>
    <b v="1"/>
    <x v="0"/>
  </r>
  <r>
    <n v="1362"/>
    <x v="1362"/>
    <s v="The never-before-told story of Karl Barth's (first and only) journey to the United States in 1962."/>
    <n v="1000"/>
    <n v="1091"/>
    <x v="0"/>
    <s v="US"/>
    <s v="USD"/>
    <d v="2013-09-07T22:25:31"/>
    <d v="2013-07-09T22:25:31"/>
    <n v="1378592731"/>
    <n v="1373408731"/>
    <b v="0"/>
    <n v="25"/>
    <n v="1.091"/>
    <n v="43.64"/>
    <s v="publishing"/>
    <s v="nonfiction"/>
    <s v="publishing/nonfiction"/>
    <b v="1"/>
    <x v="0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1-27T20:15:27"/>
    <n v="1455523140"/>
    <n v="1453925727"/>
    <b v="0"/>
    <n v="5"/>
    <n v="1"/>
    <n v="40"/>
    <s v="publishing"/>
    <s v="nonfiction"/>
    <s v="publishing/nonfiction"/>
    <b v="1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4-11-08T16:41:46"/>
    <n v="1420648906"/>
    <n v="1415464906"/>
    <b v="0"/>
    <n v="144"/>
    <n v="1.1864285714285714"/>
    <n v="346.04166666666669"/>
    <s v="music"/>
    <s v="rock"/>
    <s v="music/rock"/>
    <b v="1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2-14T17:35:52"/>
    <n v="1426523752"/>
    <n v="1423935352"/>
    <b v="0"/>
    <n v="92"/>
    <n v="1.0026666666666666"/>
    <n v="81.739130434782609"/>
    <s v="music"/>
    <s v="rock"/>
    <s v="music/rock"/>
    <b v="1"/>
    <x v="0"/>
  </r>
  <r>
    <n v="1366"/>
    <x v="1366"/>
    <s v="A musical memorial for Alexi Petersen."/>
    <n v="7500"/>
    <n v="9486.69"/>
    <x v="0"/>
    <s v="US"/>
    <s v="USD"/>
    <d v="2014-11-27T00:54:23"/>
    <d v="2014-10-12T23:54:23"/>
    <n v="1417049663"/>
    <n v="1413158063"/>
    <b v="0"/>
    <n v="147"/>
    <n v="1.2648920000000001"/>
    <n v="64.535306122448986"/>
    <s v="music"/>
    <s v="rock"/>
    <s v="music/rock"/>
    <b v="1"/>
    <x v="0"/>
  </r>
  <r>
    <n v="1367"/>
    <x v="1367"/>
    <s v="House of Rabbits are recording our full-length, debut album! Support independent music, receive great rewards!"/>
    <n v="5000"/>
    <n v="5713"/>
    <x v="0"/>
    <s v="US"/>
    <s v="USD"/>
    <d v="2015-11-14T01:04:10"/>
    <d v="2015-10-15T00:04:10"/>
    <n v="1447463050"/>
    <n v="1444867450"/>
    <b v="0"/>
    <n v="90"/>
    <n v="1.1426000000000001"/>
    <n v="63.477777777777774"/>
    <s v="music"/>
    <s v="rock"/>
    <s v="music/rock"/>
    <b v="1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d v="2015-06-15T04:34:54"/>
    <d v="2015-05-22T04:34:54"/>
    <n v="1434342894"/>
    <n v="1432269294"/>
    <b v="0"/>
    <n v="87"/>
    <n v="1.107"/>
    <n v="63.620689655172413"/>
    <s v="music"/>
    <s v="rock"/>
    <s v="music/rock"/>
    <b v="1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3-12T14:15:46"/>
    <n v="1397225746"/>
    <n v="1394633746"/>
    <b v="0"/>
    <n v="406"/>
    <n v="1.0534805315203954"/>
    <n v="83.967068965517228"/>
    <s v="music"/>
    <s v="rock"/>
    <s v="music/rock"/>
    <b v="1"/>
    <x v="0"/>
  </r>
  <r>
    <n v="1370"/>
    <x v="1370"/>
    <s v="Songs about the first year of parenthood, often inappropriate for children"/>
    <n v="1500"/>
    <n v="1555"/>
    <x v="0"/>
    <s v="US"/>
    <s v="USD"/>
    <d v="2013-10-16T00:04:50"/>
    <d v="2013-10-01T00:04:50"/>
    <n v="1381881890"/>
    <n v="1380585890"/>
    <b v="0"/>
    <n v="20"/>
    <n v="1.0366666666666666"/>
    <n v="77.75"/>
    <s v="music"/>
    <s v="rock"/>
    <s v="music/rock"/>
    <b v="1"/>
    <x v="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4-07T18:12:22"/>
    <n v="1431022342"/>
    <n v="1428430342"/>
    <b v="0"/>
    <n v="70"/>
    <n v="1.0708672667523933"/>
    <n v="107.07142857142857"/>
    <s v="music"/>
    <s v="rock"/>
    <s v="music/rock"/>
    <b v="1"/>
    <x v="0"/>
  </r>
  <r>
    <n v="1372"/>
    <x v="1372"/>
    <s v="Please help us raise funds to press our new CD!"/>
    <n v="500"/>
    <n v="620"/>
    <x v="0"/>
    <s v="US"/>
    <s v="USD"/>
    <d v="2012-07-12T17:45:32"/>
    <d v="2012-06-12T17:45:32"/>
    <n v="1342115132"/>
    <n v="1339523132"/>
    <b v="0"/>
    <n v="16"/>
    <n v="1.24"/>
    <n v="38.75"/>
    <s v="music"/>
    <s v="rock"/>
    <s v="music/rock"/>
    <b v="1"/>
    <x v="0"/>
  </r>
  <r>
    <n v="1373"/>
    <x v="1373"/>
    <s v="Help Broccoli Samurai raise money to get a new van and continue bringing you the jams!"/>
    <n v="10000"/>
    <n v="10501"/>
    <x v="0"/>
    <s v="US"/>
    <s v="USD"/>
    <d v="2016-12-30T22:50:33"/>
    <d v="2016-11-30T22:50:33"/>
    <n v="1483138233"/>
    <n v="1480546233"/>
    <b v="0"/>
    <n v="52"/>
    <n v="1.0501"/>
    <n v="201.94230769230768"/>
    <s v="music"/>
    <s v="rock"/>
    <s v="music/rock"/>
    <b v="1"/>
    <x v="0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2-24T03:53:08"/>
    <n v="1458874388"/>
    <n v="1456285988"/>
    <b v="0"/>
    <n v="66"/>
    <n v="1.8946666666666667"/>
    <n v="43.060606060606062"/>
    <s v="music"/>
    <s v="rock"/>
    <s v="music/rock"/>
    <b v="1"/>
    <x v="0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6-12-16T01:35:19"/>
    <n v="1484444119"/>
    <n v="1481852119"/>
    <b v="0"/>
    <n v="109"/>
    <n v="1.7132499999999999"/>
    <n v="62.871559633027523"/>
    <s v="music"/>
    <s v="rock"/>
    <s v="music/rock"/>
    <b v="1"/>
    <x v="0"/>
  </r>
  <r>
    <n v="1376"/>
    <x v="1376"/>
    <s v="Dead Pirates are planning a second pressing of HIGHMARE LP, who wants one ?"/>
    <n v="3700"/>
    <n v="9342"/>
    <x v="0"/>
    <s v="GB"/>
    <s v="GBP"/>
    <d v="2016-12-03T17:03:26"/>
    <d v="2016-11-03T16:03:26"/>
    <n v="1480784606"/>
    <n v="1478189006"/>
    <b v="0"/>
    <n v="168"/>
    <n v="2.5248648648648651"/>
    <n v="55.607142857142854"/>
    <s v="music"/>
    <s v="rock"/>
    <s v="music/rock"/>
    <b v="1"/>
    <x v="0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1-12T05:16:10"/>
    <n v="1486095060"/>
    <n v="1484198170"/>
    <b v="0"/>
    <n v="31"/>
    <n v="1.1615384615384616"/>
    <n v="48.70967741935484"/>
    <s v="music"/>
    <s v="rock"/>
    <s v="music/rock"/>
    <b v="1"/>
    <x v="0"/>
  </r>
  <r>
    <n v="1378"/>
    <x v="1378"/>
    <s v="A psychedelic post rock masterpiece!"/>
    <n v="2000"/>
    <n v="4067"/>
    <x v="0"/>
    <s v="GB"/>
    <s v="GBP"/>
    <d v="2016-08-01T18:13:30"/>
    <d v="2016-07-17T18:13:30"/>
    <n v="1470075210"/>
    <n v="1468779210"/>
    <b v="0"/>
    <n v="133"/>
    <n v="2.0335000000000001"/>
    <n v="30.578947368421051"/>
    <s v="music"/>
    <s v="rock"/>
    <s v="music/rock"/>
    <b v="1"/>
    <x v="0"/>
  </r>
  <r>
    <n v="1379"/>
    <x v="1379"/>
    <s v="---------The long-awaited debut full-length from Justin Ruddy--------"/>
    <n v="10000"/>
    <n v="11160"/>
    <x v="0"/>
    <s v="US"/>
    <s v="USD"/>
    <d v="2015-06-05T11:47:56"/>
    <d v="2015-05-06T11:47:56"/>
    <n v="1433504876"/>
    <n v="1430912876"/>
    <b v="0"/>
    <n v="151"/>
    <n v="1.1160000000000001"/>
    <n v="73.907284768211923"/>
    <s v="music"/>
    <s v="rock"/>
    <s v="music/rock"/>
    <b v="1"/>
    <x v="0"/>
  </r>
  <r>
    <n v="1380"/>
    <x v="1380"/>
    <s v="A DIY MUSIC FESTIVAL FROM ST. LOUIS MO! Bands make their own festival, help make it legit!"/>
    <n v="25"/>
    <n v="106"/>
    <x v="0"/>
    <s v="US"/>
    <s v="USD"/>
    <d v="2015-06-09T02:00:00"/>
    <d v="2015-05-17T18:18:26"/>
    <n v="1433815200"/>
    <n v="1431886706"/>
    <b v="0"/>
    <n v="5"/>
    <n v="4.24"/>
    <n v="21.2"/>
    <s v="music"/>
    <s v="rock"/>
    <s v="music/rock"/>
    <b v="1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d v="2016-11-29T05:08:45"/>
    <n v="1482988125"/>
    <n v="1480396125"/>
    <b v="0"/>
    <n v="73"/>
    <n v="1.071"/>
    <n v="73.356164383561648"/>
    <s v="music"/>
    <s v="rock"/>
    <s v="music/rock"/>
    <b v="1"/>
    <x v="0"/>
  </r>
  <r>
    <n v="1382"/>
    <x v="1382"/>
    <s v="We're making a new record -- independently! We've got some great new songs we're really excited to bring to you!"/>
    <n v="8000"/>
    <n v="8349"/>
    <x v="0"/>
    <s v="US"/>
    <s v="USD"/>
    <d v="2013-05-06T19:12:16"/>
    <d v="2013-04-06T19:12:16"/>
    <n v="1367867536"/>
    <n v="1365275536"/>
    <b v="0"/>
    <n v="148"/>
    <n v="1.043625"/>
    <n v="56.412162162162161"/>
    <s v="music"/>
    <s v="rock"/>
    <s v="music/rock"/>
    <b v="1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03T01:47:58"/>
    <n v="1482457678"/>
    <n v="1480729678"/>
    <b v="0"/>
    <n v="93"/>
    <n v="2.124090909090909"/>
    <n v="50.247311827956992"/>
    <s v="music"/>
    <s v="rock"/>
    <s v="music/rock"/>
    <b v="1"/>
    <x v="0"/>
  </r>
  <r>
    <n v="1384"/>
    <x v="1384"/>
    <s v="Outland Warrior is my first solo musical project, featuring songs written by me and recorded at my home studio."/>
    <n v="3500"/>
    <n v="4343"/>
    <x v="0"/>
    <s v="US"/>
    <s v="USD"/>
    <d v="2015-07-05T17:38:42"/>
    <d v="2015-06-05T17:38:42"/>
    <n v="1436117922"/>
    <n v="1433525922"/>
    <b v="0"/>
    <n v="63"/>
    <n v="1.2408571428571429"/>
    <n v="68.936507936507937"/>
    <s v="music"/>
    <s v="rock"/>
    <s v="music/rock"/>
    <b v="1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d v="2016-04-29T12:11:00"/>
    <d v="2016-03-04T16:32:01"/>
    <n v="1461931860"/>
    <n v="1457109121"/>
    <b v="0"/>
    <n v="134"/>
    <n v="1.10406125"/>
    <n v="65.914104477611943"/>
    <s v="music"/>
    <s v="rock"/>
    <s v="music/rock"/>
    <b v="1"/>
    <x v="0"/>
  </r>
  <r>
    <n v="1386"/>
    <x v="1386"/>
    <s v="We are a classic hard rock/heavy metal band just trying to keep rock alive!"/>
    <n v="400"/>
    <n v="875"/>
    <x v="0"/>
    <s v="US"/>
    <s v="USD"/>
    <d v="2015-07-29T15:31:29"/>
    <d v="2015-06-29T15:31:29"/>
    <n v="1438183889"/>
    <n v="1435591889"/>
    <b v="0"/>
    <n v="14"/>
    <n v="2.1875"/>
    <n v="62.5"/>
    <s v="music"/>
    <s v="rock"/>
    <s v="music/rock"/>
    <b v="1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d v="2015-06-03T04:30:00"/>
    <d v="2015-05-02T22:06:35"/>
    <n v="1433305800"/>
    <n v="1430604395"/>
    <b v="0"/>
    <n v="78"/>
    <n v="1.36625"/>
    <n v="70.064102564102569"/>
    <s v="music"/>
    <s v="rock"/>
    <s v="music/rock"/>
    <b v="1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09-21T14:45:17"/>
    <n v="1476720840"/>
    <n v="1474469117"/>
    <b v="0"/>
    <n v="112"/>
    <n v="1.348074"/>
    <n v="60.181874999999998"/>
    <s v="music"/>
    <s v="rock"/>
    <s v="music/rock"/>
    <b v="1"/>
    <x v="0"/>
  </r>
  <r>
    <n v="1389"/>
    <x v="1389"/>
    <s v="Help fund the pressing of DANCEHALL's first record by pre-ordering it in advance!!!"/>
    <n v="500"/>
    <n v="727"/>
    <x v="0"/>
    <s v="GB"/>
    <s v="GBP"/>
    <d v="2016-08-13T11:32:37"/>
    <d v="2016-07-14T11:32:37"/>
    <n v="1471087957"/>
    <n v="1468495957"/>
    <b v="0"/>
    <n v="34"/>
    <n v="1.454"/>
    <n v="21.382352941176471"/>
    <s v="music"/>
    <s v="rock"/>
    <s v="music/rock"/>
    <b v="1"/>
    <x v="0"/>
  </r>
  <r>
    <n v="1390"/>
    <x v="1390"/>
    <s v="Breakout Artist Management will be working with us on a brand new music video and we need your help!"/>
    <n v="2800"/>
    <n v="3055"/>
    <x v="0"/>
    <s v="US"/>
    <s v="USD"/>
    <d v="2015-04-27T17:12:00"/>
    <d v="2015-03-24T19:16:46"/>
    <n v="1430154720"/>
    <n v="1427224606"/>
    <b v="0"/>
    <n v="19"/>
    <n v="1.0910714285714285"/>
    <n v="160.78947368421052"/>
    <s v="music"/>
    <s v="rock"/>
    <s v="music/rock"/>
    <b v="1"/>
    <x v="0"/>
  </r>
  <r>
    <n v="1391"/>
    <x v="1391"/>
    <s v="With the money donated through this project we intend on investing in sound equipment for live shows"/>
    <n v="500"/>
    <n v="551"/>
    <x v="0"/>
    <s v="US"/>
    <s v="USD"/>
    <d v="2015-08-22T04:59:00"/>
    <d v="2015-07-08T15:36:58"/>
    <n v="1440219540"/>
    <n v="1436369818"/>
    <b v="0"/>
    <n v="13"/>
    <n v="1.1020000000000001"/>
    <n v="42.384615384615387"/>
    <s v="music"/>
    <s v="rock"/>
    <s v="music/rock"/>
    <b v="1"/>
    <x v="0"/>
  </r>
  <r>
    <n v="1392"/>
    <x v="1392"/>
    <s v="Telesomniac is a rock band from Provo, UT releasing their debut album Thirty-One Flashes in the Dark."/>
    <n v="2500"/>
    <n v="2841"/>
    <x v="0"/>
    <s v="US"/>
    <s v="USD"/>
    <d v="2016-03-03T03:43:06"/>
    <d v="2016-02-01T03:43:06"/>
    <n v="1456976586"/>
    <n v="1454298186"/>
    <b v="0"/>
    <n v="104"/>
    <n v="1.1364000000000001"/>
    <n v="27.317307692307693"/>
    <s v="music"/>
    <s v="rock"/>
    <s v="music/rock"/>
    <b v="1"/>
    <x v="0"/>
  </r>
  <r>
    <n v="1393"/>
    <x v="1393"/>
    <s v="Rock n' Roll tales of our times"/>
    <n v="10000"/>
    <n v="10235"/>
    <x v="0"/>
    <s v="US"/>
    <s v="USD"/>
    <d v="2016-08-01T16:22:03"/>
    <d v="2016-07-02T16:22:03"/>
    <n v="1470068523"/>
    <n v="1467476523"/>
    <b v="0"/>
    <n v="52"/>
    <n v="1.0235000000000001"/>
    <n v="196.82692307692307"/>
    <s v="music"/>
    <s v="rock"/>
    <s v="music/rock"/>
    <b v="1"/>
    <x v="0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d v="2017-03-01T03:00:00"/>
    <d v="2017-01-17T03:28:46"/>
    <n v="1488337200"/>
    <n v="1484623726"/>
    <b v="0"/>
    <n v="17"/>
    <n v="1.2213333333333334"/>
    <n v="53.882352941176471"/>
    <s v="music"/>
    <s v="rock"/>
    <s v="music/rock"/>
    <b v="1"/>
    <x v="0"/>
  </r>
  <r>
    <n v="1395"/>
    <x v="1395"/>
    <s v="Help Quiet Oaks record their debut album!!!"/>
    <n v="3500"/>
    <n v="3916"/>
    <x v="0"/>
    <s v="US"/>
    <s v="USD"/>
    <d v="2017-01-14T21:48:01"/>
    <d v="2016-12-15T21:48:01"/>
    <n v="1484430481"/>
    <n v="1481838481"/>
    <b v="0"/>
    <n v="82"/>
    <n v="1.1188571428571428"/>
    <n v="47.756097560975611"/>
    <s v="music"/>
    <s v="rock"/>
    <s v="music/rock"/>
    <b v="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1-14T23:58:02"/>
    <n v="1423871882"/>
    <n v="1421279882"/>
    <b v="0"/>
    <n v="73"/>
    <n v="1.073"/>
    <n v="88.191780821917803"/>
    <s v="music"/>
    <s v="rock"/>
    <s v="music/rock"/>
    <b v="1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09-27T22:01:50"/>
    <n v="1477603140"/>
    <n v="1475013710"/>
    <b v="0"/>
    <n v="158"/>
    <n v="1.1385000000000001"/>
    <n v="72.056962025316452"/>
    <s v="music"/>
    <s v="rock"/>
    <s v="music/rock"/>
    <b v="1"/>
    <x v="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d v="2016-07-05T20:58:54"/>
    <d v="2016-06-05T20:58:54"/>
    <n v="1467752334"/>
    <n v="1465160334"/>
    <b v="0"/>
    <n v="65"/>
    <n v="1.0968181818181819"/>
    <n v="74.246153846153845"/>
    <s v="music"/>
    <s v="rock"/>
    <s v="music/rock"/>
    <b v="1"/>
    <x v="0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09-07T00:06:13"/>
    <n v="1412640373"/>
    <n v="1410048373"/>
    <b v="0"/>
    <n v="184"/>
    <n v="1.2614444444444444"/>
    <n v="61.701086956521742"/>
    <s v="music"/>
    <s v="rock"/>
    <s v="music/rock"/>
    <b v="1"/>
    <x v="0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5-08T08:11:13"/>
    <n v="1465709400"/>
    <n v="1462695073"/>
    <b v="0"/>
    <n v="34"/>
    <n v="1.6742857142857144"/>
    <n v="17.235294117647058"/>
    <s v="music"/>
    <s v="rock"/>
    <s v="music/rock"/>
    <b v="1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05T23:54:34"/>
    <n v="1369612474"/>
    <n v="1367798074"/>
    <b v="0"/>
    <n v="240"/>
    <n v="4.9652000000000003"/>
    <n v="51.720833333333331"/>
    <s v="music"/>
    <s v="rock"/>
    <s v="music/rock"/>
    <b v="1"/>
    <x v="0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3-02T01:16:51"/>
    <n v="1430439411"/>
    <n v="1425259011"/>
    <b v="0"/>
    <n v="113"/>
    <n v="1.0915999999999999"/>
    <n v="24.150442477876105"/>
    <s v="music"/>
    <s v="rock"/>
    <s v="music/rock"/>
    <b v="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6-26T01:30:35"/>
    <n v="1374802235"/>
    <n v="1372210235"/>
    <b v="0"/>
    <n v="66"/>
    <n v="1.0257499999999999"/>
    <n v="62.166666666666664"/>
    <s v="music"/>
    <s v="rock"/>
    <s v="music/rock"/>
    <b v="1"/>
    <x v="0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d v="2015-02-22T12:14:45"/>
    <d v="2015-01-28T12:14:45"/>
    <n v="1424607285"/>
    <n v="1422447285"/>
    <b v="1"/>
    <n v="5"/>
    <n v="1.6620689655172414E-2"/>
    <n v="48.2"/>
    <s v="publishing"/>
    <s v="translations"/>
    <s v="publishing/translations"/>
    <b v="0"/>
    <x v="1"/>
  </r>
  <r>
    <n v="1405"/>
    <x v="1405"/>
    <s v="Will more people read the Bible if it were translated into Emoticons?"/>
    <n v="25000"/>
    <n v="105"/>
    <x v="2"/>
    <s v="US"/>
    <s v="USD"/>
    <d v="2014-11-28T17:20:01"/>
    <d v="2014-10-29T16:20:01"/>
    <n v="1417195201"/>
    <n v="1414599601"/>
    <b v="1"/>
    <n v="17"/>
    <n v="4.1999999999999997E-3"/>
    <n v="6.1764705882352944"/>
    <s v="publishing"/>
    <s v="translations"/>
    <s v="publishing/translations"/>
    <b v="0"/>
    <x v="1"/>
  </r>
  <r>
    <n v="1406"/>
    <x v="1406"/>
    <s v="The White coat and the battle dress uniform"/>
    <n v="12000"/>
    <n v="15"/>
    <x v="2"/>
    <s v="IT"/>
    <s v="EUR"/>
    <d v="2015-12-12T10:00:00"/>
    <d v="2015-10-20T10:23:27"/>
    <n v="1449914400"/>
    <n v="1445336607"/>
    <b v="0"/>
    <n v="3"/>
    <n v="1.25E-3"/>
    <n v="5"/>
    <s v="publishing"/>
    <s v="translations"/>
    <s v="publishing/translations"/>
    <b v="0"/>
    <x v="1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d v="2014-08-12T12:52:58"/>
    <d v="2014-07-18T12:52:58"/>
    <n v="1407847978"/>
    <n v="1405687978"/>
    <b v="0"/>
    <n v="2"/>
    <n v="5.0000000000000001E-3"/>
    <n v="7.5"/>
    <s v="publishing"/>
    <s v="translations"/>
    <s v="publishing/translations"/>
    <b v="0"/>
    <x v="1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d v="2015-10-14T20:55:56"/>
    <n v="1447451756"/>
    <n v="1444856156"/>
    <b v="0"/>
    <n v="6"/>
    <n v="7.1999999999999995E-2"/>
    <n v="12"/>
    <s v="publishing"/>
    <s v="translations"/>
    <s v="publishing/translations"/>
    <b v="0"/>
    <x v="1"/>
  </r>
  <r>
    <n v="1409"/>
    <x v="1409"/>
    <s v="Modern Literal Translation of the 1st Book of the Torah in English and Russian with sub-linear and interlinear layout."/>
    <n v="4000"/>
    <n v="0"/>
    <x v="2"/>
    <s v="US"/>
    <s v="USD"/>
    <d v="2015-01-01T04:12:15"/>
    <d v="2014-11-02T03:12:15"/>
    <n v="1420085535"/>
    <n v="1414897935"/>
    <b v="0"/>
    <n v="0"/>
    <n v="0"/>
    <s v="Received No Donations"/>
    <s v="publishing"/>
    <s v="translations"/>
    <s v="publishing/translations"/>
    <b v="0"/>
    <x v="1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d v="2016-06-03T07:38:40"/>
    <d v="2016-04-19T07:38:40"/>
    <n v="1464939520"/>
    <n v="1461051520"/>
    <b v="0"/>
    <n v="1"/>
    <n v="1.6666666666666666E-4"/>
    <n v="1"/>
    <s v="publishing"/>
    <s v="translations"/>
    <s v="publishing/translations"/>
    <b v="0"/>
    <x v="1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d v="2015-02-06T01:25:00"/>
    <d v="2015-01-09T01:25:00"/>
    <n v="1423185900"/>
    <n v="1420766700"/>
    <b v="0"/>
    <n v="3"/>
    <n v="2.3333333333333335E-3"/>
    <n v="2.3333333333333335"/>
    <s v="publishing"/>
    <s v="translations"/>
    <s v="publishing/translations"/>
    <b v="0"/>
    <x v="1"/>
  </r>
  <r>
    <n v="1412"/>
    <x v="1412"/>
    <s v="â€œClimbing Silver!â€- An English translation of the Young Adult Shogi novella"/>
    <n v="7000"/>
    <n v="320"/>
    <x v="2"/>
    <s v="US"/>
    <s v="USD"/>
    <d v="2014-12-04T01:31:39"/>
    <d v="2014-11-04T01:31:39"/>
    <n v="1417656699"/>
    <n v="1415064699"/>
    <b v="0"/>
    <n v="13"/>
    <n v="4.5714285714285714E-2"/>
    <n v="24.615384615384617"/>
    <s v="publishing"/>
    <s v="translations"/>
    <s v="publishing/translations"/>
    <b v="0"/>
    <x v="1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d v="2016-02-20T10:29:30"/>
    <d v="2015-12-22T10:29:30"/>
    <n v="1455964170"/>
    <n v="1450780170"/>
    <b v="0"/>
    <n v="1"/>
    <n v="0.05"/>
    <n v="100"/>
    <s v="publishing"/>
    <s v="translations"/>
    <s v="publishing/translations"/>
    <b v="0"/>
    <x v="1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d v="2017-01-03T06:04:27"/>
    <d v="2016-12-04T06:04:27"/>
    <n v="1483423467"/>
    <n v="1480831467"/>
    <b v="0"/>
    <n v="1"/>
    <n v="2E-3"/>
    <n v="1"/>
    <s v="publishing"/>
    <s v="translations"/>
    <s v="publishing/translations"/>
    <b v="0"/>
    <x v="1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d v="2015-08-16T16:13:11"/>
    <d v="2015-07-07T16:13:11"/>
    <n v="1439741591"/>
    <n v="1436285591"/>
    <b v="0"/>
    <n v="9"/>
    <n v="0.18181818181818182"/>
    <n v="88.888888888888886"/>
    <s v="publishing"/>
    <s v="translations"/>
    <s v="publishing/translations"/>
    <b v="0"/>
    <x v="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d v="2015-11-21T23:13:39"/>
    <d v="2015-10-22T22:13:39"/>
    <n v="1448147619"/>
    <n v="1445552019"/>
    <b v="0"/>
    <n v="0"/>
    <n v="0"/>
    <s v="Received No Donations"/>
    <s v="publishing"/>
    <s v="translations"/>
    <s v="publishing/translations"/>
    <b v="0"/>
    <x v="1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d v="2015-09-15T11:11:00"/>
    <d v="2015-08-16T03:36:14"/>
    <n v="1442315460"/>
    <n v="1439696174"/>
    <b v="0"/>
    <n v="2"/>
    <n v="1.2222222222222223E-2"/>
    <n v="27.5"/>
    <s v="publishing"/>
    <s v="translations"/>
    <s v="publishing/translations"/>
    <b v="0"/>
    <x v="1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d v="2016-02-25T10:57:14"/>
    <d v="2016-01-26T10:57:14"/>
    <n v="1456397834"/>
    <n v="1453805834"/>
    <b v="0"/>
    <n v="1"/>
    <n v="2E-3"/>
    <n v="6"/>
    <s v="publishing"/>
    <s v="translations"/>
    <s v="publishing/translations"/>
    <b v="0"/>
    <x v="1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d v="2016-10-09T10:56:59"/>
    <d v="2016-09-09T10:56:59"/>
    <n v="1476010619"/>
    <n v="1473418619"/>
    <b v="0"/>
    <n v="10"/>
    <n v="7.0634920634920634E-2"/>
    <n v="44.5"/>
    <s v="publishing"/>
    <s v="translations"/>
    <s v="publishing/translations"/>
    <b v="0"/>
    <x v="1"/>
  </r>
  <r>
    <n v="1420"/>
    <x v="1420"/>
    <s v="Help me butcher Shakespeare in a satirical fashion."/>
    <n v="110"/>
    <n v="3"/>
    <x v="2"/>
    <s v="US"/>
    <s v="USD"/>
    <d v="2016-06-28T16:01:26"/>
    <d v="2016-06-03T16:01:26"/>
    <n v="1467129686"/>
    <n v="1464969686"/>
    <b v="0"/>
    <n v="3"/>
    <n v="2.7272727272727271E-2"/>
    <n v="1"/>
    <s v="publishing"/>
    <s v="translations"/>
    <s v="publishing/translations"/>
    <b v="0"/>
    <x v="1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d v="2015-01-09T21:58:29"/>
    <n v="1423432709"/>
    <n v="1420840709"/>
    <b v="0"/>
    <n v="2"/>
    <n v="1E-3"/>
    <n v="100"/>
    <s v="publishing"/>
    <s v="translations"/>
    <s v="publishing/translations"/>
    <b v="0"/>
    <x v="1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d v="2016-09-21T05:45:04"/>
    <d v="2016-08-22T05:45:04"/>
    <n v="1474436704"/>
    <n v="1471844704"/>
    <b v="0"/>
    <n v="2"/>
    <n v="1.0399999999999999E-3"/>
    <n v="13"/>
    <s v="publishing"/>
    <s v="translations"/>
    <s v="publishing/translations"/>
    <b v="0"/>
    <x v="1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d v="2016-01-01T08:38:51"/>
    <d v="2015-12-02T08:38:51"/>
    <n v="1451637531"/>
    <n v="1449045531"/>
    <b v="0"/>
    <n v="1"/>
    <n v="3.3333333333333335E-3"/>
    <n v="100"/>
    <s v="publishing"/>
    <s v="translations"/>
    <s v="publishing/translations"/>
    <b v="0"/>
    <x v="1"/>
  </r>
  <r>
    <n v="1424"/>
    <x v="1424"/>
    <s v="A short book of practical mantras that can be used every day of the week. Mantras are cogwheels of universal engines."/>
    <n v="7500"/>
    <n v="1527"/>
    <x v="2"/>
    <s v="US"/>
    <s v="USD"/>
    <d v="2016-11-15T18:13:22"/>
    <d v="2016-11-02T17:13:22"/>
    <n v="1479233602"/>
    <n v="1478106802"/>
    <b v="0"/>
    <n v="14"/>
    <n v="0.2036"/>
    <n v="109.07142857142857"/>
    <s v="publishing"/>
    <s v="translations"/>
    <s v="publishing/translations"/>
    <b v="0"/>
    <x v="1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d v="2015-03-30T03:09:19"/>
    <n v="1430276959"/>
    <n v="1427684959"/>
    <b v="0"/>
    <n v="0"/>
    <n v="0"/>
    <s v="Received No Donations"/>
    <s v="publishing"/>
    <s v="translations"/>
    <s v="publishing/translations"/>
    <b v="0"/>
    <x v="1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d v="2015-08-24T09:22:00"/>
    <d v="2015-06-25T09:22:00"/>
    <n v="1440408120"/>
    <n v="1435224120"/>
    <b v="0"/>
    <n v="0"/>
    <n v="0"/>
    <s v="Received No Donations"/>
    <s v="publishing"/>
    <s v="translations"/>
    <s v="publishing/translations"/>
    <b v="0"/>
    <x v="1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d v="2016-09-18T20:26:25"/>
    <d v="2016-08-19T20:26:25"/>
    <n v="1474230385"/>
    <n v="1471638385"/>
    <b v="0"/>
    <n v="4"/>
    <n v="8.3799999999999999E-2"/>
    <n v="104.75"/>
    <s v="publishing"/>
    <s v="translations"/>
    <s v="publishing/translations"/>
    <b v="0"/>
    <x v="1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d v="2016-04-02T08:06:57"/>
    <d v="2016-03-03T09:06:57"/>
    <n v="1459584417"/>
    <n v="1456996017"/>
    <b v="0"/>
    <n v="3"/>
    <n v="4.4999999999999998E-2"/>
    <n v="15"/>
    <s v="publishing"/>
    <s v="translations"/>
    <s v="publishing/translations"/>
    <b v="0"/>
    <x v="1"/>
  </r>
  <r>
    <n v="1429"/>
    <x v="1429"/>
    <s v="A guy in his 30's tries to live his &quot;American Dream&quot;, but quickly it turns into a nightmare. (A Novel)"/>
    <n v="10000"/>
    <n v="0"/>
    <x v="2"/>
    <s v="US"/>
    <s v="USD"/>
    <d v="2015-04-10T01:27:22"/>
    <d v="2015-03-11T01:27:22"/>
    <n v="1428629242"/>
    <n v="1426037242"/>
    <b v="0"/>
    <n v="0"/>
    <n v="0"/>
    <s v="Received No Donations"/>
    <s v="publishing"/>
    <s v="translations"/>
    <s v="publishing/translations"/>
    <b v="0"/>
    <x v="1"/>
  </r>
  <r>
    <n v="1430"/>
    <x v="1430"/>
    <s v="Profesional translation and publishing of the book on unique synthesis of project management and meditation"/>
    <n v="5000"/>
    <n v="403"/>
    <x v="2"/>
    <s v="US"/>
    <s v="USD"/>
    <d v="2014-12-19T19:31:28"/>
    <d v="2014-11-18T19:31:28"/>
    <n v="1419017488"/>
    <n v="1416339088"/>
    <b v="0"/>
    <n v="5"/>
    <n v="8.0600000000000005E-2"/>
    <n v="80.599999999999994"/>
    <s v="publishing"/>
    <s v="translations"/>
    <s v="publishing/translations"/>
    <b v="0"/>
    <x v="1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d v="2015-11-26T06:03:36"/>
    <d v="2015-10-27T05:03:36"/>
    <n v="1448517816"/>
    <n v="1445922216"/>
    <b v="0"/>
    <n v="47"/>
    <n v="0.31947058823529412"/>
    <n v="115.55319148936171"/>
    <s v="publishing"/>
    <s v="translations"/>
    <s v="publishing/translations"/>
    <b v="0"/>
    <x v="1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d v="2015-07-20T18:43:48"/>
    <d v="2015-06-20T18:43:48"/>
    <n v="1437417828"/>
    <n v="1434825828"/>
    <b v="0"/>
    <n v="0"/>
    <n v="0"/>
    <s v="Received No Donations"/>
    <s v="publishing"/>
    <s v="translations"/>
    <s v="publishing/translations"/>
    <b v="0"/>
    <x v="1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d v="2016-12-10T11:00:00"/>
    <d v="2016-10-30T15:01:15"/>
    <n v="1481367600"/>
    <n v="1477839675"/>
    <b v="0"/>
    <n v="10"/>
    <n v="6.7083333333333328E-2"/>
    <n v="80.5"/>
    <s v="publishing"/>
    <s v="translations"/>
    <s v="publishing/translations"/>
    <b v="0"/>
    <x v="1"/>
  </r>
  <r>
    <n v="1434"/>
    <x v="1434"/>
    <s v="Interest from abroad to publish my book SOCIALCAPITALISM. Need translation to English master. Help appreciated."/>
    <n v="82000"/>
    <n v="8190"/>
    <x v="2"/>
    <s v="DK"/>
    <s v="DKK"/>
    <d v="2015-06-08T15:00:00"/>
    <d v="2015-05-18T18:24:38"/>
    <n v="1433775600"/>
    <n v="1431973478"/>
    <b v="0"/>
    <n v="11"/>
    <n v="9.987804878048781E-2"/>
    <n v="744.5454545454545"/>
    <s v="publishing"/>
    <s v="translations"/>
    <s v="publishing/translations"/>
    <b v="0"/>
    <x v="1"/>
  </r>
  <r>
    <n v="1435"/>
    <x v="1435"/>
    <s v="English translation of the first book from a sword and sorcery Fantasy trilogy, by Paolo Parente"/>
    <n v="15000"/>
    <n v="15"/>
    <x v="2"/>
    <s v="IT"/>
    <s v="EUR"/>
    <d v="2015-10-11T18:43:40"/>
    <d v="2015-09-11T18:43:40"/>
    <n v="1444589020"/>
    <n v="1441997020"/>
    <b v="0"/>
    <n v="2"/>
    <n v="1E-3"/>
    <n v="7.5"/>
    <s v="publishing"/>
    <s v="translations"/>
    <s v="publishing/translations"/>
    <b v="0"/>
    <x v="1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d v="2016-02-21T08:24:17"/>
    <d v="2016-01-22T08:24:17"/>
    <n v="1456043057"/>
    <n v="1453451057"/>
    <b v="0"/>
    <n v="2"/>
    <n v="7.7000000000000002E-3"/>
    <n v="38.5"/>
    <s v="publishing"/>
    <s v="translations"/>
    <s v="publishing/translations"/>
    <b v="0"/>
    <x v="1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d v="2014-07-13T04:59:00"/>
    <d v="2014-06-06T12:45:39"/>
    <n v="1405227540"/>
    <n v="1402058739"/>
    <b v="0"/>
    <n v="22"/>
    <n v="0.26900000000000002"/>
    <n v="36.68181818181818"/>
    <s v="publishing"/>
    <s v="translations"/>
    <s v="publishing/translations"/>
    <b v="0"/>
    <x v="1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d v="2016-04-27T13:55:00"/>
    <d v="2016-03-28T20:54:59"/>
    <n v="1461765300"/>
    <n v="1459198499"/>
    <b v="0"/>
    <n v="8"/>
    <n v="0.03"/>
    <n v="75"/>
    <s v="publishing"/>
    <s v="translations"/>
    <s v="publishing/translations"/>
    <b v="0"/>
    <x v="1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d v="2015-03-07T19:55:01"/>
    <d v="2015-02-05T19:55:01"/>
    <n v="1425758101"/>
    <n v="1423166101"/>
    <b v="0"/>
    <n v="6"/>
    <n v="6.6055045871559637E-2"/>
    <n v="30"/>
    <s v="publishing"/>
    <s v="translations"/>
    <s v="publishing/translations"/>
    <b v="0"/>
    <x v="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d v="2016-05-26T17:57:43"/>
    <d v="2016-04-26T17:57:43"/>
    <n v="1464285463"/>
    <n v="1461693463"/>
    <b v="0"/>
    <n v="1"/>
    <n v="7.6923076923076926E-5"/>
    <n v="1"/>
    <s v="publishing"/>
    <s v="translations"/>
    <s v="publishing/translations"/>
    <b v="0"/>
    <x v="1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d v="2015-09-11T18:22:49"/>
    <d v="2015-07-13T18:22:49"/>
    <n v="1441995769"/>
    <n v="1436811769"/>
    <b v="0"/>
    <n v="3"/>
    <n v="1.1222222222222222E-2"/>
    <n v="673.33333333333337"/>
    <s v="publishing"/>
    <s v="translations"/>
    <s v="publishing/translations"/>
    <b v="0"/>
    <x v="1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d v="2016-05-25T15:29:18"/>
    <d v="2016-04-25T15:29:18"/>
    <n v="1464190158"/>
    <n v="1461598158"/>
    <b v="0"/>
    <n v="0"/>
    <n v="0"/>
    <s v="Received No Donations"/>
    <s v="publishing"/>
    <s v="translations"/>
    <s v="publishing/translations"/>
    <b v="0"/>
    <x v="1"/>
  </r>
  <r>
    <n v="1443"/>
    <x v="1443"/>
    <s v="Hello everyone !_x000a_I need your help for translate my saga Fantasy : Icarus at the school of the gods - Book 1&quot;."/>
    <n v="13000"/>
    <n v="0"/>
    <x v="2"/>
    <s v="FR"/>
    <s v="EUR"/>
    <d v="2017-01-02T22:13:29"/>
    <d v="2016-12-03T22:13:29"/>
    <n v="1483395209"/>
    <n v="1480803209"/>
    <b v="0"/>
    <n v="0"/>
    <n v="0"/>
    <s v="Received No Donations"/>
    <s v="publishing"/>
    <s v="translations"/>
    <s v="publishing/translations"/>
    <b v="0"/>
    <x v="1"/>
  </r>
  <r>
    <n v="1444"/>
    <x v="1444"/>
    <s v="We as a successfull german stock market newsletter publisher want expand in the US market!"/>
    <n v="4950"/>
    <n v="0"/>
    <x v="2"/>
    <s v="DE"/>
    <s v="EUR"/>
    <d v="2015-09-12T20:57:42"/>
    <d v="2015-07-14T20:57:42"/>
    <n v="1442091462"/>
    <n v="1436907462"/>
    <b v="0"/>
    <n v="0"/>
    <n v="0"/>
    <s v="Received No Donations"/>
    <s v="publishing"/>
    <s v="translations"/>
    <s v="publishing/translations"/>
    <b v="0"/>
    <x v="1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d v="2015-06-14T13:00:55"/>
    <d v="2015-05-15T13:00:55"/>
    <n v="1434286855"/>
    <n v="1431694855"/>
    <b v="0"/>
    <n v="0"/>
    <n v="0"/>
    <s v="Received No Donations"/>
    <s v="publishing"/>
    <s v="translations"/>
    <s v="publishing/translations"/>
    <b v="0"/>
    <x v="1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d v="2016-04-21T10:44:38"/>
    <d v="2016-04-01T10:44:38"/>
    <n v="1461235478"/>
    <n v="1459507478"/>
    <b v="0"/>
    <n v="0"/>
    <n v="0"/>
    <s v="Received No Donations"/>
    <s v="publishing"/>
    <s v="translations"/>
    <s v="publishing/translations"/>
    <b v="0"/>
    <x v="1"/>
  </r>
  <r>
    <n v="1447"/>
    <x v="1447"/>
    <s v="I'm creating a dictionary of multiple Indian languages."/>
    <n v="500000"/>
    <n v="75"/>
    <x v="2"/>
    <s v="US"/>
    <s v="USD"/>
    <d v="2016-07-08T17:32:14"/>
    <d v="2016-06-08T17:32:14"/>
    <n v="1467999134"/>
    <n v="1465407134"/>
    <b v="0"/>
    <n v="3"/>
    <n v="1.4999999999999999E-4"/>
    <n v="25"/>
    <s v="publishing"/>
    <s v="translations"/>
    <s v="publishing/translations"/>
    <b v="0"/>
    <x v="1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d v="2015-05-22T05:25:00"/>
    <d v="2015-04-21T22:28:38"/>
    <n v="1432272300"/>
    <n v="1429655318"/>
    <b v="0"/>
    <n v="0"/>
    <n v="0"/>
    <s v="Received No Donations"/>
    <s v="publishing"/>
    <s v="translations"/>
    <s v="publishing/translations"/>
    <b v="0"/>
    <x v="1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d v="2015-05-10T19:28:25"/>
    <d v="2015-03-23T19:28:25"/>
    <n v="1431286105"/>
    <n v="1427138905"/>
    <b v="0"/>
    <n v="0"/>
    <n v="0"/>
    <s v="Received No Donations"/>
    <s v="publishing"/>
    <s v="translations"/>
    <s v="publishing/translations"/>
    <b v="0"/>
    <x v="1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d v="2016-02-20T04:06:37"/>
    <d v="2016-01-21T04:06:37"/>
    <n v="1455941197"/>
    <n v="1453349197"/>
    <b v="0"/>
    <n v="1"/>
    <n v="1.0000000000000001E-5"/>
    <n v="1"/>
    <s v="publishing"/>
    <s v="translations"/>
    <s v="publishing/translations"/>
    <b v="0"/>
    <x v="1"/>
  </r>
  <r>
    <n v="1451"/>
    <x v="1451"/>
    <s v="Modern Literal Translation of the Torah in English and Russian with sub-linear and interlinear layout."/>
    <n v="18950"/>
    <n v="2"/>
    <x v="1"/>
    <s v="US"/>
    <s v="USD"/>
    <d v="2014-11-19T00:00:59"/>
    <d v="2014-10-19T23:00:59"/>
    <n v="1416355259"/>
    <n v="1413759659"/>
    <b v="0"/>
    <n v="2"/>
    <n v="1.0554089709762533E-4"/>
    <n v="1"/>
    <s v="publishing"/>
    <s v="translations"/>
    <s v="publishing/translations"/>
    <b v="0"/>
    <x v="1"/>
  </r>
  <r>
    <n v="1452"/>
    <x v="1452"/>
    <s v="I am gathering rare, out-of-print Judo books for preservation, translation and sharing."/>
    <n v="14000"/>
    <n v="0"/>
    <x v="1"/>
    <s v="US"/>
    <s v="USD"/>
    <d v="2014-07-28T16:52:43"/>
    <d v="2014-06-28T16:52:43"/>
    <n v="1406566363"/>
    <n v="1403974363"/>
    <b v="0"/>
    <n v="0"/>
    <n v="0"/>
    <s v="Received No Donations"/>
    <s v="publishing"/>
    <s v="translations"/>
    <s v="publishing/translations"/>
    <b v="0"/>
    <x v="1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d v="2017-04-15T15:42:27"/>
    <d v="2017-03-01T16:42:27"/>
    <n v="1492270947"/>
    <n v="1488386547"/>
    <b v="0"/>
    <n v="0"/>
    <n v="0"/>
    <s v="Received No Donations"/>
    <s v="publishing"/>
    <s v="translations"/>
    <s v="publishing/translations"/>
    <b v="0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d v="2016-04-24T21:59:00"/>
    <d v="2016-04-03T20:48:00"/>
    <n v="1461535140"/>
    <n v="1459716480"/>
    <b v="0"/>
    <n v="1"/>
    <n v="8.5714285714285719E-3"/>
    <n v="15"/>
    <s v="publishing"/>
    <s v="translations"/>
    <s v="publishing/translations"/>
    <b v="0"/>
    <x v="1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d v="2014-09-05T13:39:00"/>
    <d v="2014-07-12T16:08:40"/>
    <n v="1409924340"/>
    <n v="1405181320"/>
    <b v="0"/>
    <n v="7"/>
    <n v="0.105"/>
    <n v="225"/>
    <s v="publishing"/>
    <s v="translations"/>
    <s v="publishing/translations"/>
    <b v="0"/>
    <x v="1"/>
  </r>
  <r>
    <n v="1456"/>
    <x v="1456"/>
    <s v="English Version of my auto-published novel"/>
    <n v="5000"/>
    <n v="145"/>
    <x v="1"/>
    <s v="IT"/>
    <s v="EUR"/>
    <d v="2017-01-03T16:02:45"/>
    <d v="2016-12-04T16:02:45"/>
    <n v="1483459365"/>
    <n v="1480867365"/>
    <b v="0"/>
    <n v="3"/>
    <n v="2.9000000000000001E-2"/>
    <n v="48.333333333333336"/>
    <s v="publishing"/>
    <s v="translations"/>
    <s v="publishing/translations"/>
    <b v="0"/>
    <x v="1"/>
  </r>
  <r>
    <n v="1457"/>
    <x v="1457"/>
    <s v="Age is more than just a number, I hope your younger than you feel."/>
    <n v="6000"/>
    <n v="0"/>
    <x v="1"/>
    <s v="US"/>
    <s v="USD"/>
    <d v="2015-11-11T22:30:44"/>
    <d v="2015-10-12T21:30:44"/>
    <n v="1447281044"/>
    <n v="1444685444"/>
    <b v="0"/>
    <n v="0"/>
    <n v="0"/>
    <s v="Received No Donations"/>
    <s v="publishing"/>
    <s v="translations"/>
    <s v="publishing/translations"/>
    <b v="0"/>
    <x v="1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d v="2014-08-11T04:00:00"/>
    <d v="2014-07-11T16:56:00"/>
    <n v="1407729600"/>
    <n v="1405097760"/>
    <b v="0"/>
    <n v="0"/>
    <n v="0"/>
    <s v="Received No Donations"/>
    <s v="publishing"/>
    <s v="translations"/>
    <s v="publishing/translations"/>
    <b v="0"/>
    <x v="1"/>
  </r>
  <r>
    <n v="1459"/>
    <x v="1459"/>
    <s v="What if you suddenly found out, that your life wasnÂ´t the life you thought you had? What if you were like all the others!"/>
    <n v="37000"/>
    <n v="0"/>
    <x v="1"/>
    <s v="DK"/>
    <s v="DKK"/>
    <d v="2015-12-02T17:25:00"/>
    <d v="2015-11-04T04:54:56"/>
    <n v="1449077100"/>
    <n v="1446612896"/>
    <b v="0"/>
    <n v="0"/>
    <n v="0"/>
    <s v="Received No Donations"/>
    <s v="publishing"/>
    <s v="translations"/>
    <s v="publishing/translations"/>
    <b v="0"/>
    <x v="1"/>
  </r>
  <r>
    <n v="1460"/>
    <x v="1460"/>
    <s v="KJV2015 Easier to understand for our kids and family not leaving out one verse or changing a meaning one bit."/>
    <n v="25000000"/>
    <n v="0"/>
    <x v="1"/>
    <s v="US"/>
    <s v="USD"/>
    <d v="2014-11-30T23:45:00"/>
    <d v="2014-10-03T21:31:38"/>
    <n v="1417391100"/>
    <n v="1412371898"/>
    <b v="0"/>
    <n v="0"/>
    <n v="0"/>
    <s v="Received No Donations"/>
    <s v="publishing"/>
    <s v="translations"/>
    <s v="publishing/translations"/>
    <b v="0"/>
    <x v="1"/>
  </r>
  <r>
    <n v="1461"/>
    <x v="1461"/>
    <s v="Series 2 of Relatively Prime, a podcast of stories from the Mathematical Domain"/>
    <n v="15000"/>
    <n v="15186.69"/>
    <x v="0"/>
    <s v="US"/>
    <s v="USD"/>
    <d v="2014-10-21T00:00:00"/>
    <d v="2014-09-17T15:29:14"/>
    <n v="1413849600"/>
    <n v="1410967754"/>
    <b v="1"/>
    <n v="340"/>
    <n v="1.012446"/>
    <n v="44.66673529411765"/>
    <s v="publishing"/>
    <s v="radio &amp; podcasts"/>
    <s v="publishing/radio &amp; podcasts"/>
    <b v="1"/>
    <x v="0"/>
  </r>
  <r>
    <n v="1462"/>
    <x v="1462"/>
    <s v="A new radio show focused on short fiction produced by Louisville Public Media"/>
    <n v="4000"/>
    <n v="4340.7"/>
    <x v="0"/>
    <s v="US"/>
    <s v="USD"/>
    <d v="2013-04-10T15:54:31"/>
    <d v="2013-03-11T15:54:31"/>
    <n v="1365609271"/>
    <n v="1363017271"/>
    <b v="1"/>
    <n v="150"/>
    <n v="1.085175"/>
    <n v="28.937999999999999"/>
    <s v="publishing"/>
    <s v="radio &amp; podcasts"/>
    <s v="publishing/radio &amp; podcasts"/>
    <b v="1"/>
    <x v="0"/>
  </r>
  <r>
    <n v="1463"/>
    <x v="1463"/>
    <s v="The River Runs Through Us is a six-part, yearlong radio series exploring the meaning and metaphor of the Connecticut River."/>
    <n v="600"/>
    <n v="886"/>
    <x v="0"/>
    <s v="US"/>
    <s v="USD"/>
    <d v="2013-04-07T20:52:18"/>
    <d v="2013-02-21T21:52:18"/>
    <n v="1365367938"/>
    <n v="1361483538"/>
    <b v="1"/>
    <n v="25"/>
    <n v="1.4766666666666666"/>
    <n v="35.44"/>
    <s v="publishing"/>
    <s v="radio &amp; podcasts"/>
    <s v="publishing/radio &amp; podcasts"/>
    <b v="1"/>
    <x v="0"/>
  </r>
  <r>
    <n v="1464"/>
    <x v="1464"/>
    <s v="The Best Science Media on the Web"/>
    <n v="5000"/>
    <n v="8160"/>
    <x v="0"/>
    <s v="US"/>
    <s v="USD"/>
    <d v="2013-02-16T15:52:38"/>
    <d v="2013-01-17T15:52:38"/>
    <n v="1361029958"/>
    <n v="1358437958"/>
    <b v="1"/>
    <n v="234"/>
    <n v="1.6319999999999999"/>
    <n v="34.871794871794869"/>
    <s v="publishing"/>
    <s v="radio &amp; podcasts"/>
    <s v="publishing/radio &amp; podcasts"/>
    <b v="1"/>
    <x v="0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2-20T17:37:32"/>
    <n v="1332385200"/>
    <n v="1329759452"/>
    <b v="1"/>
    <n v="2602"/>
    <n v="4.5641449999999999"/>
    <n v="52.622732513451197"/>
    <s v="publishing"/>
    <s v="radio &amp; podcasts"/>
    <s v="publishing/radio &amp; podcasts"/>
    <b v="1"/>
    <x v="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5-12-02T04:07:46"/>
    <n v="1452574800"/>
    <n v="1449029266"/>
    <b v="1"/>
    <n v="248"/>
    <n v="1.0787731249999999"/>
    <n v="69.598266129032254"/>
    <s v="publishing"/>
    <s v="radio &amp; podcasts"/>
    <s v="publishing/radio &amp; podcasts"/>
    <b v="1"/>
    <x v="0"/>
  </r>
  <r>
    <n v="1467"/>
    <x v="1467"/>
    <s v="We are a new Spanish language podcast telling uniquely Latin American stories."/>
    <n v="40000"/>
    <n v="46032"/>
    <x v="0"/>
    <s v="US"/>
    <s v="USD"/>
    <d v="2012-03-25T18:14:45"/>
    <d v="2012-01-25T19:14:45"/>
    <n v="1332699285"/>
    <n v="1327518885"/>
    <b v="1"/>
    <n v="600"/>
    <n v="1.1508"/>
    <n v="76.72"/>
    <s v="publishing"/>
    <s v="radio &amp; podcasts"/>
    <s v="publishing/radio &amp; podcasts"/>
    <b v="1"/>
    <x v="0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4-13T00:20:49"/>
    <n v="1307838049"/>
    <n v="1302654049"/>
    <b v="1"/>
    <n v="293"/>
    <n v="1.0236842105263158"/>
    <n v="33.191126279863482"/>
    <s v="publishing"/>
    <s v="radio &amp; podcasts"/>
    <s v="publishing/radio &amp; podcasts"/>
    <b v="1"/>
    <x v="0"/>
  </r>
  <r>
    <n v="1469"/>
    <x v="1469"/>
    <s v="Get the inside edge on the stories that connect Americans to the world -- in your ear every week."/>
    <n v="44250"/>
    <n v="47978"/>
    <x v="0"/>
    <s v="US"/>
    <s v="USD"/>
    <d v="2013-02-15T14:21:49"/>
    <d v="2013-01-16T14:21:49"/>
    <n v="1360938109"/>
    <n v="1358346109"/>
    <b v="1"/>
    <n v="321"/>
    <n v="1.0842485875706214"/>
    <n v="149.46417445482865"/>
    <s v="publishing"/>
    <s v="radio &amp; podcasts"/>
    <s v="publishing/radio &amp; podcasts"/>
    <b v="1"/>
    <x v="0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07T19:51:03"/>
    <n v="1356724263"/>
    <n v="1354909863"/>
    <b v="1"/>
    <n v="81"/>
    <n v="1.2513333333333334"/>
    <n v="23.172839506172838"/>
    <s v="publishing"/>
    <s v="radio &amp; podcasts"/>
    <s v="publishing/radio &amp; podcasts"/>
    <b v="1"/>
    <x v="0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d v="2015-04-09T22:58:54"/>
    <d v="2015-03-10T22:58:54"/>
    <n v="1428620334"/>
    <n v="1426028334"/>
    <b v="1"/>
    <n v="343"/>
    <n v="1.03840625"/>
    <n v="96.877551020408163"/>
    <s v="publishing"/>
    <s v="radio &amp; podcasts"/>
    <s v="publishing/radio &amp; podcasts"/>
    <b v="1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09-16T13:01:43"/>
    <n v="1381928503"/>
    <n v="1379336503"/>
    <b v="1"/>
    <n v="336"/>
    <n v="1.3870400000000001"/>
    <n v="103.20238095238095"/>
    <s v="publishing"/>
    <s v="radio &amp; podcasts"/>
    <s v="publishing/radio &amp; podcasts"/>
    <b v="1"/>
    <x v="0"/>
  </r>
  <r>
    <n v="1473"/>
    <x v="1473"/>
    <s v="Public Radio Project"/>
    <n v="1500"/>
    <n v="1807.74"/>
    <x v="0"/>
    <s v="US"/>
    <s v="USD"/>
    <d v="2012-03-01T23:30:39"/>
    <d v="2012-01-31T23:30:39"/>
    <n v="1330644639"/>
    <n v="1328052639"/>
    <b v="1"/>
    <n v="47"/>
    <n v="1.20516"/>
    <n v="38.462553191489363"/>
    <s v="publishing"/>
    <s v="radio &amp; podcasts"/>
    <s v="publishing/radio &amp; podcasts"/>
    <b v="1"/>
    <x v="0"/>
  </r>
  <r>
    <n v="1474"/>
    <x v="1474"/>
    <s v="We ended the Seattle Geekly podcast back in mid 2011, We've been thinking of bringing it back but we need help monetarily."/>
    <n v="3000"/>
    <n v="3368"/>
    <x v="0"/>
    <s v="US"/>
    <s v="USD"/>
    <d v="2013-09-13T17:28:12"/>
    <d v="2013-08-14T17:28:12"/>
    <n v="1379093292"/>
    <n v="1376501292"/>
    <b v="1"/>
    <n v="76"/>
    <n v="1.1226666666666667"/>
    <n v="44.315789473684212"/>
    <s v="publishing"/>
    <s v="radio &amp; podcasts"/>
    <s v="publishing/radio &amp; podcasts"/>
    <b v="1"/>
    <x v="0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d v="2014-12-20T04:59:00"/>
    <d v="2014-11-17T17:21:03"/>
    <n v="1419051540"/>
    <n v="1416244863"/>
    <b v="1"/>
    <n v="441"/>
    <n v="1.8866966666666667"/>
    <n v="64.173356009070289"/>
    <s v="publishing"/>
    <s v="radio &amp; podcasts"/>
    <s v="publishing/radio &amp; podcasts"/>
    <b v="1"/>
    <x v="0"/>
  </r>
  <r>
    <n v="1476"/>
    <x v="1476"/>
    <s v="The Comedy Button is a brand new nerd pop culture podcast with weekly video sketches."/>
    <n v="6000"/>
    <n v="39693.279999999999"/>
    <x v="0"/>
    <s v="US"/>
    <s v="USD"/>
    <d v="2011-09-10T01:00:22"/>
    <d v="2011-08-11T01:00:22"/>
    <n v="1315616422"/>
    <n v="1313024422"/>
    <b v="1"/>
    <n v="916"/>
    <n v="6.6155466666666669"/>
    <n v="43.333275109170302"/>
    <s v="publishing"/>
    <s v="radio &amp; podcasts"/>
    <s v="publishing/radio &amp; podcasts"/>
    <b v="1"/>
    <x v="0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0-24T14:46:44"/>
    <n v="1324609200"/>
    <n v="1319467604"/>
    <b v="1"/>
    <n v="369"/>
    <n v="1.1131"/>
    <n v="90.495934959349597"/>
    <s v="publishing"/>
    <s v="radio &amp; podcasts"/>
    <s v="publishing/radio &amp; podcasts"/>
    <b v="1"/>
    <x v="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4-30T20:55:13"/>
    <n v="1368564913"/>
    <n v="1367355313"/>
    <b v="1"/>
    <n v="20242"/>
    <n v="11.8161422"/>
    <n v="29.187190495010373"/>
    <s v="publishing"/>
    <s v="radio &amp; podcasts"/>
    <s v="publishing/radio &amp; podcasts"/>
    <b v="1"/>
    <x v="0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d v="2014-05-10T03:59:00"/>
    <d v="2014-04-25T17:53:09"/>
    <n v="1399694340"/>
    <n v="1398448389"/>
    <b v="1"/>
    <n v="71"/>
    <n v="1.37375"/>
    <n v="30.95774647887324"/>
    <s v="publishing"/>
    <s v="radio &amp; podcasts"/>
    <s v="publishing/radio &amp; podcasts"/>
    <b v="1"/>
    <x v="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09T22:24:59"/>
    <n v="1374858000"/>
    <n v="1373408699"/>
    <b v="1"/>
    <n v="635"/>
    <n v="1.170404"/>
    <n v="92.157795275590544"/>
    <s v="publishing"/>
    <s v="radio &amp; podcasts"/>
    <s v="publishing/radio &amp; podcasts"/>
    <b v="1"/>
    <x v="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d v="2013-11-02T22:09:05"/>
    <d v="2013-10-03T22:09:05"/>
    <n v="1383430145"/>
    <n v="1380838145"/>
    <b v="0"/>
    <n v="6"/>
    <n v="2.1000000000000001E-2"/>
    <n v="17.5"/>
    <s v="publishing"/>
    <s v="fiction"/>
    <s v="publishing/fiction"/>
    <b v="0"/>
    <x v="1"/>
  </r>
  <r>
    <n v="1482"/>
    <x v="1482"/>
    <s v="Those who believe, call them Gods._x000a_Those who don't believe, call them aliens._x000a_Either way, you can't stop the war."/>
    <n v="5000"/>
    <n v="5"/>
    <x v="2"/>
    <s v="US"/>
    <s v="USD"/>
    <d v="2012-09-07T07:51:00"/>
    <d v="2012-08-15T20:35:36"/>
    <n v="1347004260"/>
    <n v="1345062936"/>
    <b v="0"/>
    <n v="1"/>
    <n v="1E-3"/>
    <n v="5"/>
    <s v="publishing"/>
    <s v="fiction"/>
    <s v="publishing/fiction"/>
    <b v="0"/>
    <x v="1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d v="2016-07-22T04:37:55"/>
    <d v="2016-06-27T04:37:55"/>
    <n v="1469162275"/>
    <n v="1467002275"/>
    <b v="0"/>
    <n v="2"/>
    <n v="7.1428571428571426E-3"/>
    <n v="25"/>
    <s v="publishing"/>
    <s v="fiction"/>
    <s v="publishing/fiction"/>
    <b v="0"/>
    <x v="1"/>
  </r>
  <r>
    <n v="1484"/>
    <x v="1484"/>
    <s v="The mussings of an old wizard"/>
    <n v="2000"/>
    <n v="0"/>
    <x v="2"/>
    <s v="US"/>
    <s v="USD"/>
    <d v="2012-07-21T14:51:00"/>
    <d v="2012-05-24T04:49:23"/>
    <n v="1342882260"/>
    <n v="1337834963"/>
    <b v="0"/>
    <n v="0"/>
    <n v="0"/>
    <s v="Received No Donations"/>
    <s v="publishing"/>
    <s v="fiction"/>
    <s v="publishing/fiction"/>
    <b v="0"/>
    <x v="1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d v="2015-06-20T19:06:13"/>
    <d v="2015-05-06T19:06:13"/>
    <n v="1434827173"/>
    <n v="1430939173"/>
    <b v="0"/>
    <n v="3"/>
    <n v="2.2388059701492536E-2"/>
    <n v="50"/>
    <s v="publishing"/>
    <s v="fiction"/>
    <s v="publishing/fiction"/>
    <b v="0"/>
    <x v="1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d v="2015-02-27T04:02:41"/>
    <d v="2015-01-28T04:02:41"/>
    <n v="1425009761"/>
    <n v="1422417761"/>
    <b v="0"/>
    <n v="3"/>
    <n v="2.3999999999999998E-3"/>
    <n v="16"/>
    <s v="publishing"/>
    <s v="fiction"/>
    <s v="publishing/fiction"/>
    <b v="0"/>
    <x v="1"/>
  </r>
  <r>
    <n v="1487"/>
    <x v="1487"/>
    <s v="A lover becomes an enemy when a line has been crossed. Torn between memories and reality, his mask of sanity is slipping."/>
    <n v="10000"/>
    <n v="0"/>
    <x v="2"/>
    <s v="US"/>
    <s v="USD"/>
    <d v="2016-08-02T22:01:11"/>
    <d v="2016-07-03T22:01:11"/>
    <n v="1470175271"/>
    <n v="1467583271"/>
    <b v="0"/>
    <n v="0"/>
    <n v="0"/>
    <s v="Received No Donations"/>
    <s v="publishing"/>
    <s v="fiction"/>
    <s v="publishing/fiction"/>
    <b v="0"/>
    <x v="1"/>
  </r>
  <r>
    <n v="1488"/>
    <x v="1488"/>
    <s v="A blockbuster sci-fi adventure. What would you do if one day your life changed to beyond the imaginable?"/>
    <n v="15000"/>
    <n v="360"/>
    <x v="2"/>
    <s v="AU"/>
    <s v="AUD"/>
    <d v="2014-01-05T13:31:00"/>
    <d v="2013-12-06T13:31:00"/>
    <n v="1388928660"/>
    <n v="1386336660"/>
    <b v="0"/>
    <n v="6"/>
    <n v="2.4E-2"/>
    <n v="60"/>
    <s v="publishing"/>
    <s v="fiction"/>
    <s v="publishing/fiction"/>
    <b v="0"/>
    <x v="1"/>
  </r>
  <r>
    <n v="1489"/>
    <x v="1489"/>
    <s v="My project is a novel, QUIET ENJOYMENT. It is a funny and serious story of one friend helping another deal with AIDS."/>
    <n v="5000"/>
    <n v="0"/>
    <x v="2"/>
    <s v="US"/>
    <s v="USD"/>
    <d v="2012-11-15T15:40:52"/>
    <d v="2012-10-16T14:40:52"/>
    <n v="1352994052"/>
    <n v="1350398452"/>
    <b v="0"/>
    <n v="0"/>
    <n v="0"/>
    <s v="Received No Donations"/>
    <s v="publishing"/>
    <s v="fiction"/>
    <s v="publishing/fiction"/>
    <b v="0"/>
    <x v="1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d v="2013-10-02T13:27:54"/>
    <d v="2013-09-03T13:27:54"/>
    <n v="1380720474"/>
    <n v="1378214874"/>
    <b v="0"/>
    <n v="19"/>
    <n v="0.30862068965517242"/>
    <n v="47.10526315789474"/>
    <s v="publishing"/>
    <s v="fiction"/>
    <s v="publishing/fiction"/>
    <b v="0"/>
    <x v="1"/>
  </r>
  <r>
    <n v="1491"/>
    <x v="1491"/>
    <s v="What do you get when you take outlaws, guns, gold and and old beagle in the old west? Adventure!"/>
    <n v="1200"/>
    <n v="100"/>
    <x v="2"/>
    <s v="US"/>
    <s v="USD"/>
    <d v="2015-02-15T15:38:00"/>
    <d v="2014-12-18T17:07:23"/>
    <n v="1424014680"/>
    <n v="1418922443"/>
    <b v="0"/>
    <n v="1"/>
    <n v="8.3333333333333329E-2"/>
    <n v="100"/>
    <s v="publishing"/>
    <s v="fiction"/>
    <s v="publishing/fiction"/>
    <b v="0"/>
    <x v="1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d v="2011-05-19T21:14:06"/>
    <n v="1308431646"/>
    <n v="1305839646"/>
    <b v="0"/>
    <n v="2"/>
    <n v="7.4999999999999997E-3"/>
    <n v="15"/>
    <s v="publishing"/>
    <s v="fiction"/>
    <s v="publishing/fiction"/>
    <b v="0"/>
    <x v="1"/>
  </r>
  <r>
    <n v="1493"/>
    <x v="1493"/>
    <s v="Help illustrate the sequel to the bestselling _x000a_The Transylvania Flying Squad of Detectives"/>
    <n v="2400"/>
    <n v="0"/>
    <x v="2"/>
    <s v="US"/>
    <s v="USD"/>
    <d v="2013-06-16T20:47:55"/>
    <d v="2013-05-17T20:47:55"/>
    <n v="1371415675"/>
    <n v="1368823675"/>
    <b v="0"/>
    <n v="0"/>
    <n v="0"/>
    <s v="Received No Donations"/>
    <s v="publishing"/>
    <s v="fiction"/>
    <s v="publishing/fiction"/>
    <b v="0"/>
    <x v="1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d v="2015-04-03T15:38:00"/>
    <d v="2015-03-04T17:20:13"/>
    <n v="1428075480"/>
    <n v="1425489613"/>
    <b v="0"/>
    <n v="11"/>
    <n v="8.8999999999999996E-2"/>
    <n v="40.454545454545453"/>
    <s v="publishing"/>
    <s v="fiction"/>
    <s v="publishing/fiction"/>
    <b v="0"/>
    <x v="1"/>
  </r>
  <r>
    <n v="1495"/>
    <x v="1495"/>
    <s v="The Adventures of Penelope Hawthorne. Part One: The Spellbook of Dracone."/>
    <n v="2000"/>
    <n v="0"/>
    <x v="2"/>
    <s v="US"/>
    <s v="USD"/>
    <d v="2011-08-27T18:57:11"/>
    <d v="2011-07-28T18:57:11"/>
    <n v="1314471431"/>
    <n v="1311879431"/>
    <b v="0"/>
    <n v="0"/>
    <n v="0"/>
    <s v="Received No Donations"/>
    <s v="publishing"/>
    <s v="fiction"/>
    <s v="publishing/fiction"/>
    <b v="0"/>
    <x v="1"/>
  </r>
  <r>
    <n v="1496"/>
    <x v="1496"/>
    <s v="Capturing the awe-inspiring magic of the likes of LoTR, Tainted Steel tells the story of one mans' struggle against Destiny."/>
    <n v="1500"/>
    <n v="0"/>
    <x v="2"/>
    <s v="US"/>
    <s v="USD"/>
    <d v="2014-09-16T11:24:19"/>
    <d v="2014-07-18T11:24:19"/>
    <n v="1410866659"/>
    <n v="1405682659"/>
    <b v="0"/>
    <n v="0"/>
    <n v="0"/>
    <s v="Received No Donations"/>
    <s v="publishing"/>
    <s v="fiction"/>
    <s v="publishing/fiction"/>
    <b v="0"/>
    <x v="1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d v="2013-07-31T19:43:00"/>
    <d v="2013-06-19T15:25:22"/>
    <n v="1375299780"/>
    <n v="1371655522"/>
    <b v="0"/>
    <n v="1"/>
    <n v="6.666666666666667E-5"/>
    <n v="1"/>
    <s v="publishing"/>
    <s v="fiction"/>
    <s v="publishing/fiction"/>
    <b v="0"/>
    <x v="1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d v="2014-09-03T23:36:18"/>
    <d v="2014-07-20T23:36:18"/>
    <n v="1409787378"/>
    <n v="1405899378"/>
    <b v="0"/>
    <n v="3"/>
    <n v="1.9E-2"/>
    <n v="19"/>
    <s v="publishing"/>
    <s v="fiction"/>
    <s v="publishing/fiction"/>
    <b v="0"/>
    <x v="1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d v="2016-08-05T00:10:33"/>
    <d v="2016-06-06T00:10:33"/>
    <n v="1470355833"/>
    <n v="1465171833"/>
    <b v="0"/>
    <n v="1"/>
    <n v="2.5000000000000001E-3"/>
    <n v="5"/>
    <s v="publishing"/>
    <s v="fiction"/>
    <s v="publishing/fiction"/>
    <b v="0"/>
    <x v="1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d v="2013-05-01T21:42:37"/>
    <d v="2013-04-01T21:42:37"/>
    <n v="1367444557"/>
    <n v="1364852557"/>
    <b v="0"/>
    <n v="15"/>
    <n v="0.25035714285714283"/>
    <n v="46.733333333333334"/>
    <s v="publishing"/>
    <s v="fiction"/>
    <s v="publishing/fiction"/>
    <b v="0"/>
    <x v="1"/>
  </r>
  <r>
    <n v="1501"/>
    <x v="1501"/>
    <s v="A hardcover book of surf, outdoor and nature photos from the British Columbia coast."/>
    <n v="52000"/>
    <n v="86492"/>
    <x v="0"/>
    <s v="CA"/>
    <s v="CAD"/>
    <d v="2015-07-08T14:00:23"/>
    <d v="2015-06-08T14:00:23"/>
    <n v="1436364023"/>
    <n v="1433772023"/>
    <b v="1"/>
    <n v="885"/>
    <n v="1.6633076923076924"/>
    <n v="97.731073446327684"/>
    <s v="photography"/>
    <s v="photobooks"/>
    <s v="photography/photobooks"/>
    <b v="1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2-26T13:01:20"/>
    <n v="1458943200"/>
    <n v="1456491680"/>
    <b v="1"/>
    <n v="329"/>
    <n v="1.0144545454545455"/>
    <n v="67.835866261398181"/>
    <s v="photography"/>
    <s v="photobooks"/>
    <s v="photography/photobooks"/>
    <b v="1"/>
    <x v="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08-24T08:20:01"/>
    <n v="1477210801"/>
    <n v="1472026801"/>
    <b v="1"/>
    <n v="71"/>
    <n v="1.0789146666666667"/>
    <n v="56.98492957746479"/>
    <s v="photography"/>
    <s v="photobooks"/>
    <s v="photography/photobooks"/>
    <b v="1"/>
    <x v="0"/>
  </r>
  <r>
    <n v="1504"/>
    <x v="1504"/>
    <s v="A football photography book like no other about the 2014 World Cup in Brazil, by Ryu Voelkel."/>
    <n v="6500"/>
    <n v="18066"/>
    <x v="0"/>
    <s v="GB"/>
    <s v="GBP"/>
    <d v="2014-06-10T08:33:00"/>
    <d v="2014-05-13T15:47:04"/>
    <n v="1402389180"/>
    <n v="1399996024"/>
    <b v="1"/>
    <n v="269"/>
    <n v="2.7793846153846156"/>
    <n v="67.159851301115239"/>
    <s v="photography"/>
    <s v="photobooks"/>
    <s v="photography/photobooks"/>
    <b v="1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d v="2016-02-14T10:38:23"/>
    <n v="1458676860"/>
    <n v="1455446303"/>
    <b v="1"/>
    <n v="345"/>
    <n v="1.0358125"/>
    <n v="48.037681159420288"/>
    <s v="photography"/>
    <s v="photobooks"/>
    <s v="photography/photobooks"/>
    <b v="1"/>
    <x v="0"/>
  </r>
  <r>
    <n v="1506"/>
    <x v="1506"/>
    <s v="A photographic book consisting of 36 colour photographs that explore Holden Lane High School in its final state."/>
    <n v="1500"/>
    <n v="1671"/>
    <x v="0"/>
    <s v="GB"/>
    <s v="GBP"/>
    <d v="2014-07-24T18:51:44"/>
    <d v="2014-06-24T18:51:44"/>
    <n v="1406227904"/>
    <n v="1403635904"/>
    <b v="1"/>
    <n v="43"/>
    <n v="1.1140000000000001"/>
    <n v="38.860465116279073"/>
    <s v="photography"/>
    <s v="photobooks"/>
    <s v="photography/photobooks"/>
    <b v="1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3-17T10:48:29"/>
    <n v="1273911000"/>
    <n v="1268822909"/>
    <b v="1"/>
    <n v="33"/>
    <n v="2.15"/>
    <n v="78.181818181818187"/>
    <s v="photography"/>
    <s v="photobooks"/>
    <s v="photography/photobooks"/>
    <b v="1"/>
    <x v="0"/>
  </r>
  <r>
    <n v="1508"/>
    <x v="1508"/>
    <s v="Destino tells the story of Central American migrants on the arduous trek across Mexico in pursuit of the American Dream."/>
    <n v="18500"/>
    <n v="20491"/>
    <x v="0"/>
    <s v="US"/>
    <s v="USD"/>
    <d v="2014-06-27T14:44:41"/>
    <d v="2014-05-27T14:44:41"/>
    <n v="1403880281"/>
    <n v="1401201881"/>
    <b v="1"/>
    <n v="211"/>
    <n v="1.1076216216216217"/>
    <n v="97.113744075829388"/>
    <s v="photography"/>
    <s v="photobooks"/>
    <s v="photography/photobooks"/>
    <b v="1"/>
    <x v="0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1-16T12:48:05"/>
    <n v="1487113140"/>
    <n v="1484570885"/>
    <b v="1"/>
    <n v="196"/>
    <n v="1.2364125714285714"/>
    <n v="110.39397959183674"/>
    <s v="photography"/>
    <s v="photobooks"/>
    <s v="photography/photobooks"/>
    <b v="1"/>
    <x v="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6-19T09:14:38"/>
    <n v="1405761278"/>
    <n v="1403169278"/>
    <b v="1"/>
    <n v="405"/>
    <n v="1.0103500000000001"/>
    <n v="39.91506172839506"/>
    <s v="photography"/>
    <s v="photobooks"/>
    <s v="photography/photobooks"/>
    <b v="1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d v="2015-10-19T14:00:04"/>
    <n v="1447858804"/>
    <n v="1445263204"/>
    <b v="1"/>
    <n v="206"/>
    <n v="1.1179285714285714"/>
    <n v="75.975728155339809"/>
    <s v="photography"/>
    <s v="photobooks"/>
    <s v="photography/photobooks"/>
    <b v="1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1-06T16:25:39"/>
    <n v="1486311939"/>
    <n v="1483719939"/>
    <b v="1"/>
    <n v="335"/>
    <n v="5.5877142857142861"/>
    <n v="58.379104477611939"/>
    <s v="photography"/>
    <s v="photobooks"/>
    <s v="photography/photobooks"/>
    <b v="1"/>
    <x v="0"/>
  </r>
  <r>
    <n v="1513"/>
    <x v="1513"/>
    <s v="An intimate portrait of Russian women in their private spaces by late photographer Andy Rocchelli published by Cesura."/>
    <n v="8000"/>
    <n v="12001.5"/>
    <x v="0"/>
    <s v="GB"/>
    <s v="GBP"/>
    <d v="2014-07-16T15:17:46"/>
    <d v="2014-06-16T15:17:46"/>
    <n v="1405523866"/>
    <n v="1402931866"/>
    <b v="1"/>
    <n v="215"/>
    <n v="1.5001875"/>
    <n v="55.82093023255814"/>
    <s v="photography"/>
    <s v="photobooks"/>
    <s v="photography/photobooks"/>
    <b v="1"/>
    <x v="0"/>
  </r>
  <r>
    <n v="1514"/>
    <x v="1514"/>
    <s v="Racing Age is a documentary photography book about masters track &amp; field athletes of retirement age and older."/>
    <n v="25000"/>
    <n v="26619"/>
    <x v="0"/>
    <s v="US"/>
    <s v="USD"/>
    <d v="2015-09-27T14:20:40"/>
    <d v="2015-08-18T14:20:40"/>
    <n v="1443363640"/>
    <n v="1439907640"/>
    <b v="1"/>
    <n v="176"/>
    <n v="1.0647599999999999"/>
    <n v="151.24431818181819"/>
    <s v="photography"/>
    <s v="photobooks"/>
    <s v="photography/photobooks"/>
    <b v="1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2-15T06:04:57"/>
    <n v="1458104697"/>
    <n v="1455516297"/>
    <b v="1"/>
    <n v="555"/>
    <n v="1.57189"/>
    <n v="849.67027027027029"/>
    <s v="photography"/>
    <s v="photobooks"/>
    <s v="photography/photobooks"/>
    <b v="1"/>
    <x v="0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d v="2016-10-06T14:00:00"/>
    <d v="2016-09-06T11:11:32"/>
    <n v="1475762400"/>
    <n v="1473160292"/>
    <b v="1"/>
    <n v="116"/>
    <n v="1.0865882352941176"/>
    <n v="159.24137931034483"/>
    <s v="photography"/>
    <s v="photobooks"/>
    <s v="photography/photobooks"/>
    <b v="1"/>
    <x v="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1-05T13:35:53"/>
    <n v="1417845600"/>
    <n v="1415194553"/>
    <b v="1"/>
    <n v="615"/>
    <n v="1.6197999999999999"/>
    <n v="39.507317073170732"/>
    <s v="photography"/>
    <s v="photobooks"/>
    <s v="photography/photobooks"/>
    <b v="1"/>
    <x v="0"/>
  </r>
  <r>
    <n v="1518"/>
    <x v="1518"/>
    <s v="A photobook of Robin Schwartz's ongoing series with her daughter Amelia."/>
    <n v="15000"/>
    <n v="30805"/>
    <x v="0"/>
    <s v="US"/>
    <s v="USD"/>
    <d v="2014-05-31T19:40:52"/>
    <d v="2014-05-01T19:40:52"/>
    <n v="1401565252"/>
    <n v="1398973252"/>
    <b v="1"/>
    <n v="236"/>
    <n v="2.0536666666666665"/>
    <n v="130.52966101694915"/>
    <s v="photography"/>
    <s v="photobooks"/>
    <s v="photography/photobooks"/>
    <b v="1"/>
    <x v="0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5-23T17:48:03"/>
    <n v="1403301540"/>
    <n v="1400867283"/>
    <b v="1"/>
    <n v="145"/>
    <n v="1.033638888888889"/>
    <n v="64.156896551724131"/>
    <s v="photography"/>
    <s v="photobooks"/>
    <s v="photography/photobooks"/>
    <b v="1"/>
    <x v="0"/>
  </r>
  <r>
    <n v="1520"/>
    <x v="1520"/>
    <s v="A self-published photography book by Andrew Miksys from his new series about Belarus"/>
    <n v="18000"/>
    <n v="18625"/>
    <x v="0"/>
    <s v="US"/>
    <s v="USD"/>
    <d v="2014-12-19T04:00:00"/>
    <d v="2014-11-12T20:35:13"/>
    <n v="1418961600"/>
    <n v="1415824513"/>
    <b v="1"/>
    <n v="167"/>
    <n v="1.0347222222222223"/>
    <n v="111.52694610778443"/>
    <s v="photography"/>
    <s v="photobooks"/>
    <s v="photography/photobooks"/>
    <b v="1"/>
    <x v="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d v="2016-06-07T04:01:31"/>
    <d v="2016-05-03T04:01:31"/>
    <n v="1465272091"/>
    <n v="1462248091"/>
    <b v="1"/>
    <n v="235"/>
    <n v="1.0681333333333334"/>
    <n v="170.44680851063831"/>
    <s v="photography"/>
    <s v="photobooks"/>
    <s v="photography/photobooks"/>
    <b v="1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d v="2014-09-17T19:55:39"/>
    <n v="1413575739"/>
    <n v="1410983739"/>
    <b v="1"/>
    <n v="452"/>
    <n v="1.3896574712643677"/>
    <n v="133.7391592920354"/>
    <s v="photography"/>
    <s v="photobooks"/>
    <s v="photography/photobooks"/>
    <b v="1"/>
    <x v="0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1-21T18:01:56"/>
    <n v="1419292800"/>
    <n v="1416592916"/>
    <b v="1"/>
    <n v="241"/>
    <n v="1.2484324324324325"/>
    <n v="95.834024896265561"/>
    <s v="photography"/>
    <s v="photobooks"/>
    <s v="photography/photobooks"/>
    <b v="1"/>
    <x v="0"/>
  </r>
  <r>
    <n v="1524"/>
    <x v="1524"/>
    <s v="Limited edition split zine by photographers AdeY and Kersti K. 100 signed and hand numbered copies!"/>
    <n v="3000"/>
    <n v="6210"/>
    <x v="0"/>
    <s v="SE"/>
    <s v="SEK"/>
    <d v="2017-02-20T12:01:30"/>
    <d v="2017-01-21T12:01:30"/>
    <n v="1487592090"/>
    <n v="1485000090"/>
    <b v="1"/>
    <n v="28"/>
    <n v="2.0699999999999998"/>
    <n v="221.78571428571428"/>
    <s v="photography"/>
    <s v="photobooks"/>
    <s v="photography/photobooks"/>
    <b v="1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7-19T16:52:18"/>
    <n v="1471539138"/>
    <n v="1468947138"/>
    <b v="1"/>
    <n v="140"/>
    <n v="1.7400576923076922"/>
    <n v="32.315357142857138"/>
    <s v="photography"/>
    <s v="photobooks"/>
    <s v="photography/photobooks"/>
    <b v="1"/>
    <x v="0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5-12-01T06:37:27"/>
    <n v="1453185447"/>
    <n v="1448951847"/>
    <b v="1"/>
    <n v="280"/>
    <n v="1.2032608695652174"/>
    <n v="98.839285714285708"/>
    <s v="photography"/>
    <s v="photobooks"/>
    <s v="photography/photobooks"/>
    <b v="1"/>
    <x v="0"/>
  </r>
  <r>
    <n v="1527"/>
    <x v="1527"/>
    <s v="Eight creatives visited Japan. This is a unique photo-book of their separate but collected experiences."/>
    <n v="3500"/>
    <n v="3865.55"/>
    <x v="0"/>
    <s v="US"/>
    <s v="USD"/>
    <d v="2017-03-14T13:24:46"/>
    <d v="2017-02-14T14:24:46"/>
    <n v="1489497886"/>
    <n v="1487082286"/>
    <b v="1"/>
    <n v="70"/>
    <n v="1.1044428571428573"/>
    <n v="55.222142857142863"/>
    <s v="photography"/>
    <s v="photobooks"/>
    <s v="photography/photobooks"/>
    <b v="1"/>
    <x v="0"/>
  </r>
  <r>
    <n v="1528"/>
    <x v="1528"/>
    <s v="A book of street photos from around Shibuya that I've made between 2011-2016."/>
    <n v="3000"/>
    <n v="8447"/>
    <x v="0"/>
    <s v="US"/>
    <s v="USD"/>
    <d v="2017-02-01T00:00:00"/>
    <d v="2017-01-01T17:35:22"/>
    <n v="1485907200"/>
    <n v="1483292122"/>
    <b v="1"/>
    <n v="160"/>
    <n v="2.8156666666666665"/>
    <n v="52.793750000000003"/>
    <s v="photography"/>
    <s v="photobooks"/>
    <s v="photography/photobooks"/>
    <b v="1"/>
    <x v="0"/>
  </r>
  <r>
    <n v="1529"/>
    <x v="1529"/>
    <s v="An empowering photo book that transforms hurtful experiences into strength and solidarity."/>
    <n v="19000"/>
    <n v="19129"/>
    <x v="0"/>
    <s v="US"/>
    <s v="USD"/>
    <d v="2015-03-19T14:05:20"/>
    <d v="2015-02-17T15:05:20"/>
    <n v="1426773920"/>
    <n v="1424185520"/>
    <b v="1"/>
    <n v="141"/>
    <n v="1.0067894736842105"/>
    <n v="135.66666666666666"/>
    <s v="photography"/>
    <s v="photobooks"/>
    <s v="photography/photobooks"/>
    <b v="1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09-28T18:24:55"/>
    <n v="1445624695"/>
    <n v="1443464695"/>
    <b v="1"/>
    <n v="874"/>
    <n v="1.3482571428571428"/>
    <n v="53.991990846681922"/>
    <s v="photography"/>
    <s v="photobooks"/>
    <s v="photography/photobooks"/>
    <b v="1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0-29T19:15:26"/>
    <n v="1417402800"/>
    <n v="1414610126"/>
    <b v="1"/>
    <n v="73"/>
    <n v="1.7595744680851064"/>
    <n v="56.643835616438359"/>
    <s v="photography"/>
    <s v="photobooks"/>
    <s v="photography/photobooks"/>
    <b v="1"/>
    <x v="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d v="2016-02-15T15:00:00"/>
    <d v="2016-01-22T11:24:25"/>
    <n v="1455548400"/>
    <n v="1453461865"/>
    <b v="1"/>
    <n v="294"/>
    <n v="4.8402000000000003"/>
    <n v="82.316326530612244"/>
    <s v="photography"/>
    <s v="photobooks"/>
    <s v="photography/photobooks"/>
    <b v="1"/>
    <x v="0"/>
  </r>
  <r>
    <n v="1533"/>
    <x v="1533"/>
    <s v="This is an intimate story about a family, focusing on their love and strength in the face of mortality."/>
    <n v="45000"/>
    <n v="65313"/>
    <x v="0"/>
    <s v="US"/>
    <s v="USD"/>
    <d v="2016-05-02T03:59:00"/>
    <d v="2016-03-14T00:02:57"/>
    <n v="1462161540"/>
    <n v="1457913777"/>
    <b v="1"/>
    <n v="740"/>
    <n v="1.4514"/>
    <n v="88.26081081081081"/>
    <s v="photography"/>
    <s v="photobooks"/>
    <s v="photography/photobooks"/>
    <b v="1"/>
    <x v="0"/>
  </r>
  <r>
    <n v="1534"/>
    <x v="1534"/>
    <s v="The Art of Abandonment is an award winning photographic series that explores the beauty and history of our modern ruins."/>
    <n v="7500"/>
    <n v="31330"/>
    <x v="0"/>
    <s v="US"/>
    <s v="USD"/>
    <d v="2015-09-04T16:11:02"/>
    <d v="2015-08-05T16:11:02"/>
    <n v="1441383062"/>
    <n v="1438791062"/>
    <b v="1"/>
    <n v="369"/>
    <n v="4.1773333333333333"/>
    <n v="84.905149051490511"/>
    <s v="photography"/>
    <s v="photobooks"/>
    <s v="photography/photobooks"/>
    <b v="1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4-24T19:53:51"/>
    <n v="1464040800"/>
    <n v="1461527631"/>
    <b v="1"/>
    <n v="110"/>
    <n v="1.3242499999999999"/>
    <n v="48.154545454545456"/>
    <s v="photography"/>
    <s v="photobooks"/>
    <s v="photography/photobooks"/>
    <b v="1"/>
    <x v="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7-28T19:15:10"/>
    <n v="1440702910"/>
    <n v="1438110910"/>
    <b v="1"/>
    <n v="455"/>
    <n v="2.5030841666666666"/>
    <n v="66.015406593406595"/>
    <s v="photography"/>
    <s v="photobooks"/>
    <s v="photography/photobooks"/>
    <b v="1"/>
    <x v="0"/>
  </r>
  <r>
    <n v="1537"/>
    <x v="1537"/>
    <s v="A Photobook about one of the most fascinating places on earth -     the sacred Mount Kailash in Tibet."/>
    <n v="12000"/>
    <n v="21588"/>
    <x v="0"/>
    <s v="DE"/>
    <s v="EUR"/>
    <d v="2016-08-06T18:00:00"/>
    <d v="2016-07-01T07:33:47"/>
    <n v="1470506400"/>
    <n v="1467358427"/>
    <b v="1"/>
    <n v="224"/>
    <n v="1.7989999999999999"/>
    <n v="96.375"/>
    <s v="photography"/>
    <s v="photobooks"/>
    <s v="photography/photobooks"/>
    <b v="1"/>
    <x v="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4-12-08T18:46:10"/>
    <n v="1421952370"/>
    <n v="1418064370"/>
    <b v="1"/>
    <n v="46"/>
    <n v="1.0262857142857142"/>
    <n v="156.17391304347825"/>
    <s v="photography"/>
    <s v="photobooks"/>
    <s v="photography/photobooks"/>
    <b v="1"/>
    <x v="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d v="2017-01-03T22:03:39"/>
    <d v="2016-12-01T22:03:39"/>
    <n v="1483481019"/>
    <n v="1480629819"/>
    <b v="0"/>
    <n v="284"/>
    <n v="1.359861"/>
    <n v="95.764859154929582"/>
    <s v="photography"/>
    <s v="photobooks"/>
    <s v="photography/photobooks"/>
    <b v="1"/>
    <x v="0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0-27T00:10:16"/>
    <n v="1416964500"/>
    <n v="1414368616"/>
    <b v="1"/>
    <n v="98"/>
    <n v="1.1786666666666668"/>
    <n v="180.40816326530611"/>
    <s v="photography"/>
    <s v="photobooks"/>
    <s v="photography/photobooks"/>
    <b v="1"/>
    <x v="0"/>
  </r>
  <r>
    <n v="1541"/>
    <x v="1541"/>
    <s v="My Goal is to travel across Panama with my team and capture the beauty and wildlife throughout the canal."/>
    <n v="18000"/>
    <n v="6"/>
    <x v="2"/>
    <s v="US"/>
    <s v="USD"/>
    <d v="2014-12-31T17:05:38"/>
    <d v="2014-12-01T17:05:38"/>
    <n v="1420045538"/>
    <n v="1417453538"/>
    <b v="0"/>
    <n v="2"/>
    <n v="3.3333333333333332E-4"/>
    <n v="3"/>
    <s v="photography"/>
    <s v="nature"/>
    <s v="photography/nature"/>
    <b v="0"/>
    <x v="1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d v="2015-06-30T23:55:00"/>
    <d v="2015-06-15T23:55:00"/>
    <n v="1435708500"/>
    <n v="1434412500"/>
    <b v="0"/>
    <n v="1"/>
    <n v="0.04"/>
    <n v="20"/>
    <s v="photography"/>
    <s v="nature"/>
    <s v="photography/nature"/>
    <b v="0"/>
    <x v="1"/>
  </r>
  <r>
    <n v="1543"/>
    <x v="1543"/>
    <s v="I plan to take pictures of the sunrise in the MidWest every day in 2015 and compile them in a slide show for distribution."/>
    <n v="2250"/>
    <n v="10"/>
    <x v="2"/>
    <s v="US"/>
    <s v="USD"/>
    <d v="2014-11-22T13:13:54"/>
    <d v="2014-10-23T12:13:54"/>
    <n v="1416662034"/>
    <n v="1414066434"/>
    <b v="0"/>
    <n v="1"/>
    <n v="4.4444444444444444E-3"/>
    <n v="10"/>
    <s v="photography"/>
    <s v="nature"/>
    <s v="photography/nature"/>
    <b v="0"/>
    <x v="1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d v="2015-04-01T00:18:00"/>
    <d v="2015-02-18T01:13:44"/>
    <n v="1427847480"/>
    <n v="1424222024"/>
    <b v="0"/>
    <n v="0"/>
    <n v="0"/>
    <s v="Received No Donations"/>
    <s v="photography"/>
    <s v="nature"/>
    <s v="photography/nature"/>
    <b v="0"/>
    <x v="1"/>
  </r>
  <r>
    <n v="1545"/>
    <x v="1545"/>
    <s v="&quot;He will not be a wise man who does not study human hearts!&quot;_x000a_Hope in natural art, creation!"/>
    <n v="3000"/>
    <n v="1"/>
    <x v="2"/>
    <s v="US"/>
    <s v="USD"/>
    <d v="2015-03-02T21:16:00"/>
    <d v="2015-01-27T21:13:54"/>
    <n v="1425330960"/>
    <n v="1422393234"/>
    <b v="0"/>
    <n v="1"/>
    <n v="3.3333333333333332E-4"/>
    <n v="1"/>
    <s v="photography"/>
    <s v="nature"/>
    <s v="photography/nature"/>
    <b v="0"/>
    <x v="1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d v="2014-09-17T05:06:39"/>
    <d v="2014-07-19T05:06:39"/>
    <n v="1410930399"/>
    <n v="1405746399"/>
    <b v="0"/>
    <n v="11"/>
    <n v="0.28899999999999998"/>
    <n v="26.272727272727273"/>
    <s v="photography"/>
    <s v="nature"/>
    <s v="photography/nature"/>
    <b v="0"/>
    <x v="1"/>
  </r>
  <r>
    <n v="1547"/>
    <x v="1547"/>
    <s v="I have produced a limited number (100) of five 8x10 prints of mixed photography I would like to share with you."/>
    <n v="20"/>
    <n v="0"/>
    <x v="2"/>
    <s v="US"/>
    <s v="USD"/>
    <d v="2017-02-23T10:14:42"/>
    <d v="2017-02-16T10:14:42"/>
    <n v="1487844882"/>
    <n v="1487240082"/>
    <b v="0"/>
    <n v="0"/>
    <n v="0"/>
    <s v="Received No Donations"/>
    <s v="photography"/>
    <s v="nature"/>
    <s v="photography/nature"/>
    <b v="0"/>
    <x v="1"/>
  </r>
  <r>
    <n v="1548"/>
    <x v="1548"/>
    <s v="Beauty is in the eye of the beholder and I want to inspire conservation through color."/>
    <n v="700"/>
    <n v="60"/>
    <x v="2"/>
    <s v="US"/>
    <s v="USD"/>
    <d v="2015-11-08T22:10:20"/>
    <d v="2015-10-09T21:10:20"/>
    <n v="1447020620"/>
    <n v="1444425020"/>
    <b v="0"/>
    <n v="1"/>
    <n v="8.5714285714285715E-2"/>
    <n v="60"/>
    <s v="photography"/>
    <s v="nature"/>
    <s v="photography/nature"/>
    <b v="0"/>
    <x v="1"/>
  </r>
  <r>
    <n v="1549"/>
    <x v="1549"/>
    <s v="A 2016 calendar collection of landscape and wildlife photographs from award winning photographer, Steve Marler."/>
    <n v="500"/>
    <n v="170"/>
    <x v="2"/>
    <s v="US"/>
    <s v="USD"/>
    <d v="2015-11-03T04:15:59"/>
    <d v="2015-10-04T03:15:59"/>
    <n v="1446524159"/>
    <n v="1443928559"/>
    <b v="0"/>
    <n v="6"/>
    <n v="0.34"/>
    <n v="28.333333333333332"/>
    <s v="photography"/>
    <s v="nature"/>
    <s v="photography/nature"/>
    <b v="0"/>
    <x v="1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d v="2016-05-12T10:47:14"/>
    <d v="2016-04-12T10:47:14"/>
    <n v="1463050034"/>
    <n v="1460458034"/>
    <b v="0"/>
    <n v="7"/>
    <n v="0.13466666666666666"/>
    <n v="14.428571428571429"/>
    <s v="photography"/>
    <s v="nature"/>
    <s v="photography/nature"/>
    <b v="0"/>
    <x v="1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d v="2015-05-27T19:47:19"/>
    <d v="2015-04-27T19:47:19"/>
    <n v="1432756039"/>
    <n v="1430164039"/>
    <b v="0"/>
    <n v="0"/>
    <n v="0"/>
    <s v="Received No Donations"/>
    <s v="photography"/>
    <s v="nature"/>
    <s v="photography/nature"/>
    <b v="0"/>
    <x v="1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d v="2014-10-01T03:59:00"/>
    <d v="2014-09-10T16:31:48"/>
    <n v="1412135940"/>
    <n v="1410366708"/>
    <b v="0"/>
    <n v="16"/>
    <n v="0.49186046511627907"/>
    <n v="132.1875"/>
    <s v="photography"/>
    <s v="nature"/>
    <s v="photography/nature"/>
    <b v="0"/>
    <x v="1"/>
  </r>
  <r>
    <n v="1553"/>
    <x v="1553"/>
    <s v="This project is about exhibiting the raw beauty of the elements through highlining, surfing, fire spinning and rock climbing."/>
    <n v="6000"/>
    <n v="0"/>
    <x v="2"/>
    <s v="US"/>
    <s v="USD"/>
    <d v="2015-09-02T06:47:27"/>
    <d v="2015-08-03T06:47:27"/>
    <n v="1441176447"/>
    <n v="1438584447"/>
    <b v="0"/>
    <n v="0"/>
    <n v="0"/>
    <s v="Received No Donations"/>
    <s v="photography"/>
    <s v="nature"/>
    <s v="photography/nature"/>
    <b v="0"/>
    <x v="1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d v="2015-08-02T06:03:10"/>
    <d v="2015-07-03T06:03:10"/>
    <n v="1438495390"/>
    <n v="1435903390"/>
    <b v="0"/>
    <n v="0"/>
    <n v="0"/>
    <s v="Received No Donations"/>
    <s v="photography"/>
    <s v="nature"/>
    <s v="photography/nature"/>
    <b v="0"/>
    <x v="1"/>
  </r>
  <r>
    <n v="1555"/>
    <x v="1555"/>
    <s v="I am traveling the coastline of Maine and will be taking pictures of all the scenery and lighthouses in the area."/>
    <n v="750"/>
    <n v="0"/>
    <x v="2"/>
    <s v="US"/>
    <s v="USD"/>
    <d v="2015-09-17T17:00:00"/>
    <d v="2015-08-25T14:43:52"/>
    <n v="1442509200"/>
    <n v="1440513832"/>
    <b v="0"/>
    <n v="0"/>
    <n v="0"/>
    <s v="Received No Donations"/>
    <s v="photography"/>
    <s v="nature"/>
    <s v="photography/nature"/>
    <b v="0"/>
    <x v="1"/>
  </r>
  <r>
    <n v="1556"/>
    <x v="1556"/>
    <s v="To gather a collection of photographs for a coffee table book that displays the beauty of Canada's west."/>
    <n v="1500"/>
    <n v="677"/>
    <x v="2"/>
    <s v="CA"/>
    <s v="CAD"/>
    <d v="2016-07-04T03:40:24"/>
    <d v="2016-06-04T03:40:24"/>
    <n v="1467603624"/>
    <n v="1465011624"/>
    <b v="0"/>
    <n v="12"/>
    <n v="0.45133333333333331"/>
    <n v="56.416666666666664"/>
    <s v="photography"/>
    <s v="nature"/>
    <s v="photography/nature"/>
    <b v="0"/>
    <x v="1"/>
  </r>
  <r>
    <n v="1557"/>
    <x v="1557"/>
    <s v="I have always been captivated by photography, Now I am trying to set up my own company and publish my pictures."/>
    <n v="2500"/>
    <n v="100"/>
    <x v="2"/>
    <s v="US"/>
    <s v="USD"/>
    <d v="2014-09-20T15:40:33"/>
    <d v="2014-08-20T15:40:33"/>
    <n v="1411227633"/>
    <n v="1408549233"/>
    <b v="0"/>
    <n v="1"/>
    <n v="0.04"/>
    <n v="100"/>
    <s v="photography"/>
    <s v="nature"/>
    <s v="photography/nature"/>
    <b v="0"/>
    <x v="1"/>
  </r>
  <r>
    <n v="1558"/>
    <x v="1558"/>
    <s v="A large 2016 wall-calendar (A3 when open) featuring 12 stunning photographs by Lucy Wood."/>
    <n v="750"/>
    <n v="35"/>
    <x v="2"/>
    <s v="GB"/>
    <s v="GBP"/>
    <d v="2015-08-28T12:12:00"/>
    <d v="2015-06-30T09:32:39"/>
    <n v="1440763920"/>
    <n v="1435656759"/>
    <b v="0"/>
    <n v="3"/>
    <n v="4.6666666666666669E-2"/>
    <n v="11.666666666666666"/>
    <s v="photography"/>
    <s v="nature"/>
    <s v="photography/nature"/>
    <b v="0"/>
    <x v="1"/>
  </r>
  <r>
    <n v="1559"/>
    <x v="1559"/>
    <s v="The goal of this project is to provide scientific evidence of bigfoot in the North Cascades."/>
    <n v="15000"/>
    <n v="50"/>
    <x v="2"/>
    <s v="US"/>
    <s v="USD"/>
    <d v="2015-04-29T01:16:39"/>
    <d v="2015-04-14T01:16:39"/>
    <n v="1430270199"/>
    <n v="1428974199"/>
    <b v="0"/>
    <n v="1"/>
    <n v="3.3333333333333335E-3"/>
    <n v="50"/>
    <s v="photography"/>
    <s v="nature"/>
    <s v="photography/nature"/>
    <b v="0"/>
    <x v="1"/>
  </r>
  <r>
    <n v="1560"/>
    <x v="1560"/>
    <s v="I would like to share my landscape photographic travels of 2014 with more than just family an friends. 12 months of images."/>
    <n v="2500"/>
    <n v="94"/>
    <x v="2"/>
    <s v="US"/>
    <s v="USD"/>
    <d v="2014-11-13T01:29:53"/>
    <d v="2014-10-24T00:29:53"/>
    <n v="1415842193"/>
    <n v="1414110593"/>
    <b v="0"/>
    <n v="4"/>
    <n v="3.7600000000000001E-2"/>
    <n v="23.5"/>
    <s v="photography"/>
    <s v="nature"/>
    <s v="photography/nature"/>
    <b v="0"/>
    <x v="1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d v="2013-11-07T02:00:03"/>
    <d v="2013-10-08T01:00:03"/>
    <n v="1383789603"/>
    <n v="1381194003"/>
    <b v="0"/>
    <n v="1"/>
    <n v="6.7000000000000002E-3"/>
    <n v="67"/>
    <s v="publishing"/>
    <s v="art books"/>
    <s v="publishing/art books"/>
    <b v="0"/>
    <x v="1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d v="2009-09-23T13:35:16"/>
    <n v="1259715000"/>
    <n v="1253712916"/>
    <b v="0"/>
    <n v="0"/>
    <n v="0"/>
    <s v="Received No Donations"/>
    <s v="publishing"/>
    <s v="art books"/>
    <s v="publishing/art books"/>
    <b v="0"/>
    <x v="1"/>
  </r>
  <r>
    <n v="1563"/>
    <x v="1563"/>
    <s v="Unique book revealing my discoveries in the Empty Quarter of Oman. Collection of travel writing, poetry, artwork and science!"/>
    <n v="6000"/>
    <n v="85"/>
    <x v="1"/>
    <s v="GB"/>
    <s v="GBP"/>
    <d v="2014-03-14T16:49:11"/>
    <d v="2014-01-13T17:49:11"/>
    <n v="1394815751"/>
    <n v="1389635351"/>
    <b v="0"/>
    <n v="2"/>
    <n v="1.4166666666666666E-2"/>
    <n v="42.5"/>
    <s v="publishing"/>
    <s v="art books"/>
    <s v="publishing/art books"/>
    <b v="0"/>
    <x v="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d v="2015-05-28T20:05:00"/>
    <d v="2015-04-27T08:48:29"/>
    <n v="1432843500"/>
    <n v="1430124509"/>
    <b v="0"/>
    <n v="1"/>
    <n v="1E-3"/>
    <n v="10"/>
    <s v="publishing"/>
    <s v="art books"/>
    <s v="publishing/art books"/>
    <b v="0"/>
    <x v="1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d v="2011-06-08T17:31:01"/>
    <d v="2011-05-09T17:31:01"/>
    <n v="1307554261"/>
    <n v="1304962261"/>
    <b v="0"/>
    <n v="1"/>
    <n v="2.5000000000000001E-2"/>
    <n v="100"/>
    <s v="publishing"/>
    <s v="art books"/>
    <s v="publishing/art books"/>
    <b v="0"/>
    <x v="1"/>
  </r>
  <r>
    <n v="1566"/>
    <x v="1566"/>
    <s v="Joe DeVito's first Art Book and original King Kong novellas available in both Limited and Deluxe Editions."/>
    <n v="30000"/>
    <n v="6375"/>
    <x v="1"/>
    <s v="US"/>
    <s v="USD"/>
    <d v="2016-07-27T22:00:00"/>
    <d v="2016-06-28T22:00:04"/>
    <n v="1469656800"/>
    <n v="1467151204"/>
    <b v="0"/>
    <n v="59"/>
    <n v="0.21249999999999999"/>
    <n v="108.05084745762711"/>
    <s v="publishing"/>
    <s v="art books"/>
    <s v="publishing/art books"/>
    <b v="0"/>
    <x v="1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d v="2014-02-17T00:00:00"/>
    <d v="2014-02-01T22:29:05"/>
    <n v="1392595200"/>
    <n v="1391293745"/>
    <b v="0"/>
    <n v="13"/>
    <n v="4.1176470588235294E-2"/>
    <n v="26.923076923076923"/>
    <s v="publishing"/>
    <s v="art books"/>
    <s v="publishing/art books"/>
    <b v="0"/>
    <x v="1"/>
  </r>
  <r>
    <n v="1568"/>
    <x v="1568"/>
    <s v="A world adventure to seek culture and inspiration through art. Putting a visual documentation of our journey into a book."/>
    <n v="25000"/>
    <n v="3410"/>
    <x v="1"/>
    <s v="US"/>
    <s v="USD"/>
    <d v="2014-12-24T01:29:45"/>
    <d v="2014-11-19T01:29:45"/>
    <n v="1419384585"/>
    <n v="1416360585"/>
    <b v="0"/>
    <n v="22"/>
    <n v="0.13639999999999999"/>
    <n v="155"/>
    <s v="publishing"/>
    <s v="art books"/>
    <s v="publishing/art books"/>
    <b v="0"/>
    <x v="1"/>
  </r>
  <r>
    <n v="1569"/>
    <x v="1569"/>
    <s v="to be removed"/>
    <n v="30000"/>
    <n v="0"/>
    <x v="1"/>
    <s v="US"/>
    <s v="USD"/>
    <d v="2013-05-25T16:18:34"/>
    <d v="2013-04-25T16:18:34"/>
    <n v="1369498714"/>
    <n v="1366906714"/>
    <b v="0"/>
    <n v="0"/>
    <n v="0"/>
    <s v="Received No Donations"/>
    <s v="publishing"/>
    <s v="art books"/>
    <s v="publishing/art books"/>
    <b v="0"/>
    <x v="1"/>
  </r>
  <r>
    <n v="1570"/>
    <x v="1570"/>
    <s v="A Coloring Book of Breathtaking Beauties_x000a_To Calm the Heart and Soul"/>
    <n v="6000"/>
    <n v="2484"/>
    <x v="1"/>
    <s v="US"/>
    <s v="USD"/>
    <d v="2016-04-08T18:31:22"/>
    <d v="2016-03-09T19:31:22"/>
    <n v="1460140282"/>
    <n v="1457551882"/>
    <b v="0"/>
    <n v="52"/>
    <n v="0.41399999999999998"/>
    <n v="47.769230769230766"/>
    <s v="publishing"/>
    <s v="art books"/>
    <s v="publishing/art books"/>
    <b v="0"/>
    <x v="1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d v="2015-06-19T18:28:03"/>
    <d v="2015-05-20T18:28:03"/>
    <n v="1434738483"/>
    <n v="1432146483"/>
    <b v="0"/>
    <n v="4"/>
    <n v="6.6115702479338841E-3"/>
    <n v="20"/>
    <s v="publishing"/>
    <s v="art books"/>
    <s v="publishing/art books"/>
    <b v="0"/>
    <x v="1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d v="2016-02-28T23:59:00"/>
    <d v="2016-02-04T00:47:39"/>
    <n v="1456703940"/>
    <n v="1454546859"/>
    <b v="0"/>
    <n v="3"/>
    <n v="0.05"/>
    <n v="41.666666666666664"/>
    <s v="publishing"/>
    <s v="art books"/>
    <s v="publishing/art books"/>
    <b v="0"/>
    <x v="1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d v="2017-04-01T03:59:00"/>
    <d v="2017-02-20T00:00:02"/>
    <n v="1491019140"/>
    <n v="1487548802"/>
    <b v="0"/>
    <n v="3"/>
    <n v="2.4777777777777777E-2"/>
    <n v="74.333333333333329"/>
    <s v="publishing"/>
    <s v="art books"/>
    <s v="publishing/art books"/>
    <b v="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d v="2015-02-17T22:15:29"/>
    <d v="2015-01-13T22:15:29"/>
    <n v="1424211329"/>
    <n v="1421187329"/>
    <b v="0"/>
    <n v="6"/>
    <n v="5.0599999999999999E-2"/>
    <n v="84.333333333333329"/>
    <s v="publishing"/>
    <s v="art books"/>
    <s v="publishing/art books"/>
    <b v="0"/>
    <x v="1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d v="2014-07-09T12:34:56"/>
    <d v="2014-06-09T12:34:56"/>
    <n v="1404909296"/>
    <n v="1402317296"/>
    <b v="0"/>
    <n v="35"/>
    <n v="0.2291"/>
    <n v="65.457142857142856"/>
    <s v="publishing"/>
    <s v="art books"/>
    <s v="publishing/art books"/>
    <b v="0"/>
    <x v="1"/>
  </r>
  <r>
    <n v="1576"/>
    <x v="1576"/>
    <s v="For the publication of my first 3 books: an Art book, a graphic novel, and a coloring book"/>
    <n v="5000"/>
    <n v="650"/>
    <x v="1"/>
    <s v="US"/>
    <s v="USD"/>
    <d v="2015-06-30T21:06:08"/>
    <d v="2015-05-16T21:06:08"/>
    <n v="1435698368"/>
    <n v="1431810368"/>
    <b v="0"/>
    <n v="10"/>
    <n v="0.13"/>
    <n v="65"/>
    <s v="publishing"/>
    <s v="art books"/>
    <s v="publishing/art books"/>
    <b v="0"/>
    <x v="1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d v="2012-07-24T20:20:48"/>
    <d v="2012-05-25T20:20:48"/>
    <n v="1343161248"/>
    <n v="1337977248"/>
    <b v="0"/>
    <n v="2"/>
    <n v="5.4999999999999997E-3"/>
    <n v="27.5"/>
    <s v="publishing"/>
    <s v="art books"/>
    <s v="publishing/art books"/>
    <b v="0"/>
    <x v="1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d v="2010-08-09T01:34:51"/>
    <n v="1283392800"/>
    <n v="1281317691"/>
    <b v="0"/>
    <n v="4"/>
    <n v="0.10806536636794939"/>
    <n v="51.25"/>
    <s v="publishing"/>
    <s v="art books"/>
    <s v="publishing/art books"/>
    <b v="0"/>
    <x v="1"/>
  </r>
  <r>
    <n v="1579"/>
    <x v="1579"/>
    <s v="'Compilation of visual and literary art through fine art photography, graphic art, and poetry."/>
    <n v="3333"/>
    <n v="28"/>
    <x v="1"/>
    <s v="US"/>
    <s v="USD"/>
    <d v="2013-08-28T23:54:51"/>
    <d v="2013-07-26T23:54:51"/>
    <n v="1377734091"/>
    <n v="1374882891"/>
    <b v="0"/>
    <n v="2"/>
    <n v="8.4008400840084006E-3"/>
    <n v="14"/>
    <s v="publishing"/>
    <s v="art books"/>
    <s v="publishing/art books"/>
    <b v="0"/>
    <x v="1"/>
  </r>
  <r>
    <n v="1580"/>
    <x v="1580"/>
    <s v="Creating my 2nd book depicting the people and places in Brevard County w/current images + traveling to obtain new ones."/>
    <n v="1750"/>
    <n v="0"/>
    <x v="1"/>
    <s v="US"/>
    <s v="USD"/>
    <d v="2012-05-21T01:12:06"/>
    <d v="2012-03-22T01:12:06"/>
    <n v="1337562726"/>
    <n v="1332378726"/>
    <b v="0"/>
    <n v="0"/>
    <n v="0"/>
    <s v="Received No Donations"/>
    <s v="publishing"/>
    <s v="art books"/>
    <s v="publishing/art books"/>
    <b v="0"/>
    <x v="1"/>
  </r>
  <r>
    <n v="1581"/>
    <x v="1581"/>
    <s v="Photographic canvas prints depicting different scenes from around the globe, including local images taken in Sussex England."/>
    <n v="1000"/>
    <n v="5"/>
    <x v="2"/>
    <s v="GB"/>
    <s v="GBP"/>
    <d v="2015-12-19T10:46:30"/>
    <d v="2015-11-17T10:46:30"/>
    <n v="1450521990"/>
    <n v="1447757190"/>
    <b v="0"/>
    <n v="1"/>
    <n v="5.0000000000000001E-3"/>
    <n v="5"/>
    <s v="photography"/>
    <s v="places"/>
    <s v="photography/places"/>
    <b v="0"/>
    <x v="1"/>
  </r>
  <r>
    <n v="1582"/>
    <x v="1582"/>
    <s v="I create canvas prints of images from in and around New Orleans"/>
    <n v="1000"/>
    <n v="93"/>
    <x v="2"/>
    <s v="US"/>
    <s v="USD"/>
    <d v="2015-10-26T21:20:00"/>
    <d v="2015-08-30T18:57:33"/>
    <n v="1445894400"/>
    <n v="1440961053"/>
    <b v="0"/>
    <n v="3"/>
    <n v="9.2999999999999999E-2"/>
    <n v="31"/>
    <s v="photography"/>
    <s v="places"/>
    <s v="photography/places"/>
    <b v="0"/>
    <x v="1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d v="2014-09-25T21:43:11"/>
    <d v="2014-08-26T21:43:11"/>
    <n v="1411681391"/>
    <n v="1409089391"/>
    <b v="0"/>
    <n v="1"/>
    <n v="7.5000000000000002E-4"/>
    <n v="15"/>
    <s v="photography"/>
    <s v="places"/>
    <s v="photography/places"/>
    <b v="0"/>
    <x v="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d v="2014-05-30T15:35:01"/>
    <d v="2014-05-20T15:35:01"/>
    <n v="1401464101"/>
    <n v="1400600101"/>
    <b v="0"/>
    <n v="0"/>
    <n v="0"/>
    <s v="Received No Donations"/>
    <s v="photography"/>
    <s v="places"/>
    <s v="photography/places"/>
    <b v="0"/>
    <x v="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d v="2016-12-25T11:00:00"/>
    <d v="2016-12-03T21:29:28"/>
    <n v="1482663600"/>
    <n v="1480800568"/>
    <b v="0"/>
    <n v="12"/>
    <n v="0.79"/>
    <n v="131.66666666666666"/>
    <s v="photography"/>
    <s v="places"/>
    <s v="photography/places"/>
    <b v="0"/>
    <x v="1"/>
  </r>
  <r>
    <n v="1586"/>
    <x v="1586"/>
    <s v="Show the world the beauty that is in all of our back yards!"/>
    <n v="1500"/>
    <n v="0"/>
    <x v="2"/>
    <s v="US"/>
    <s v="USD"/>
    <d v="2015-04-05T01:30:22"/>
    <d v="2015-03-06T02:30:22"/>
    <n v="1428197422"/>
    <n v="1425609022"/>
    <b v="0"/>
    <n v="0"/>
    <n v="0"/>
    <s v="Received No Donations"/>
    <s v="photography"/>
    <s v="places"/>
    <s v="photography/places"/>
    <b v="0"/>
    <x v="1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d v="2014-12-13T22:49:25"/>
    <d v="2014-11-13T22:49:25"/>
    <n v="1418510965"/>
    <n v="1415918965"/>
    <b v="0"/>
    <n v="1"/>
    <n v="1.3333333333333334E-4"/>
    <n v="1"/>
    <s v="photography"/>
    <s v="places"/>
    <s v="photography/places"/>
    <b v="0"/>
    <x v="1"/>
  </r>
  <r>
    <n v="1588"/>
    <x v="1588"/>
    <s v="Southeast Texas as seen through the lens of a cell phone camera"/>
    <n v="516"/>
    <n v="0"/>
    <x v="2"/>
    <s v="US"/>
    <s v="USD"/>
    <d v="2015-01-31T20:12:00"/>
    <d v="2015-01-01T05:59:59"/>
    <n v="1422735120"/>
    <n v="1420091999"/>
    <b v="0"/>
    <n v="0"/>
    <n v="0"/>
    <s v="Received No Donations"/>
    <s v="photography"/>
    <s v="places"/>
    <s v="photography/places"/>
    <b v="0"/>
    <x v="1"/>
  </r>
  <r>
    <n v="1589"/>
    <x v="1589"/>
    <s v="I want to be able to have my own photography inside a canvas and have it be displayed everywhere."/>
    <n v="1200"/>
    <n v="0"/>
    <x v="2"/>
    <s v="US"/>
    <s v="USD"/>
    <d v="2015-10-09T23:38:06"/>
    <d v="2015-09-09T23:38:06"/>
    <n v="1444433886"/>
    <n v="1441841886"/>
    <b v="0"/>
    <n v="0"/>
    <n v="0"/>
    <s v="Received No Donations"/>
    <s v="photography"/>
    <s v="places"/>
    <s v="photography/places"/>
    <b v="0"/>
    <x v="1"/>
  </r>
  <r>
    <n v="1590"/>
    <x v="1590"/>
    <s v="Discover Italy through photography."/>
    <n v="60000"/>
    <n v="1020"/>
    <x v="2"/>
    <s v="IT"/>
    <s v="EUR"/>
    <d v="2015-09-23T20:34:24"/>
    <d v="2015-08-24T20:34:24"/>
    <n v="1443040464"/>
    <n v="1440448464"/>
    <b v="0"/>
    <n v="2"/>
    <n v="1.7000000000000001E-2"/>
    <n v="510"/>
    <s v="photography"/>
    <s v="places"/>
    <s v="photography/places"/>
    <b v="0"/>
    <x v="1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d v="2016-03-04T17:25:41"/>
    <n v="1459700741"/>
    <n v="1457112341"/>
    <b v="0"/>
    <n v="92"/>
    <n v="0.29228571428571426"/>
    <n v="44.478260869565219"/>
    <s v="photography"/>
    <s v="places"/>
    <s v="photography/places"/>
    <b v="0"/>
    <x v="1"/>
  </r>
  <r>
    <n v="1592"/>
    <x v="1592"/>
    <s v="A portfolio collage of beautiful pictures of authentic Pittsburgh locations and scenery."/>
    <n v="25"/>
    <n v="0"/>
    <x v="2"/>
    <s v="US"/>
    <s v="USD"/>
    <d v="2015-03-28T00:44:45"/>
    <d v="2015-02-11T01:44:45"/>
    <n v="1427503485"/>
    <n v="1423619085"/>
    <b v="0"/>
    <n v="0"/>
    <n v="0"/>
    <s v="Received No Donations"/>
    <s v="photography"/>
    <s v="places"/>
    <s v="photography/places"/>
    <b v="0"/>
    <x v="1"/>
  </r>
  <r>
    <n v="1593"/>
    <x v="1593"/>
    <s v="A trip to fulfill a dream of capturing the wonders and history of ancient Italy in person."/>
    <n v="22000"/>
    <n v="3"/>
    <x v="2"/>
    <s v="US"/>
    <s v="USD"/>
    <d v="2015-02-28T20:17:35"/>
    <d v="2015-01-29T20:17:35"/>
    <n v="1425154655"/>
    <n v="1422562655"/>
    <b v="0"/>
    <n v="3"/>
    <n v="1.3636363636363637E-4"/>
    <n v="1"/>
    <s v="photography"/>
    <s v="places"/>
    <s v="photography/places"/>
    <b v="0"/>
    <x v="1"/>
  </r>
  <r>
    <n v="1594"/>
    <x v="1594"/>
    <s v="I photograph my love of New Orleans, create canvases and share those memories with you."/>
    <n v="1000"/>
    <n v="205"/>
    <x v="2"/>
    <s v="US"/>
    <s v="USD"/>
    <d v="2016-05-15T16:21:00"/>
    <d v="2016-03-16T17:06:22"/>
    <n v="1463329260"/>
    <n v="1458147982"/>
    <b v="0"/>
    <n v="10"/>
    <n v="0.20499999999999999"/>
    <n v="20.5"/>
    <s v="photography"/>
    <s v="places"/>
    <s v="photography/places"/>
    <b v="0"/>
    <x v="1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d v="2014-06-18T20:13:00"/>
    <d v="2014-05-21T01:12:08"/>
    <n v="1403122380"/>
    <n v="1400634728"/>
    <b v="0"/>
    <n v="7"/>
    <n v="2.8E-3"/>
    <n v="40"/>
    <s v="photography"/>
    <s v="places"/>
    <s v="photography/places"/>
    <b v="0"/>
    <x v="1"/>
  </r>
  <r>
    <n v="1596"/>
    <x v="1596"/>
    <s v="London is beautiful. I want to create a book of stunning images from in and around our great city"/>
    <n v="3250"/>
    <n v="75"/>
    <x v="2"/>
    <s v="GB"/>
    <s v="GBP"/>
    <d v="2014-12-13T11:19:29"/>
    <d v="2014-10-29T10:19:29"/>
    <n v="1418469569"/>
    <n v="1414577969"/>
    <b v="0"/>
    <n v="3"/>
    <n v="2.3076923076923078E-2"/>
    <n v="25"/>
    <s v="photography"/>
    <s v="places"/>
    <s v="photography/places"/>
    <b v="0"/>
    <x v="1"/>
  </r>
  <r>
    <n v="1597"/>
    <x v="1597"/>
    <s v="We're starting up a new an improved way to do vacation rental management, but we need some funding to kick start it!"/>
    <n v="15000"/>
    <n v="0"/>
    <x v="2"/>
    <s v="US"/>
    <s v="USD"/>
    <d v="2016-09-20T08:29:57"/>
    <d v="2016-08-21T08:29:57"/>
    <n v="1474360197"/>
    <n v="1471768197"/>
    <b v="0"/>
    <n v="0"/>
    <n v="0"/>
    <s v="Received No Donations"/>
    <s v="photography"/>
    <s v="places"/>
    <s v="photography/places"/>
    <b v="0"/>
    <x v="1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d v="2015-07-26T16:00:58"/>
    <d v="2015-05-27T16:00:58"/>
    <n v="1437926458"/>
    <n v="1432742458"/>
    <b v="0"/>
    <n v="1"/>
    <n v="1.25E-3"/>
    <n v="1"/>
    <s v="photography"/>
    <s v="places"/>
    <s v="photography/places"/>
    <b v="0"/>
    <x v="1"/>
  </r>
  <r>
    <n v="1599"/>
    <x v="1599"/>
    <s v="A London photographer trekking 5,895m up Africa's Mount Kilimanjaro to pursue and enrich a career."/>
    <n v="500"/>
    <n v="0"/>
    <x v="2"/>
    <s v="GB"/>
    <s v="GBP"/>
    <d v="2016-04-08T11:56:16"/>
    <d v="2016-03-09T12:56:16"/>
    <n v="1460116576"/>
    <n v="1457528176"/>
    <b v="0"/>
    <n v="0"/>
    <n v="0"/>
    <s v="Received No Donations"/>
    <s v="photography"/>
    <s v="places"/>
    <s v="photography/places"/>
    <b v="0"/>
    <x v="1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d v="2014-07-15T05:11:00"/>
    <d v="2014-06-01T01:22:32"/>
    <n v="1405401060"/>
    <n v="1401585752"/>
    <b v="0"/>
    <n v="9"/>
    <n v="7.3400000000000007E-2"/>
    <n v="40.777777777777779"/>
    <s v="photography"/>
    <s v="places"/>
    <s v="photography/places"/>
    <b v="0"/>
    <x v="1"/>
  </r>
  <r>
    <n v="1601"/>
    <x v="1601"/>
    <s v="We're so close to releasing our long-awaited debut album! A little help will go a long way... let's do this!"/>
    <n v="2500"/>
    <n v="2706.23"/>
    <x v="0"/>
    <s v="US"/>
    <s v="USD"/>
    <d v="2011-05-05T02:13:53"/>
    <d v="2011-04-05T02:13:53"/>
    <n v="1304561633"/>
    <n v="1301969633"/>
    <b v="0"/>
    <n v="56"/>
    <n v="1.082492"/>
    <n v="48.325535714285714"/>
    <s v="music"/>
    <s v="rock"/>
    <s v="music/rock"/>
    <b v="1"/>
    <x v="0"/>
  </r>
  <r>
    <n v="1602"/>
    <x v="1602"/>
    <s v="We need the help of fans of both music and film alike to help us create our collective vision for this song."/>
    <n v="1500"/>
    <n v="1502.5"/>
    <x v="0"/>
    <s v="US"/>
    <s v="USD"/>
    <d v="2011-10-14T23:00:00"/>
    <d v="2011-09-02T07:08:37"/>
    <n v="1318633200"/>
    <n v="1314947317"/>
    <b v="0"/>
    <n v="32"/>
    <n v="1.0016666666666667"/>
    <n v="46.953125"/>
    <s v="music"/>
    <s v="rock"/>
    <s v="music/rock"/>
    <b v="1"/>
    <x v="0"/>
  </r>
  <r>
    <n v="1603"/>
    <x v="1603"/>
    <s v="An exercise in the wild and dangerous world of solo musicianship by Maxwell D Feinstein."/>
    <n v="2000"/>
    <n v="2000.66"/>
    <x v="0"/>
    <s v="US"/>
    <s v="USD"/>
    <d v="2012-01-28T04:04:19"/>
    <d v="2011-11-29T04:04:19"/>
    <n v="1327723459"/>
    <n v="1322539459"/>
    <b v="0"/>
    <n v="30"/>
    <n v="1.0003299999999999"/>
    <n v="66.688666666666663"/>
    <s v="music"/>
    <s v="rock"/>
    <s v="music/rock"/>
    <b v="1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2-06T20:17:15"/>
    <n v="1332011835"/>
    <n v="1328559435"/>
    <b v="0"/>
    <n v="70"/>
    <n v="1.2210714285714286"/>
    <n v="48.842857142857142"/>
    <s v="music"/>
    <s v="rock"/>
    <s v="music/rock"/>
    <b v="1"/>
    <x v="0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7-23T00:18:33"/>
    <n v="1312182000"/>
    <n v="1311380313"/>
    <b v="0"/>
    <n v="44"/>
    <n v="1.0069333333333335"/>
    <n v="137.30909090909091"/>
    <s v="music"/>
    <s v="rock"/>
    <s v="music/rock"/>
    <b v="1"/>
    <x v="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0-12-24T02:40:38"/>
    <n v="1300930838"/>
    <n v="1293158438"/>
    <b v="0"/>
    <n v="92"/>
    <n v="1.01004125"/>
    <n v="87.829673913043479"/>
    <s v="music"/>
    <s v="rock"/>
    <s v="music/rock"/>
    <b v="1"/>
    <x v="0"/>
  </r>
  <r>
    <n v="1607"/>
    <x v="1607"/>
    <s v="The world's only all-Asian American dance rock band, The Slants, needs a bus to tour cons, shows, and festivals."/>
    <n v="10000"/>
    <n v="14511"/>
    <x v="0"/>
    <s v="US"/>
    <s v="USD"/>
    <d v="2012-06-14T19:24:11"/>
    <d v="2012-05-24T19:24:11"/>
    <n v="1339701851"/>
    <n v="1337887451"/>
    <b v="0"/>
    <n v="205"/>
    <n v="1.4511000000000001"/>
    <n v="70.785365853658533"/>
    <s v="music"/>
    <s v="rock"/>
    <s v="music/rock"/>
    <b v="1"/>
    <x v="0"/>
  </r>
  <r>
    <n v="1608"/>
    <x v="1608"/>
    <s v="The Devil &amp; Me's Debut album, &quot;...It's Not A Dream&quot;, featuring 9 original, Hard Rock songs."/>
    <n v="1200"/>
    <n v="1215"/>
    <x v="0"/>
    <s v="US"/>
    <s v="USD"/>
    <d v="2014-01-01T05:26:00"/>
    <d v="2013-11-29T19:56:26"/>
    <n v="1388553960"/>
    <n v="1385754986"/>
    <b v="0"/>
    <n v="23"/>
    <n v="1.0125"/>
    <n v="52.826086956521742"/>
    <s v="music"/>
    <s v="rock"/>
    <s v="music/rock"/>
    <b v="1"/>
    <x v="0"/>
  </r>
  <r>
    <n v="1609"/>
    <x v="1609"/>
    <s v="Still the Sky's Limit is finishing their first full length album and going on a full US tour, and WE NEED YOUR HELP!"/>
    <n v="1500"/>
    <n v="1775"/>
    <x v="0"/>
    <s v="US"/>
    <s v="USD"/>
    <d v="2011-11-02T08:00:00"/>
    <d v="2011-09-10T00:01:49"/>
    <n v="1320220800"/>
    <n v="1315612909"/>
    <b v="0"/>
    <n v="4"/>
    <n v="1.1833333333333333"/>
    <n v="443.75"/>
    <s v="music"/>
    <s v="rock"/>
    <s v="music/rock"/>
    <b v="1"/>
    <x v="0"/>
  </r>
  <r>
    <n v="1610"/>
    <x v="1610"/>
    <s v="So The Story Goes is the upcoming album from &quot;Just Joe&quot; Altier."/>
    <n v="2000"/>
    <n v="5437"/>
    <x v="0"/>
    <s v="US"/>
    <s v="USD"/>
    <d v="2012-12-15T22:11:50"/>
    <d v="2012-11-15T22:11:50"/>
    <n v="1355609510"/>
    <n v="1353017510"/>
    <b v="0"/>
    <n v="112"/>
    <n v="2.7185000000000001"/>
    <n v="48.544642857142854"/>
    <s v="music"/>
    <s v="rock"/>
    <s v="music/rock"/>
    <b v="1"/>
    <x v="0"/>
  </r>
  <r>
    <n v="1611"/>
    <x v="1611"/>
    <s v="Skelton-Luns CD/7&quot; No Big Deal."/>
    <n v="800"/>
    <n v="1001"/>
    <x v="0"/>
    <s v="US"/>
    <s v="USD"/>
    <d v="2013-06-05T00:00:32"/>
    <d v="2013-05-15T00:00:32"/>
    <n v="1370390432"/>
    <n v="1368576032"/>
    <b v="0"/>
    <n v="27"/>
    <n v="1.25125"/>
    <n v="37.074074074074076"/>
    <s v="music"/>
    <s v="rock"/>
    <s v="music/rock"/>
    <b v="1"/>
    <x v="0"/>
  </r>
  <r>
    <n v="1612"/>
    <x v="1612"/>
    <s v="Help us achieve our goal to get our van repaired, gassed up, and road-ready for our winter tour!"/>
    <n v="500"/>
    <n v="550"/>
    <x v="0"/>
    <s v="US"/>
    <s v="USD"/>
    <d v="2013-01-02T20:59:44"/>
    <d v="2012-12-03T20:59:44"/>
    <n v="1357160384"/>
    <n v="1354568384"/>
    <b v="0"/>
    <n v="11"/>
    <n v="1.1000000000000001"/>
    <n v="50"/>
    <s v="music"/>
    <s v="rock"/>
    <s v="music/rock"/>
    <b v="1"/>
    <x v="0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d v="2012-07-22T01:40:02"/>
    <d v="2012-06-22T01:40:02"/>
    <n v="1342921202"/>
    <n v="1340329202"/>
    <b v="0"/>
    <n v="26"/>
    <n v="1.0149999999999999"/>
    <n v="39.03846153846154"/>
    <s v="music"/>
    <s v="rock"/>
    <s v="music/rock"/>
    <b v="1"/>
    <x v="0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6-04T23:32:49"/>
    <n v="1407085200"/>
    <n v="1401924769"/>
    <b v="0"/>
    <n v="77"/>
    <n v="1.0269999999999999"/>
    <n v="66.688311688311686"/>
    <s v="music"/>
    <s v="rock"/>
    <s v="music/rock"/>
    <b v="1"/>
    <x v="0"/>
  </r>
  <r>
    <n v="1615"/>
    <x v="1615"/>
    <s v="We are Reno Divorce!! Here is a taste of our upcoming release and we invite you to be a part of it."/>
    <n v="8000"/>
    <n v="9130"/>
    <x v="0"/>
    <s v="US"/>
    <s v="USD"/>
    <d v="2011-12-13T02:13:16"/>
    <d v="2011-10-29T01:13:16"/>
    <n v="1323742396"/>
    <n v="1319850796"/>
    <b v="0"/>
    <n v="136"/>
    <n v="1.1412500000000001"/>
    <n v="67.132352941176464"/>
    <s v="music"/>
    <s v="rock"/>
    <s v="music/rock"/>
    <b v="1"/>
    <x v="0"/>
  </r>
  <r>
    <n v="1616"/>
    <x v="1616"/>
    <s v="HELP! We don't have much time.....Join Aly Jados in making her new EP a reality before the world ends!!!!"/>
    <n v="10000"/>
    <n v="10420"/>
    <x v="0"/>
    <s v="US"/>
    <s v="USD"/>
    <d v="2012-11-22T22:00:00"/>
    <d v="2012-10-12T17:10:21"/>
    <n v="1353621600"/>
    <n v="1350061821"/>
    <b v="0"/>
    <n v="157"/>
    <n v="1.042"/>
    <n v="66.369426751592357"/>
    <s v="music"/>
    <s v="rock"/>
    <s v="music/rock"/>
    <b v="1"/>
    <x v="0"/>
  </r>
  <r>
    <n v="1617"/>
    <x v="1617"/>
    <s v="The Coffis Brothers &amp;The Mountain Men are recording a brand new full length record."/>
    <n v="7000"/>
    <n v="10210"/>
    <x v="0"/>
    <s v="US"/>
    <s v="USD"/>
    <d v="2013-11-01T19:00:00"/>
    <d v="2013-09-29T15:56:28"/>
    <n v="1383332400"/>
    <n v="1380470188"/>
    <b v="0"/>
    <n v="158"/>
    <n v="1.4585714285714286"/>
    <n v="64.620253164556956"/>
    <s v="music"/>
    <s v="rock"/>
    <s v="music/rock"/>
    <b v="1"/>
    <x v="0"/>
  </r>
  <r>
    <n v="1618"/>
    <x v="1618"/>
    <s v="Janus Word combines hard rock with melodic acoustic music for a unique and awesome sound."/>
    <n v="1500"/>
    <n v="1576"/>
    <x v="0"/>
    <s v="US"/>
    <s v="USD"/>
    <d v="2013-03-08T15:42:15"/>
    <d v="2013-01-27T15:42:15"/>
    <n v="1362757335"/>
    <n v="1359301335"/>
    <b v="0"/>
    <n v="27"/>
    <n v="1.0506666666666666"/>
    <n v="58.370370370370374"/>
    <s v="music"/>
    <s v="rock"/>
    <s v="music/rock"/>
    <b v="1"/>
    <x v="0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8-25T04:28:06"/>
    <n v="1410755286"/>
    <n v="1408940886"/>
    <b v="0"/>
    <n v="23"/>
    <n v="1.3333333333333333"/>
    <n v="86.956521739130437"/>
    <s v="music"/>
    <s v="rock"/>
    <s v="music/rock"/>
    <b v="1"/>
    <x v="0"/>
  </r>
  <r>
    <n v="1620"/>
    <x v="1620"/>
    <s v="Kickstarting my music career with 300 hard copy CDs of my first release."/>
    <n v="1000"/>
    <n v="1130"/>
    <x v="0"/>
    <s v="US"/>
    <s v="USD"/>
    <d v="2013-02-23T08:09:00"/>
    <d v="2013-02-16T08:09:00"/>
    <n v="1361606940"/>
    <n v="1361002140"/>
    <b v="0"/>
    <n v="17"/>
    <n v="1.1299999999999999"/>
    <n v="66.470588235294116"/>
    <s v="music"/>
    <s v="rock"/>
    <s v="music/rock"/>
    <b v="1"/>
    <x v="0"/>
  </r>
  <r>
    <n v="1621"/>
    <x v="1621"/>
    <s v="Its long over due! Help us fund our debut album! We need all our friends and fans support on this! Lets make it happen!"/>
    <n v="5000"/>
    <n v="6060"/>
    <x v="0"/>
    <s v="US"/>
    <s v="USD"/>
    <d v="2012-05-28T03:59:00"/>
    <d v="2012-04-04T14:33:35"/>
    <n v="1338177540"/>
    <n v="1333550015"/>
    <b v="0"/>
    <n v="37"/>
    <n v="1.212"/>
    <n v="163.78378378378378"/>
    <s v="music"/>
    <s v="rock"/>
    <s v="music/rock"/>
    <b v="1"/>
    <x v="0"/>
  </r>
  <r>
    <n v="1622"/>
    <x v="1622"/>
    <s v="Join in PrincessFrank's conquest of the Rock&amp;Roll kingdom! Pledge your support and help him claim the throne of Rock!"/>
    <n v="6900"/>
    <n v="7019"/>
    <x v="0"/>
    <s v="US"/>
    <s v="USD"/>
    <d v="2014-12-17T07:59:00"/>
    <d v="2014-11-07T07:04:34"/>
    <n v="1418803140"/>
    <n v="1415343874"/>
    <b v="0"/>
    <n v="65"/>
    <n v="1.0172463768115942"/>
    <n v="107.98461538461538"/>
    <s v="music"/>
    <s v="rock"/>
    <s v="music/rock"/>
    <b v="1"/>
    <x v="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d v="2013-08-27T16:31:29"/>
    <d v="2013-06-28T16:31:29"/>
    <n v="1377621089"/>
    <n v="1372437089"/>
    <b v="0"/>
    <n v="18"/>
    <n v="1.0106666666666666"/>
    <n v="42.111111111111114"/>
    <s v="music"/>
    <s v="rock"/>
    <s v="music/rock"/>
    <b v="1"/>
    <x v="0"/>
  </r>
  <r>
    <n v="1624"/>
    <x v="1624"/>
    <s v="Joey De Noble is raising money to help record his latest music, and he wants YOU to be a part of it!"/>
    <n v="1000"/>
    <n v="1180"/>
    <x v="0"/>
    <s v="US"/>
    <s v="USD"/>
    <d v="2013-01-09T08:48:55"/>
    <d v="2012-11-30T08:48:55"/>
    <n v="1357721335"/>
    <n v="1354265335"/>
    <b v="0"/>
    <n v="25"/>
    <n v="1.18"/>
    <n v="47.2"/>
    <s v="music"/>
    <s v="rock"/>
    <s v="music/rock"/>
    <b v="1"/>
    <x v="0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8-14T16:47:33"/>
    <n v="1347382053"/>
    <n v="1344962853"/>
    <b v="0"/>
    <n v="104"/>
    <n v="1.5533333333333332"/>
    <n v="112.01923076923077"/>
    <s v="music"/>
    <s v="rock"/>
    <s v="music/rock"/>
    <b v="1"/>
    <x v="0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d v="2013-12-01T21:21:07"/>
    <d v="2013-11-01T20:21:07"/>
    <n v="1385932867"/>
    <n v="1383337267"/>
    <b v="0"/>
    <n v="108"/>
    <n v="1.0118750000000001"/>
    <n v="74.953703703703709"/>
    <s v="music"/>
    <s v="rock"/>
    <s v="music/rock"/>
    <b v="1"/>
    <x v="0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0-23T16:58:09"/>
    <n v="1353905940"/>
    <n v="1351011489"/>
    <b v="0"/>
    <n v="38"/>
    <n v="1.17"/>
    <n v="61.578947368421055"/>
    <s v="music"/>
    <s v="rock"/>
    <s v="music/rock"/>
    <b v="1"/>
    <x v="0"/>
  </r>
  <r>
    <n v="1628"/>
    <x v="1628"/>
    <s v="Original Jewish rock music on human relationships and identity"/>
    <n v="4000"/>
    <n v="4037"/>
    <x v="0"/>
    <s v="US"/>
    <s v="USD"/>
    <d v="2014-06-17T17:41:22"/>
    <d v="2014-05-15T17:41:22"/>
    <n v="1403026882"/>
    <n v="1400175682"/>
    <b v="0"/>
    <n v="88"/>
    <n v="1.00925"/>
    <n v="45.875"/>
    <s v="music"/>
    <s v="rock"/>
    <s v="music/rock"/>
    <b v="1"/>
    <x v="0"/>
  </r>
  <r>
    <n v="1629"/>
    <x v="1629"/>
    <s v="Help Off The Turnpike release new music, and set fire to everything!"/>
    <n v="6000"/>
    <n v="6220"/>
    <x v="0"/>
    <s v="US"/>
    <s v="USD"/>
    <d v="2014-02-20T20:48:53"/>
    <d v="2014-01-06T20:48:53"/>
    <n v="1392929333"/>
    <n v="1389041333"/>
    <b v="0"/>
    <n v="82"/>
    <n v="1.0366666666666666"/>
    <n v="75.853658536585371"/>
    <s v="music"/>
    <s v="rock"/>
    <s v="music/rock"/>
    <b v="1"/>
    <x v="0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1-31T20:06:15"/>
    <n v="1330671540"/>
    <n v="1328040375"/>
    <b v="0"/>
    <n v="126"/>
    <n v="2.6524999999999999"/>
    <n v="84.206349206349202"/>
    <s v="music"/>
    <s v="rock"/>
    <s v="music/rock"/>
    <b v="1"/>
    <x v="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09-12T20:37:41"/>
    <n v="1350074261"/>
    <n v="1347482261"/>
    <b v="0"/>
    <n v="133"/>
    <n v="1.5590999999999999"/>
    <n v="117.22556390977444"/>
    <s v="music"/>
    <s v="rock"/>
    <s v="music/rock"/>
    <b v="1"/>
    <x v="0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7-26T08:10:54"/>
    <n v="1316851854"/>
    <n v="1311667854"/>
    <b v="0"/>
    <n v="47"/>
    <n v="1.0162500000000001"/>
    <n v="86.489361702127653"/>
    <s v="music"/>
    <s v="rock"/>
    <s v="music/rock"/>
    <b v="1"/>
    <x v="0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1-12-19T21:12:36"/>
    <n v="1326690000"/>
    <n v="1324329156"/>
    <b v="0"/>
    <n v="58"/>
    <n v="1"/>
    <n v="172.41379310344828"/>
    <s v="music"/>
    <s v="rock"/>
    <s v="music/rock"/>
    <b v="1"/>
    <x v="0"/>
  </r>
  <r>
    <n v="1634"/>
    <x v="1634"/>
    <s v="Recording Debut  Album w/ Producer Ikey Owens from Free Moral Agents/ The Mars Volta"/>
    <n v="2000"/>
    <n v="2010"/>
    <x v="0"/>
    <s v="US"/>
    <s v="USD"/>
    <d v="2011-06-02T05:59:00"/>
    <d v="2011-04-25T04:33:21"/>
    <n v="1306994340"/>
    <n v="1303706001"/>
    <b v="0"/>
    <n v="32"/>
    <n v="1.0049999999999999"/>
    <n v="62.8125"/>
    <s v="music"/>
    <s v="rock"/>
    <s v="music/rock"/>
    <b v="1"/>
    <x v="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5-12T20:51:01"/>
    <n v="1468270261"/>
    <n v="1463086261"/>
    <b v="0"/>
    <n v="37"/>
    <n v="1.2529999999999999"/>
    <n v="67.729729729729726"/>
    <s v="music"/>
    <s v="rock"/>
    <s v="music/rock"/>
    <b v="1"/>
    <x v="0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4-30T02:04:48"/>
    <n v="1307851200"/>
    <n v="1304129088"/>
    <b v="0"/>
    <n v="87"/>
    <n v="1.0355555555555556"/>
    <n v="53.5632183908046"/>
    <s v="music"/>
    <s v="rock"/>
    <s v="music/rock"/>
    <b v="1"/>
    <x v="0"/>
  </r>
  <r>
    <n v="1637"/>
    <x v="1637"/>
    <s v="We (the band Sunset) has been invited to play in Philadelphia.   Help us get there and you will receive special prizes."/>
    <n v="500"/>
    <n v="519"/>
    <x v="0"/>
    <s v="US"/>
    <s v="USD"/>
    <d v="2009-12-31T23:39:00"/>
    <d v="2009-11-05T18:02:20"/>
    <n v="1262302740"/>
    <n v="1257444140"/>
    <b v="0"/>
    <n v="15"/>
    <n v="1.038"/>
    <n v="34.6"/>
    <s v="music"/>
    <s v="rock"/>
    <s v="music/rock"/>
    <b v="1"/>
    <x v="0"/>
  </r>
  <r>
    <n v="1638"/>
    <x v="1638"/>
    <s v="Avenues will be going in to the studio to record a new EP with Matt Allison!"/>
    <n v="1000"/>
    <n v="1050"/>
    <x v="0"/>
    <s v="US"/>
    <s v="USD"/>
    <d v="2013-02-28T21:25:00"/>
    <d v="2013-01-14T16:29:28"/>
    <n v="1362086700"/>
    <n v="1358180968"/>
    <b v="0"/>
    <n v="27"/>
    <n v="1.05"/>
    <n v="38.888888888888886"/>
    <s v="music"/>
    <s v="rock"/>
    <s v="music/rock"/>
    <b v="1"/>
    <x v="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2-02T15:39:25"/>
    <n v="1330789165"/>
    <n v="1328197165"/>
    <b v="0"/>
    <n v="19"/>
    <n v="1"/>
    <n v="94.736842105263165"/>
    <s v="music"/>
    <s v="rock"/>
    <s v="music/rock"/>
    <b v="1"/>
    <x v="0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7-20T05:32:35"/>
    <n v="1280800740"/>
    <n v="1279603955"/>
    <b v="0"/>
    <n v="17"/>
    <n v="1.6986000000000001"/>
    <n v="39.967058823529413"/>
    <s v="music"/>
    <s v="rock"/>
    <s v="music/rock"/>
    <b v="1"/>
    <x v="0"/>
  </r>
  <r>
    <n v="1641"/>
    <x v="1641"/>
    <s v="Music Video For Upbeat and Inspiring Song - Run For Your Life"/>
    <n v="2500"/>
    <n v="2535"/>
    <x v="0"/>
    <s v="US"/>
    <s v="USD"/>
    <d v="2014-12-19T14:19:04"/>
    <d v="2014-11-19T14:19:04"/>
    <n v="1418998744"/>
    <n v="1416406744"/>
    <b v="0"/>
    <n v="26"/>
    <n v="1.014"/>
    <n v="97.5"/>
    <s v="music"/>
    <s v="pop"/>
    <s v="music/pop"/>
    <b v="1"/>
    <x v="0"/>
  </r>
  <r>
    <n v="1642"/>
    <x v="1642"/>
    <s v="Pop Garden Radio Presents: The Rock on the Road Tour Season 2 CD. 23 great Pop tracks from independent Pop artists."/>
    <n v="1200"/>
    <n v="1200"/>
    <x v="0"/>
    <s v="US"/>
    <s v="USD"/>
    <d v="2011-06-14T00:35:27"/>
    <d v="2011-05-25T00:35:27"/>
    <n v="1308011727"/>
    <n v="1306283727"/>
    <b v="0"/>
    <n v="28"/>
    <n v="1"/>
    <n v="42.857142857142854"/>
    <s v="music"/>
    <s v="pop"/>
    <s v="music/pop"/>
    <b v="1"/>
    <x v="0"/>
  </r>
  <r>
    <n v="1643"/>
    <x v="1643"/>
    <s v="This Is All Now is putting out a brand new record, and we need YOUR help to do it!"/>
    <n v="5000"/>
    <n v="6235"/>
    <x v="0"/>
    <s v="US"/>
    <s v="USD"/>
    <d v="2012-09-24T19:46:52"/>
    <d v="2012-08-25T19:46:52"/>
    <n v="1348516012"/>
    <n v="1345924012"/>
    <b v="0"/>
    <n v="37"/>
    <n v="1.2470000000000001"/>
    <n v="168.51351351351352"/>
    <s v="music"/>
    <s v="pop"/>
    <s v="music/pop"/>
    <b v="1"/>
    <x v="0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d v="2012-11-22T02:26:00"/>
    <d v="2012-09-23T01:26:00"/>
    <n v="1353551160"/>
    <n v="1348363560"/>
    <b v="0"/>
    <n v="128"/>
    <n v="1.095"/>
    <n v="85.546875"/>
    <s v="music"/>
    <s v="pop"/>
    <s v="music/pop"/>
    <b v="1"/>
    <x v="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04T14:49:00"/>
    <n v="1379515740"/>
    <n v="1378306140"/>
    <b v="0"/>
    <n v="10"/>
    <n v="1.1080000000000001"/>
    <n v="554"/>
    <s v="music"/>
    <s v="pop"/>
    <s v="music/pop"/>
    <b v="1"/>
    <x v="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7-13T10:48:23"/>
    <n v="1408039860"/>
    <n v="1405248503"/>
    <b v="0"/>
    <n v="83"/>
    <n v="1.1020000000000001"/>
    <n v="26.554216867469879"/>
    <s v="music"/>
    <s v="pop"/>
    <s v="music/pop"/>
    <b v="1"/>
    <x v="0"/>
  </r>
  <r>
    <n v="1647"/>
    <x v="1647"/>
    <s v="Grammy Pop Soul Artist Jaysin is raising funds to make the most EPIC Music Video ever and he wants to PUT YOU IN IT!"/>
    <n v="5000"/>
    <n v="5236"/>
    <x v="0"/>
    <s v="US"/>
    <s v="USD"/>
    <d v="2012-06-09T09:49:37"/>
    <d v="2012-05-10T09:49:37"/>
    <n v="1339235377"/>
    <n v="1336643377"/>
    <b v="0"/>
    <n v="46"/>
    <n v="1.0471999999999999"/>
    <n v="113.82608695652173"/>
    <s v="music"/>
    <s v="pop"/>
    <s v="music/pop"/>
    <b v="1"/>
    <x v="0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d v="2011-03-20T15:54:42"/>
    <d v="2011-02-18T16:54:42"/>
    <n v="1300636482"/>
    <n v="1298048082"/>
    <b v="0"/>
    <n v="90"/>
    <n v="1.2526086956521738"/>
    <n v="32.011111111111113"/>
    <s v="music"/>
    <s v="pop"/>
    <s v="music/pop"/>
    <b v="1"/>
    <x v="0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4-08T16:25:55"/>
    <n v="1400862355"/>
    <n v="1396974355"/>
    <b v="0"/>
    <n v="81"/>
    <n v="1.0058763157894737"/>
    <n v="47.189259259259259"/>
    <s v="music"/>
    <s v="pop"/>
    <s v="music/pop"/>
    <b v="1"/>
    <x v="0"/>
  </r>
  <r>
    <n v="1650"/>
    <x v="1650"/>
    <s v="Help me record a CD that uses pop styling to give a fresh sound to ancient wisdom from scripture!"/>
    <n v="2000"/>
    <n v="2831"/>
    <x v="0"/>
    <s v="US"/>
    <s v="USD"/>
    <d v="2013-10-09T10:27:17"/>
    <d v="2013-09-09T10:27:17"/>
    <n v="1381314437"/>
    <n v="1378722437"/>
    <b v="0"/>
    <n v="32"/>
    <n v="1.4155"/>
    <n v="88.46875"/>
    <s v="music"/>
    <s v="pop"/>
    <s v="music/pop"/>
    <b v="1"/>
    <x v="0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3-23T21:37:00"/>
    <n v="1303801140"/>
    <n v="1300916220"/>
    <b v="0"/>
    <n v="20"/>
    <n v="1.0075000000000001"/>
    <n v="100.75"/>
    <s v="music"/>
    <s v="pop"/>
    <s v="music/pop"/>
    <b v="1"/>
    <x v="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0-25T11:49:53"/>
    <n v="1385297393"/>
    <n v="1382701793"/>
    <b v="0"/>
    <n v="70"/>
    <n v="1.0066666666666666"/>
    <n v="64.714285714285708"/>
    <s v="music"/>
    <s v="pop"/>
    <s v="music/pop"/>
    <b v="1"/>
    <x v="0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d v="2011-04-24T20:01:36"/>
    <d v="2011-03-24T20:01:36"/>
    <n v="1303675296"/>
    <n v="1300996896"/>
    <b v="0"/>
    <n v="168"/>
    <n v="1.7423040000000001"/>
    <n v="51.854285714285716"/>
    <s v="music"/>
    <s v="pop"/>
    <s v="music/pop"/>
    <b v="1"/>
    <x v="0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3-19T21:22:40"/>
    <n v="1334784160"/>
    <n v="1332192160"/>
    <b v="0"/>
    <n v="34"/>
    <n v="1.199090909090909"/>
    <n v="38.794117647058826"/>
    <s v="music"/>
    <s v="pop"/>
    <s v="music/pop"/>
    <b v="1"/>
    <x v="0"/>
  </r>
  <r>
    <n v="1655"/>
    <x v="1655"/>
    <s v="Berklee College of Music student, Meg Porter needs YOUR help to fund her very first EP!"/>
    <n v="1500"/>
    <n v="2143"/>
    <x v="0"/>
    <s v="US"/>
    <s v="USD"/>
    <d v="2012-04-05T18:00:20"/>
    <d v="2012-03-06T19:00:20"/>
    <n v="1333648820"/>
    <n v="1331060420"/>
    <b v="0"/>
    <n v="48"/>
    <n v="1.4286666666666668"/>
    <n v="44.645833333333336"/>
    <s v="music"/>
    <s v="pop"/>
    <s v="music/pop"/>
    <b v="1"/>
    <x v="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1-13T22:17:32"/>
    <n v="1355437052"/>
    <n v="1352845052"/>
    <b v="0"/>
    <n v="48"/>
    <n v="1.0033493333333334"/>
    <n v="156.77333333333334"/>
    <s v="music"/>
    <s v="pop"/>
    <s v="music/pop"/>
    <b v="1"/>
    <x v="0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4-24T18:46:08"/>
    <n v="1337885168"/>
    <n v="1335293168"/>
    <b v="0"/>
    <n v="221"/>
    <n v="1.0493380000000001"/>
    <n v="118.70339366515837"/>
    <s v="music"/>
    <s v="pop"/>
    <s v="music/pop"/>
    <b v="1"/>
    <x v="0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1-10T05:19:27"/>
    <n v="1355840400"/>
    <n v="1352524767"/>
    <b v="0"/>
    <n v="107"/>
    <n v="1.3223333333333334"/>
    <n v="74.149532710280369"/>
    <s v="music"/>
    <s v="pop"/>
    <s v="music/pop"/>
    <b v="1"/>
    <x v="0"/>
  </r>
  <r>
    <n v="1659"/>
    <x v="1659"/>
    <s v="The long awaited Christmas EP is in session! We need your help to get it professionally mixed, produced and manufactured."/>
    <n v="500"/>
    <n v="564"/>
    <x v="0"/>
    <s v="GB"/>
    <s v="GBP"/>
    <d v="2013-12-17T12:00:00"/>
    <d v="2013-11-18T21:55:21"/>
    <n v="1387281600"/>
    <n v="1384811721"/>
    <b v="0"/>
    <n v="45"/>
    <n v="1.1279999999999999"/>
    <n v="12.533333333333333"/>
    <s v="music"/>
    <s v="pop"/>
    <s v="music/pop"/>
    <b v="1"/>
    <x v="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3-30T16:39:10"/>
    <n v="1462053540"/>
    <n v="1459355950"/>
    <b v="0"/>
    <n v="36"/>
    <n v="12.5375"/>
    <n v="27.861111111111111"/>
    <s v="music"/>
    <s v="pop"/>
    <s v="music/pop"/>
    <b v="1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5-12-05T23:57:11"/>
    <n v="1453064400"/>
    <n v="1449359831"/>
    <b v="0"/>
    <n v="101"/>
    <n v="1.0250632911392406"/>
    <n v="80.178217821782184"/>
    <s v="music"/>
    <s v="pop"/>
    <s v="music/pop"/>
    <b v="1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1-01T04:45:36"/>
    <n v="1325310336"/>
    <n v="1320122736"/>
    <b v="0"/>
    <n v="62"/>
    <n v="1.026375"/>
    <n v="132.43548387096774"/>
    <s v="music"/>
    <s v="pop"/>
    <s v="music/pop"/>
    <b v="1"/>
    <x v="0"/>
  </r>
  <r>
    <n v="1663"/>
    <x v="1663"/>
    <s v="music is as important to the eyes as it is to the ears. help bring ghost to life in front of your eyes."/>
    <n v="1000"/>
    <n v="1080"/>
    <x v="0"/>
    <s v="US"/>
    <s v="USD"/>
    <d v="2015-02-01T00:31:47"/>
    <d v="2015-01-02T00:31:47"/>
    <n v="1422750707"/>
    <n v="1420158707"/>
    <b v="0"/>
    <n v="32"/>
    <n v="1.08"/>
    <n v="33.75"/>
    <s v="music"/>
    <s v="pop"/>
    <s v="music/pop"/>
    <b v="1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d v="2012-03-16T03:59:00"/>
    <d v="2012-01-31T18:16:58"/>
    <n v="1331870340"/>
    <n v="1328033818"/>
    <b v="0"/>
    <n v="89"/>
    <n v="1.2240879999999998"/>
    <n v="34.384494382022467"/>
    <s v="music"/>
    <s v="pop"/>
    <s v="music/pop"/>
    <b v="1"/>
    <x v="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1-21T15:35:13"/>
    <n v="1298343600"/>
    <n v="1295624113"/>
    <b v="0"/>
    <n v="93"/>
    <n v="1.1945714285714286"/>
    <n v="44.956989247311824"/>
    <s v="music"/>
    <s v="pop"/>
    <s v="music/pop"/>
    <b v="1"/>
    <x v="0"/>
  </r>
  <r>
    <n v="1666"/>
    <x v="1666"/>
    <s v="Play a KEY role in Venus On Fire's success - Working with a World Class Producer to make a memorable EP."/>
    <n v="2500"/>
    <n v="4022"/>
    <x v="0"/>
    <s v="US"/>
    <s v="USD"/>
    <d v="2013-03-28T05:04:33"/>
    <d v="2013-02-26T06:04:33"/>
    <n v="1364447073"/>
    <n v="1361858673"/>
    <b v="0"/>
    <n v="98"/>
    <n v="1.6088"/>
    <n v="41.04081632653061"/>
    <s v="music"/>
    <s v="pop"/>
    <s v="music/pop"/>
    <b v="1"/>
    <x v="0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2-12T01:41:38"/>
    <n v="1394521140"/>
    <n v="1392169298"/>
    <b v="0"/>
    <n v="82"/>
    <n v="1.2685294117647059"/>
    <n v="52.597560975609753"/>
    <s v="music"/>
    <s v="pop"/>
    <s v="music/pop"/>
    <b v="1"/>
    <x v="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0-29T03:35:39"/>
    <n v="1322454939"/>
    <n v="1319859339"/>
    <b v="0"/>
    <n v="116"/>
    <n v="1.026375"/>
    <n v="70.784482758620683"/>
    <s v="music"/>
    <s v="pop"/>
    <s v="music/pop"/>
    <b v="1"/>
    <x v="0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d v="2016-05-31T21:14:36"/>
    <d v="2016-04-01T21:14:36"/>
    <n v="1464729276"/>
    <n v="1459545276"/>
    <b v="0"/>
    <n v="52"/>
    <n v="1.3975"/>
    <n v="53.75"/>
    <s v="music"/>
    <s v="pop"/>
    <s v="music/pop"/>
    <b v="1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5-15T22:19:59"/>
    <n v="1278302400"/>
    <n v="1273961999"/>
    <b v="0"/>
    <n v="23"/>
    <n v="1.026"/>
    <n v="44.608695652173914"/>
    <s v="music"/>
    <s v="pop"/>
    <s v="music/pop"/>
    <b v="1"/>
    <x v="0"/>
  </r>
  <r>
    <n v="1671"/>
    <x v="1671"/>
    <s v="I am seeking funding in order to help take my music from a hobby to a career."/>
    <n v="2000"/>
    <n v="2013.47"/>
    <x v="0"/>
    <s v="US"/>
    <s v="USD"/>
    <d v="2016-08-01T13:03:34"/>
    <d v="2016-07-02T13:03:34"/>
    <n v="1470056614"/>
    <n v="1467464614"/>
    <b v="0"/>
    <n v="77"/>
    <n v="1.0067349999999999"/>
    <n v="26.148961038961041"/>
    <s v="music"/>
    <s v="pop"/>
    <s v="music/pop"/>
    <b v="1"/>
    <x v="0"/>
  </r>
  <r>
    <n v="1672"/>
    <x v="1672"/>
    <s v="Sweet, sweet harmonies from Portland Oregon's premiere high school women's a cappella group."/>
    <n v="1700"/>
    <n v="1920"/>
    <x v="0"/>
    <s v="US"/>
    <s v="USD"/>
    <d v="2012-06-04T15:45:30"/>
    <d v="2012-05-05T15:45:30"/>
    <n v="1338824730"/>
    <n v="1336232730"/>
    <b v="0"/>
    <n v="49"/>
    <n v="1.1294117647058823"/>
    <n v="39.183673469387756"/>
    <s v="music"/>
    <s v="pop"/>
    <s v="music/pop"/>
    <b v="1"/>
    <x v="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d v="2015-03-06T21:04:52"/>
    <d v="2015-02-04T21:04:52"/>
    <n v="1425675892"/>
    <n v="1423083892"/>
    <b v="0"/>
    <n v="59"/>
    <n v="1.2809523809523808"/>
    <n v="45.593220338983052"/>
    <s v="music"/>
    <s v="pop"/>
    <s v="music/pop"/>
    <b v="1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7-18T14:31:46"/>
    <n v="1471503540"/>
    <n v="1468852306"/>
    <b v="0"/>
    <n v="113"/>
    <n v="2.0169999999999999"/>
    <n v="89.247787610619469"/>
    <s v="music"/>
    <s v="pop"/>
    <s v="music/pop"/>
    <b v="1"/>
    <x v="0"/>
  </r>
  <r>
    <n v="1675"/>
    <x v="1675"/>
    <s v="The Great Party is releasing their debut album. Here's your chance to be a part of it!"/>
    <n v="1000"/>
    <n v="1374.16"/>
    <x v="0"/>
    <s v="US"/>
    <s v="USD"/>
    <d v="2011-10-16T22:03:00"/>
    <d v="2011-09-16T17:35:40"/>
    <n v="1318802580"/>
    <n v="1316194540"/>
    <b v="0"/>
    <n v="34"/>
    <n v="1.37416"/>
    <n v="40.416470588235299"/>
    <s v="music"/>
    <s v="pop"/>
    <s v="music/pop"/>
    <b v="1"/>
    <x v="0"/>
  </r>
  <r>
    <n v="1676"/>
    <x v="1676"/>
    <s v="Help fund Bridge 19's tour in support of their first duo record, to be released in May 2012."/>
    <n v="3000"/>
    <n v="3460"/>
    <x v="0"/>
    <s v="US"/>
    <s v="USD"/>
    <d v="2012-04-21T03:59:00"/>
    <d v="2012-03-05T17:25:47"/>
    <n v="1334980740"/>
    <n v="1330968347"/>
    <b v="0"/>
    <n v="42"/>
    <n v="1.1533333333333333"/>
    <n v="82.38095238095238"/>
    <s v="music"/>
    <s v="pop"/>
    <s v="music/pop"/>
    <b v="1"/>
    <x v="0"/>
  </r>
  <r>
    <n v="1677"/>
    <x v="1677"/>
    <s v="It's time to record my new album. Studio, musicians and arranger are ready, are you coming on this journey with me?"/>
    <n v="6000"/>
    <n v="6700"/>
    <x v="0"/>
    <s v="ES"/>
    <s v="EUR"/>
    <d v="2016-04-16T05:59:00"/>
    <d v="2016-02-16T09:46:16"/>
    <n v="1460786340"/>
    <n v="1455615976"/>
    <b v="0"/>
    <n v="42"/>
    <n v="1.1166666666666667"/>
    <n v="159.52380952380952"/>
    <s v="music"/>
    <s v="pop"/>
    <s v="music/pop"/>
    <b v="1"/>
    <x v="0"/>
  </r>
  <r>
    <n v="1678"/>
    <x v="1678"/>
    <s v="Help me make an amazing music video so that I can take my music to the next level and get a manager!"/>
    <n v="1500"/>
    <n v="1776"/>
    <x v="0"/>
    <s v="US"/>
    <s v="USD"/>
    <d v="2014-02-06T20:31:11"/>
    <d v="2014-01-23T20:31:11"/>
    <n v="1391718671"/>
    <n v="1390509071"/>
    <b v="0"/>
    <n v="49"/>
    <n v="1.1839999999999999"/>
    <n v="36.244897959183675"/>
    <s v="music"/>
    <s v="pop"/>
    <s v="music/pop"/>
    <b v="1"/>
    <x v="0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6-29T01:39:05"/>
    <n v="1311298745"/>
    <n v="1309311545"/>
    <b v="0"/>
    <n v="56"/>
    <n v="1.75"/>
    <n v="62.5"/>
    <s v="music"/>
    <s v="pop"/>
    <s v="music/pop"/>
    <b v="1"/>
    <x v="0"/>
  </r>
  <r>
    <n v="1680"/>
    <x v="1680"/>
    <s v="Working Musician dilemma #164: how the taxman put Kick the Record 2.0 on hold"/>
    <n v="1000"/>
    <n v="1175"/>
    <x v="0"/>
    <s v="US"/>
    <s v="USD"/>
    <d v="2014-07-12T18:11:07"/>
    <d v="2014-06-12T18:11:07"/>
    <n v="1405188667"/>
    <n v="1402596667"/>
    <b v="0"/>
    <n v="25"/>
    <n v="1.175"/>
    <n v="47"/>
    <s v="music"/>
    <s v="pop"/>
    <s v="music/pop"/>
    <b v="1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2-08T02:54:44"/>
    <n v="1490752800"/>
    <n v="1486522484"/>
    <b v="0"/>
    <n v="884"/>
    <n v="1.0142212307692309"/>
    <n v="74.575090497737563"/>
    <s v="music"/>
    <s v="faith"/>
    <s v="music/faith"/>
    <b v="0"/>
    <x v="1"/>
  </r>
  <r>
    <n v="1682"/>
    <x v="1682"/>
    <s v="Christian singer-wongerwriter searching for funding to record CD of original Christian music."/>
    <n v="6000"/>
    <n v="0"/>
    <x v="3"/>
    <s v="US"/>
    <s v="USD"/>
    <d v="2017-04-14T04:07:40"/>
    <d v="2017-02-13T05:07:40"/>
    <n v="1492142860"/>
    <n v="1486962460"/>
    <b v="0"/>
    <n v="0"/>
    <n v="0"/>
    <s v="Received No Donations"/>
    <s v="music"/>
    <s v="faith"/>
    <s v="music/faith"/>
    <b v="0"/>
    <x v="1"/>
  </r>
  <r>
    <n v="1683"/>
    <x v="1683"/>
    <s v="Rendre tÃ©moignage de ce que Dieu fait chaque jour pour moi et venir en  aide  aux autres, c'est  mon but."/>
    <n v="3500"/>
    <n v="760"/>
    <x v="3"/>
    <s v="FR"/>
    <s v="EUR"/>
    <d v="2017-04-07T18:45:38"/>
    <d v="2017-03-14T18:45:38"/>
    <n v="1491590738"/>
    <n v="1489517138"/>
    <b v="0"/>
    <n v="10"/>
    <n v="0.21714285714285714"/>
    <n v="76"/>
    <s v="music"/>
    <s v="faith"/>
    <s v="music/faith"/>
    <b v="0"/>
    <x v="1"/>
  </r>
  <r>
    <n v="1684"/>
    <x v="1684"/>
    <s v="New Music from Marty Mikles!  A new EP all about God's Goodness &amp; Mercy."/>
    <n v="8000"/>
    <n v="8730"/>
    <x v="3"/>
    <s v="US"/>
    <s v="USD"/>
    <d v="2017-03-17T18:34:01"/>
    <d v="2017-02-17T19:34:01"/>
    <n v="1489775641"/>
    <n v="1487360041"/>
    <b v="0"/>
    <n v="101"/>
    <n v="1.0912500000000001"/>
    <n v="86.43564356435644"/>
    <s v="music"/>
    <s v="faith"/>
    <s v="music/faith"/>
    <b v="0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d v="2017-03-24T05:00:23"/>
    <d v="2017-02-22T06:00:23"/>
    <n v="1490331623"/>
    <n v="1487743223"/>
    <b v="0"/>
    <n v="15"/>
    <n v="1.0285714285714285"/>
    <n v="24"/>
    <s v="music"/>
    <s v="faith"/>
    <s v="music/faith"/>
    <b v="0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2-26T20:15:19"/>
    <n v="1493320519"/>
    <n v="1488140119"/>
    <b v="0"/>
    <n v="1"/>
    <n v="3.5999999999999999E-3"/>
    <n v="18"/>
    <s v="music"/>
    <s v="faith"/>
    <s v="music/faith"/>
    <b v="0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3-08T01:07:25"/>
    <n v="1491855300"/>
    <n v="1488935245"/>
    <b v="0"/>
    <n v="39"/>
    <n v="0.3125"/>
    <n v="80.128205128205124"/>
    <s v="music"/>
    <s v="faith"/>
    <s v="music/faith"/>
    <b v="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3-10T12:49:54"/>
    <n v="1491738594"/>
    <n v="1489150194"/>
    <b v="0"/>
    <n v="7"/>
    <n v="0.443"/>
    <n v="253.14285714285714"/>
    <s v="music"/>
    <s v="faith"/>
    <s v="music/faith"/>
    <b v="0"/>
    <x v="1"/>
  </r>
  <r>
    <n v="1689"/>
    <x v="1689"/>
    <s v="Praising the Living God in the second half of life."/>
    <n v="2400"/>
    <n v="2400"/>
    <x v="3"/>
    <s v="US"/>
    <s v="USD"/>
    <d v="2017-03-16T21:37:10"/>
    <d v="2017-02-14T22:37:10"/>
    <n v="1489700230"/>
    <n v="1487111830"/>
    <b v="0"/>
    <n v="14"/>
    <n v="1"/>
    <n v="171.42857142857142"/>
    <s v="music"/>
    <s v="faith"/>
    <s v="music/faith"/>
    <b v="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d v="2017-04-06T09:20:42"/>
    <d v="2017-03-07T10:20:42"/>
    <n v="1491470442"/>
    <n v="1488882042"/>
    <b v="0"/>
    <n v="11"/>
    <n v="0.254"/>
    <n v="57.727272727272727"/>
    <s v="music"/>
    <s v="faith"/>
    <s v="music/faith"/>
    <b v="0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3-01T16:50:08"/>
    <n v="1491181200"/>
    <n v="1488387008"/>
    <b v="0"/>
    <n v="38"/>
    <n v="0.33473333333333333"/>
    <n v="264.26315789473682"/>
    <s v="music"/>
    <s v="faith"/>
    <s v="music/faith"/>
    <b v="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d v="2017-03-26T23:59:00"/>
    <d v="2017-02-22T03:37:47"/>
    <n v="1490572740"/>
    <n v="1487734667"/>
    <b v="0"/>
    <n v="15"/>
    <n v="0.47799999999999998"/>
    <n v="159.33333333333334"/>
    <s v="music"/>
    <s v="faith"/>
    <s v="music/faith"/>
    <b v="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3-09T22:05:12"/>
    <n v="1491768000"/>
    <n v="1489097112"/>
    <b v="0"/>
    <n v="8"/>
    <n v="9.3333333333333338E-2"/>
    <n v="35"/>
    <s v="music"/>
    <s v="faith"/>
    <s v="music/faith"/>
    <b v="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2-25T16:04:34"/>
    <n v="1490589360"/>
    <n v="1488038674"/>
    <b v="0"/>
    <n v="1"/>
    <n v="5.0000000000000001E-4"/>
    <n v="5"/>
    <s v="music"/>
    <s v="faith"/>
    <s v="music/faith"/>
    <b v="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3-07T00:45:14"/>
    <n v="1491786000"/>
    <n v="1488847514"/>
    <b v="0"/>
    <n v="23"/>
    <n v="0.11708333333333333"/>
    <n v="61.086956521739133"/>
    <s v="music"/>
    <s v="faith"/>
    <s v="music/faith"/>
    <b v="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3-02T01:40:11"/>
    <n v="1491007211"/>
    <n v="1488418811"/>
    <b v="0"/>
    <n v="0"/>
    <n v="0"/>
    <s v="Received No Donations"/>
    <s v="music"/>
    <s v="faith"/>
    <s v="music/faith"/>
    <b v="0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d v="2017-04-09T23:47:28"/>
    <d v="2017-03-11T00:47:28"/>
    <n v="1491781648"/>
    <n v="1489193248"/>
    <b v="0"/>
    <n v="22"/>
    <n v="0.20208000000000001"/>
    <n v="114.81818181818181"/>
    <s v="music"/>
    <s v="faith"/>
    <s v="music/faith"/>
    <b v="0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02T04:59:20"/>
    <n v="1490499180"/>
    <n v="1488430760"/>
    <b v="0"/>
    <n v="0"/>
    <n v="0"/>
    <s v="Received No Donations"/>
    <s v="music"/>
    <s v="faith"/>
    <s v="music/faith"/>
    <b v="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3-12T20:44:05"/>
    <n v="1491943445"/>
    <n v="1489351445"/>
    <b v="0"/>
    <n v="4"/>
    <n v="4.2311459353574929E-2"/>
    <n v="54"/>
    <s v="music"/>
    <s v="faith"/>
    <s v="music/faith"/>
    <b v="0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3-02T01:43:10"/>
    <n v="1491019200"/>
    <n v="1488418990"/>
    <b v="0"/>
    <n v="79"/>
    <n v="0.2606"/>
    <n v="65.974683544303801"/>
    <s v="music"/>
    <s v="faith"/>
    <s v="music/faith"/>
    <b v="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d v="2015-01-15T15:56:45"/>
    <d v="2014-12-16T15:56:45"/>
    <n v="1421337405"/>
    <n v="1418745405"/>
    <b v="0"/>
    <n v="2"/>
    <n v="1.9801980198019802E-3"/>
    <n v="5"/>
    <s v="music"/>
    <s v="faith"/>
    <s v="music/faith"/>
    <b v="0"/>
    <x v="1"/>
  </r>
  <r>
    <n v="1702"/>
    <x v="1702"/>
    <s v="I can do all things through christ jesus"/>
    <n v="16500"/>
    <n v="1"/>
    <x v="2"/>
    <s v="US"/>
    <s v="USD"/>
    <d v="2015-03-30T19:52:30"/>
    <d v="2015-02-28T20:52:30"/>
    <n v="1427745150"/>
    <n v="1425156750"/>
    <b v="0"/>
    <n v="1"/>
    <n v="6.0606060606060605E-5"/>
    <n v="1"/>
    <s v="music"/>
    <s v="faith"/>
    <s v="music/faith"/>
    <b v="0"/>
    <x v="1"/>
  </r>
  <r>
    <n v="1703"/>
    <x v="1703"/>
    <s v="I would love for you to be a part of helping me raise money for music and video production to launch my first Worship album!"/>
    <n v="5000"/>
    <n v="51"/>
    <x v="2"/>
    <s v="US"/>
    <s v="USD"/>
    <d v="2015-08-31T06:45:37"/>
    <d v="2015-07-02T06:45:37"/>
    <n v="1441003537"/>
    <n v="1435819537"/>
    <b v="0"/>
    <n v="2"/>
    <n v="1.0200000000000001E-2"/>
    <n v="25.5"/>
    <s v="music"/>
    <s v="faith"/>
    <s v="music/faith"/>
    <b v="0"/>
    <x v="1"/>
  </r>
  <r>
    <n v="1704"/>
    <x v="1704"/>
    <s v="We want to record an album of popular praise &amp; worship songs with our own influence and style."/>
    <n v="2000"/>
    <n v="1302"/>
    <x v="2"/>
    <s v="US"/>
    <s v="USD"/>
    <d v="2015-02-16T03:21:13"/>
    <d v="2015-01-17T03:21:13"/>
    <n v="1424056873"/>
    <n v="1421464873"/>
    <b v="0"/>
    <n v="11"/>
    <n v="0.65100000000000002"/>
    <n v="118.36363636363636"/>
    <s v="music"/>
    <s v="faith"/>
    <s v="music/faith"/>
    <b v="0"/>
    <x v="1"/>
  </r>
  <r>
    <n v="1705"/>
    <x v="1705"/>
    <s v="An instrumental album that ranges from hymns to contemporary music. All the music is recorded by myself."/>
    <n v="2000"/>
    <n v="0"/>
    <x v="2"/>
    <s v="US"/>
    <s v="USD"/>
    <d v="2015-09-09T16:00:00"/>
    <d v="2015-08-29T00:24:06"/>
    <n v="1441814400"/>
    <n v="1440807846"/>
    <b v="0"/>
    <n v="0"/>
    <n v="0"/>
    <s v="Received No Donations"/>
    <s v="music"/>
    <s v="faith"/>
    <s v="music/faith"/>
    <b v="0"/>
    <x v="1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d v="2015-08-23T07:21:12"/>
    <d v="2015-06-24T07:21:12"/>
    <n v="1440314472"/>
    <n v="1435130472"/>
    <b v="0"/>
    <n v="0"/>
    <n v="0"/>
    <s v="Received No Donations"/>
    <s v="music"/>
    <s v="faith"/>
    <s v="music/faith"/>
    <b v="0"/>
    <x v="1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d v="2016-03-28T16:18:15"/>
    <d v="2016-02-27T17:18:15"/>
    <n v="1459181895"/>
    <n v="1456593495"/>
    <b v="0"/>
    <n v="9"/>
    <n v="9.74E-2"/>
    <n v="54.111111111111114"/>
    <s v="music"/>
    <s v="faith"/>
    <s v="music/faith"/>
    <b v="0"/>
    <x v="1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d v="2016-05-01T20:48:26"/>
    <d v="2016-03-22T20:48:26"/>
    <n v="1462135706"/>
    <n v="1458679706"/>
    <b v="0"/>
    <n v="0"/>
    <n v="0"/>
    <s v="Received No Donations"/>
    <s v="music"/>
    <s v="faith"/>
    <s v="music/faith"/>
    <b v="0"/>
    <x v="1"/>
  </r>
  <r>
    <n v="1709"/>
    <x v="1709"/>
    <s v="A project to set psalms to music. The psalms are taken from the English Standard Version (ESV) of the Bible."/>
    <n v="1750"/>
    <n v="85"/>
    <x v="2"/>
    <s v="US"/>
    <s v="USD"/>
    <d v="2014-08-31T19:39:00"/>
    <d v="2014-07-21T13:31:54"/>
    <n v="1409513940"/>
    <n v="1405949514"/>
    <b v="0"/>
    <n v="4"/>
    <n v="4.8571428571428571E-2"/>
    <n v="21.25"/>
    <s v="music"/>
    <s v="faith"/>
    <s v="music/faith"/>
    <b v="0"/>
    <x v="1"/>
  </r>
  <r>
    <n v="1710"/>
    <x v="1710"/>
    <s v="We want to create a gospel live album which has never been produced before."/>
    <n v="5000"/>
    <n v="34"/>
    <x v="2"/>
    <s v="DE"/>
    <s v="EUR"/>
    <d v="2016-01-18T13:00:00"/>
    <d v="2015-12-03T14:11:28"/>
    <n v="1453122000"/>
    <n v="1449151888"/>
    <b v="0"/>
    <n v="1"/>
    <n v="6.7999999999999996E-3"/>
    <n v="34"/>
    <s v="music"/>
    <s v="faith"/>
    <s v="music/faith"/>
    <b v="0"/>
    <x v="1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d v="2014-09-01T15:30:34"/>
    <d v="2014-08-01T15:30:34"/>
    <n v="1409585434"/>
    <n v="1406907034"/>
    <b v="0"/>
    <n v="2"/>
    <n v="0.105"/>
    <n v="525"/>
    <s v="music"/>
    <s v="faith"/>
    <s v="music/faith"/>
    <b v="0"/>
    <x v="1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d v="2015-06-30T21:55:53"/>
    <d v="2015-05-01T21:55:53"/>
    <n v="1435701353"/>
    <n v="1430517353"/>
    <b v="0"/>
    <n v="0"/>
    <n v="0"/>
    <s v="Received No Donations"/>
    <s v="music"/>
    <s v="faith"/>
    <s v="music/faith"/>
    <b v="0"/>
    <x v="1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d v="2014-10-05T19:13:32"/>
    <d v="2014-09-05T19:13:32"/>
    <n v="1412536412"/>
    <n v="1409944412"/>
    <b v="0"/>
    <n v="1"/>
    <n v="1.6666666666666666E-2"/>
    <n v="50"/>
    <s v="music"/>
    <s v="faith"/>
    <s v="music/faith"/>
    <b v="0"/>
    <x v="1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d v="2015-05-01T22:02:41"/>
    <d v="2015-04-01T22:02:41"/>
    <n v="1430517761"/>
    <n v="1427925761"/>
    <b v="0"/>
    <n v="17"/>
    <n v="7.868E-2"/>
    <n v="115.70588235294117"/>
    <s v="music"/>
    <s v="faith"/>
    <s v="music/faith"/>
    <b v="0"/>
    <x v="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d v="2015-03-31T03:22:00"/>
    <d v="2015-03-01T05:13:05"/>
    <n v="1427772120"/>
    <n v="1425186785"/>
    <b v="0"/>
    <n v="2"/>
    <n v="2.2000000000000001E-3"/>
    <n v="5.5"/>
    <s v="music"/>
    <s v="faith"/>
    <s v="music/faith"/>
    <b v="0"/>
    <x v="1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d v="2016-12-09T14:51:39"/>
    <d v="2016-10-30T13:51:39"/>
    <n v="1481295099"/>
    <n v="1477835499"/>
    <b v="0"/>
    <n v="3"/>
    <n v="7.4999999999999997E-2"/>
    <n v="50"/>
    <s v="music"/>
    <s v="faith"/>
    <s v="music/faith"/>
    <b v="0"/>
    <x v="1"/>
  </r>
  <r>
    <n v="1717"/>
    <x v="1717"/>
    <s v="Our first record created to reach, inspire, and ultimately express the love of Jesus to our generation."/>
    <n v="3265"/>
    <n v="1395"/>
    <x v="2"/>
    <s v="US"/>
    <s v="USD"/>
    <d v="2016-04-21T04:00:00"/>
    <d v="2016-03-31T23:33:58"/>
    <n v="1461211200"/>
    <n v="1459467238"/>
    <b v="0"/>
    <n v="41"/>
    <n v="0.42725880551301687"/>
    <n v="34.024390243902438"/>
    <s v="music"/>
    <s v="faith"/>
    <s v="music/faith"/>
    <b v="0"/>
    <x v="1"/>
  </r>
  <r>
    <n v="1718"/>
    <x v="1718"/>
    <s v="A melody for the galaxy."/>
    <n v="35000"/>
    <n v="75"/>
    <x v="2"/>
    <s v="US"/>
    <s v="USD"/>
    <d v="2016-05-14T04:59:00"/>
    <d v="2016-03-31T14:39:09"/>
    <n v="1463201940"/>
    <n v="1459435149"/>
    <b v="0"/>
    <n v="2"/>
    <n v="2.142857142857143E-3"/>
    <n v="37.5"/>
    <s v="music"/>
    <s v="faith"/>
    <s v="music/faith"/>
    <b v="0"/>
    <x v="1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d v="2014-09-17T12:49:51"/>
    <d v="2014-08-18T12:49:51"/>
    <n v="1410958191"/>
    <n v="1408366191"/>
    <b v="0"/>
    <n v="3"/>
    <n v="8.7500000000000008E-3"/>
    <n v="11.666666666666666"/>
    <s v="music"/>
    <s v="faith"/>
    <s v="music/faith"/>
    <b v="0"/>
    <x v="1"/>
  </r>
  <r>
    <n v="1720"/>
    <x v="1720"/>
    <s v="Justin and Elly Heckel just finished recording their Debut Album and need your help to release it to the rest of the World!"/>
    <n v="4000"/>
    <n v="225"/>
    <x v="2"/>
    <s v="US"/>
    <s v="USD"/>
    <d v="2014-11-09T19:47:51"/>
    <d v="2014-10-10T18:47:51"/>
    <n v="1415562471"/>
    <n v="1412966871"/>
    <b v="0"/>
    <n v="8"/>
    <n v="5.6250000000000001E-2"/>
    <n v="28.125"/>
    <s v="music"/>
    <s v="faith"/>
    <s v="music/faith"/>
    <b v="0"/>
    <x v="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d v="2015-12-11T11:04:23"/>
    <d v="2015-11-11T11:04:23"/>
    <n v="1449831863"/>
    <n v="1447239863"/>
    <b v="0"/>
    <n v="0"/>
    <n v="0"/>
    <s v="Received No Donations"/>
    <s v="music"/>
    <s v="faith"/>
    <s v="music/faith"/>
    <b v="0"/>
    <x v="1"/>
  </r>
  <r>
    <n v="1722"/>
    <x v="1722"/>
    <s v="I am raising money to leave a legacy for the DC Gospel Stars and preserve this art form for music lovers of this style."/>
    <n v="2880"/>
    <n v="1"/>
    <x v="2"/>
    <s v="US"/>
    <s v="USD"/>
    <d v="2016-04-03T00:10:00"/>
    <d v="2016-02-25T23:03:49"/>
    <n v="1459642200"/>
    <n v="1456441429"/>
    <b v="0"/>
    <n v="1"/>
    <n v="3.4722222222222224E-4"/>
    <n v="1"/>
    <s v="music"/>
    <s v="faith"/>
    <s v="music/faith"/>
    <b v="0"/>
    <x v="1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d v="2015-07-01T06:00:00"/>
    <d v="2015-05-05T19:48:35"/>
    <n v="1435730400"/>
    <n v="1430855315"/>
    <b v="0"/>
    <n v="3"/>
    <n v="6.5000000000000002E-2"/>
    <n v="216.66666666666666"/>
    <s v="music"/>
    <s v="faith"/>
    <s v="music/faith"/>
    <b v="0"/>
    <x v="1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d v="2014-10-30T22:22:42"/>
    <d v="2014-09-30T22:22:42"/>
    <n v="1414707762"/>
    <n v="1412115762"/>
    <b v="0"/>
    <n v="4"/>
    <n v="5.8333333333333336E-3"/>
    <n v="8.75"/>
    <s v="music"/>
    <s v="faith"/>
    <s v="music/faith"/>
    <b v="0"/>
    <x v="1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d v="2014-08-24T23:14:09"/>
    <d v="2014-07-25T23:14:09"/>
    <n v="1408922049"/>
    <n v="1406330049"/>
    <b v="0"/>
    <n v="9"/>
    <n v="0.10181818181818182"/>
    <n v="62.222222222222221"/>
    <s v="music"/>
    <s v="faith"/>
    <s v="music/faith"/>
    <b v="0"/>
    <x v="1"/>
  </r>
  <r>
    <n v="1726"/>
    <x v="1726"/>
    <s v="Amanda Joy Hall's sophomore album, &quot;Every Day&quot;. Release expected July 2014"/>
    <n v="6500"/>
    <n v="2196"/>
    <x v="2"/>
    <s v="US"/>
    <s v="USD"/>
    <d v="2014-06-27T22:04:24"/>
    <d v="2014-05-29T22:04:24"/>
    <n v="1403906664"/>
    <n v="1401401064"/>
    <b v="0"/>
    <n v="16"/>
    <n v="0.33784615384615385"/>
    <n v="137.25"/>
    <s v="music"/>
    <s v="faith"/>
    <s v="music/faith"/>
    <b v="0"/>
    <x v="1"/>
  </r>
  <r>
    <n v="1727"/>
    <x v="1727"/>
    <s v="Please help fund my second Prophetic Guitar album. Be a part of a pioneering and groundbreaking sound released from Heaven."/>
    <n v="3000"/>
    <n v="1"/>
    <x v="2"/>
    <s v="GB"/>
    <s v="GBP"/>
    <d v="2015-04-05T11:00:00"/>
    <d v="2015-02-09T22:16:17"/>
    <n v="1428231600"/>
    <n v="1423520177"/>
    <b v="0"/>
    <n v="1"/>
    <n v="3.3333333333333332E-4"/>
    <n v="1"/>
    <s v="music"/>
    <s v="faith"/>
    <s v="music/faith"/>
    <b v="0"/>
    <x v="1"/>
  </r>
  <r>
    <n v="1728"/>
    <x v="1728"/>
    <s v="Be in God's presence through instrumental covers of hymns. Help me build a home studio to freely distribute this album."/>
    <n v="1250"/>
    <n v="855"/>
    <x v="2"/>
    <s v="US"/>
    <s v="USD"/>
    <d v="2015-10-21T15:01:14"/>
    <d v="2015-09-21T15:01:14"/>
    <n v="1445439674"/>
    <n v="1442847674"/>
    <b v="0"/>
    <n v="7"/>
    <n v="0.68400000000000005"/>
    <n v="122.14285714285714"/>
    <s v="music"/>
    <s v="faith"/>
    <s v="music/faith"/>
    <b v="0"/>
    <x v="1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d v="2016-06-10T01:15:06"/>
    <d v="2016-04-11T01:15:06"/>
    <n v="1465521306"/>
    <n v="1460337306"/>
    <b v="0"/>
    <n v="0"/>
    <n v="0"/>
    <s v="Received No Donations"/>
    <s v="music"/>
    <s v="faith"/>
    <s v="music/faith"/>
    <b v="0"/>
    <x v="1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d v="2015-10-25T02:06:23"/>
    <d v="2015-09-25T02:06:23"/>
    <n v="1445738783"/>
    <n v="1443146783"/>
    <b v="0"/>
    <n v="0"/>
    <n v="0"/>
    <s v="Received No Donations"/>
    <s v="music"/>
    <s v="faith"/>
    <s v="music/faith"/>
    <b v="0"/>
    <x v="1"/>
  </r>
  <r>
    <n v="1731"/>
    <x v="1731"/>
    <s v="We are a Christin Worship band looking to midwest tour. God Bless!"/>
    <n v="1000"/>
    <n v="0"/>
    <x v="2"/>
    <s v="US"/>
    <s v="USD"/>
    <d v="2015-06-11T15:00:00"/>
    <d v="2015-05-28T21:45:52"/>
    <n v="1434034800"/>
    <n v="1432849552"/>
    <b v="0"/>
    <n v="0"/>
    <n v="0"/>
    <s v="Received No Donations"/>
    <s v="music"/>
    <s v="faith"/>
    <s v="music/faith"/>
    <b v="0"/>
    <x v="1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d v="2016-01-16T05:00:00"/>
    <d v="2015-11-17T16:24:41"/>
    <n v="1452920400"/>
    <n v="1447777481"/>
    <b v="0"/>
    <n v="0"/>
    <n v="0"/>
    <s v="Received No Donations"/>
    <s v="music"/>
    <s v="faith"/>
    <s v="music/faith"/>
    <b v="0"/>
    <x v="1"/>
  </r>
  <r>
    <n v="1733"/>
    <x v="1733"/>
    <s v="I am trying to share the music I am blessed to have written. https://www.johncox4.com or https://reverbnation.com/johncox4"/>
    <n v="10000"/>
    <n v="0"/>
    <x v="2"/>
    <s v="US"/>
    <s v="USD"/>
    <d v="2016-09-13T21:30:00"/>
    <d v="2016-09-01T16:12:54"/>
    <n v="1473802200"/>
    <n v="1472746374"/>
    <b v="0"/>
    <n v="0"/>
    <n v="0"/>
    <s v="Received No Donations"/>
    <s v="music"/>
    <s v="faith"/>
    <s v="music/faith"/>
    <b v="0"/>
    <x v="1"/>
  </r>
  <r>
    <n v="1734"/>
    <x v="1734"/>
    <s v="This is a double venture project. I have finished a new manuscript and currently working on creating a Christian rap CD."/>
    <n v="4500"/>
    <n v="1"/>
    <x v="2"/>
    <s v="US"/>
    <s v="USD"/>
    <d v="2015-05-08T00:52:36"/>
    <d v="2015-04-08T00:52:36"/>
    <n v="1431046356"/>
    <n v="1428454356"/>
    <b v="0"/>
    <n v="1"/>
    <n v="2.2222222222222223E-4"/>
    <n v="1"/>
    <s v="music"/>
    <s v="faith"/>
    <s v="music/faith"/>
    <b v="0"/>
    <x v="1"/>
  </r>
  <r>
    <n v="1735"/>
    <x v="1735"/>
    <s v="RainSong is letting my buy a discounted guitar. I will use this to offer my talents to the ministry programs I'm a part of."/>
    <n v="1000"/>
    <n v="110"/>
    <x v="2"/>
    <s v="US"/>
    <s v="USD"/>
    <d v="2016-08-07T19:32:25"/>
    <d v="2016-07-08T19:32:25"/>
    <n v="1470598345"/>
    <n v="1468006345"/>
    <b v="0"/>
    <n v="2"/>
    <n v="0.11"/>
    <n v="55"/>
    <s v="music"/>
    <s v="faith"/>
    <s v="music/faith"/>
    <b v="0"/>
    <x v="1"/>
  </r>
  <r>
    <n v="1736"/>
    <x v="1736"/>
    <s v="A unique meditative album reflecting on the life of Christ, inviting Him into your presence"/>
    <n v="3000"/>
    <n v="22"/>
    <x v="2"/>
    <s v="US"/>
    <s v="USD"/>
    <d v="2015-11-08T21:40:33"/>
    <d v="2015-10-09T20:40:33"/>
    <n v="1447018833"/>
    <n v="1444423233"/>
    <b v="0"/>
    <n v="1"/>
    <n v="7.3333333333333332E-3"/>
    <n v="22"/>
    <s v="music"/>
    <s v="faith"/>
    <s v="music/faith"/>
    <b v="0"/>
    <x v="1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d v="2015-07-20T22:46:32"/>
    <d v="2015-06-20T22:46:32"/>
    <n v="1437432392"/>
    <n v="1434840392"/>
    <b v="0"/>
    <n v="15"/>
    <n v="0.21249999999999999"/>
    <n v="56.666666666666664"/>
    <s v="music"/>
    <s v="faith"/>
    <s v="music/faith"/>
    <b v="0"/>
    <x v="1"/>
  </r>
  <r>
    <n v="1738"/>
    <x v="1738"/>
    <s v="Music that inspires and gives hope for overcoming and change. And it is good music."/>
    <n v="5000"/>
    <n v="20"/>
    <x v="2"/>
    <s v="US"/>
    <s v="USD"/>
    <d v="2014-10-02T20:59:02"/>
    <d v="2014-09-02T20:59:02"/>
    <n v="1412283542"/>
    <n v="1409691542"/>
    <b v="0"/>
    <n v="1"/>
    <n v="4.0000000000000001E-3"/>
    <n v="20"/>
    <s v="music"/>
    <s v="faith"/>
    <s v="music/faith"/>
    <b v="0"/>
    <x v="1"/>
  </r>
  <r>
    <n v="1739"/>
    <x v="1739"/>
    <s v="HELP US RECORD -- SWEET LOVE -- Listen to this sped up ROUGH version and be sure and check out the unique REWARDS ---"/>
    <n v="1000"/>
    <n v="1"/>
    <x v="2"/>
    <s v="US"/>
    <s v="USD"/>
    <d v="2016-05-04T19:58:52"/>
    <d v="2016-03-06T20:58:52"/>
    <n v="1462391932"/>
    <n v="1457297932"/>
    <b v="0"/>
    <n v="1"/>
    <n v="1E-3"/>
    <n v="1"/>
    <s v="music"/>
    <s v="faith"/>
    <s v="music/faith"/>
    <b v="0"/>
    <x v="1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d v="2015-07-16T19:37:02"/>
    <d v="2015-06-16T19:37:02"/>
    <n v="1437075422"/>
    <n v="1434483422"/>
    <b v="0"/>
    <n v="0"/>
    <n v="0"/>
    <s v="Received No Donations"/>
    <s v="music"/>
    <s v="faith"/>
    <s v="music/faith"/>
    <b v="0"/>
    <x v="1"/>
  </r>
  <r>
    <n v="1741"/>
    <x v="1741"/>
    <s v="A photo journal documenting my experiences and travels across New Zealand"/>
    <n v="1200"/>
    <n v="1330"/>
    <x v="0"/>
    <s v="GB"/>
    <s v="GBP"/>
    <d v="2015-06-10T15:04:31"/>
    <d v="2015-04-26T15:04:31"/>
    <n v="1433948671"/>
    <n v="1430060671"/>
    <b v="0"/>
    <n v="52"/>
    <n v="1.1083333333333334"/>
    <n v="25.576923076923077"/>
    <s v="photography"/>
    <s v="photobooks"/>
    <s v="photography/photobooks"/>
    <b v="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6-12-06T21:02:50"/>
    <n v="1483822800"/>
    <n v="1481058170"/>
    <b v="0"/>
    <n v="34"/>
    <n v="1.0874999999999999"/>
    <n v="63.970588235294116"/>
    <s v="photography"/>
    <s v="photobooks"/>
    <s v="photography/photobooks"/>
    <b v="1"/>
    <x v="0"/>
  </r>
  <r>
    <n v="1743"/>
    <x v="1743"/>
    <s v="Visual documentation of the endangered IÃ±upiat language, captured in the form of a printed photography book."/>
    <n v="6000"/>
    <n v="6025"/>
    <x v="0"/>
    <s v="US"/>
    <s v="USD"/>
    <d v="2016-08-27T03:59:00"/>
    <d v="2016-08-04T22:12:55"/>
    <n v="1472270340"/>
    <n v="1470348775"/>
    <b v="0"/>
    <n v="67"/>
    <n v="1.0041666666666667"/>
    <n v="89.925373134328353"/>
    <s v="photography"/>
    <s v="photobooks"/>
    <s v="photography/photobooks"/>
    <b v="1"/>
    <x v="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1-22T14:31:17"/>
    <n v="1425821477"/>
    <n v="1421937077"/>
    <b v="0"/>
    <n v="70"/>
    <n v="1.1845454545454546"/>
    <n v="93.071428571428569"/>
    <s v="photography"/>
    <s v="photobooks"/>
    <s v="photography/photobooks"/>
    <b v="1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1-16T06:13:58"/>
    <n v="1482372000"/>
    <n v="1479276838"/>
    <b v="0"/>
    <n v="89"/>
    <n v="1.1401428571428571"/>
    <n v="89.674157303370791"/>
    <s v="photography"/>
    <s v="photobooks"/>
    <s v="photography/photobooks"/>
    <b v="1"/>
    <x v="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0-25T04:14:27"/>
    <n v="1479952800"/>
    <n v="1477368867"/>
    <b v="0"/>
    <n v="107"/>
    <n v="1.4810000000000001"/>
    <n v="207.61682242990653"/>
    <s v="photography"/>
    <s v="photobooks"/>
    <s v="photography/photobooks"/>
    <b v="1"/>
    <x v="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d v="2015-11-13T15:00:00"/>
    <d v="2015-10-15T10:27:10"/>
    <n v="1447426800"/>
    <n v="1444904830"/>
    <b v="0"/>
    <n v="159"/>
    <n v="1.0495555555555556"/>
    <n v="59.408805031446541"/>
    <s v="photography"/>
    <s v="photobooks"/>
    <s v="photography/photobooks"/>
    <b v="1"/>
    <x v="0"/>
  </r>
  <r>
    <n v="1748"/>
    <x v="1748"/>
    <s v="Telling the story of the city through remarkable people who live in Vancouver today."/>
    <n v="50000"/>
    <n v="64974"/>
    <x v="0"/>
    <s v="CA"/>
    <s v="CAD"/>
    <d v="2015-09-02T22:49:03"/>
    <d v="2015-08-03T22:49:03"/>
    <n v="1441234143"/>
    <n v="1438642143"/>
    <b v="0"/>
    <n v="181"/>
    <n v="1.29948"/>
    <n v="358.97237569060775"/>
    <s v="photography"/>
    <s v="photobooks"/>
    <s v="photography/photobooks"/>
    <b v="1"/>
    <x v="0"/>
  </r>
  <r>
    <n v="1749"/>
    <x v="1749"/>
    <s v="Help me fund the production run of my first book by local Photographer Sandro Ortolani."/>
    <n v="10050"/>
    <n v="12410.5"/>
    <x v="0"/>
    <s v="LU"/>
    <s v="EUR"/>
    <d v="2017-03-01T19:00:00"/>
    <d v="2017-01-23T23:25:21"/>
    <n v="1488394800"/>
    <n v="1485213921"/>
    <b v="0"/>
    <n v="131"/>
    <n v="1.2348756218905472"/>
    <n v="94.736641221374043"/>
    <s v="photography"/>
    <s v="photobooks"/>
    <s v="photography/photobooks"/>
    <b v="1"/>
    <x v="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3-25T20:05:04"/>
    <n v="1461096304"/>
    <n v="1458936304"/>
    <b v="0"/>
    <n v="125"/>
    <n v="2.0162"/>
    <n v="80.647999999999996"/>
    <s v="photography"/>
    <s v="photobooks"/>
    <s v="photography/photobooks"/>
    <b v="1"/>
    <x v="0"/>
  </r>
  <r>
    <n v="1751"/>
    <x v="1751"/>
    <s v="Photographs and stories culled from 10 years of road trips through rural Greece"/>
    <n v="10000"/>
    <n v="10290"/>
    <x v="0"/>
    <s v="US"/>
    <s v="USD"/>
    <d v="2015-03-19T17:45:23"/>
    <d v="2015-02-17T18:45:23"/>
    <n v="1426787123"/>
    <n v="1424198723"/>
    <b v="0"/>
    <n v="61"/>
    <n v="1.0289999999999999"/>
    <n v="168.68852459016392"/>
    <s v="photography"/>
    <s v="photobooks"/>
    <s v="photography/photobooks"/>
    <b v="1"/>
    <x v="0"/>
  </r>
  <r>
    <n v="1752"/>
    <x v="1752"/>
    <s v="A little book of calm, in picture form, that will soothe the soul and un-furrow the brow."/>
    <n v="1200"/>
    <n v="3122"/>
    <x v="0"/>
    <s v="GB"/>
    <s v="GBP"/>
    <d v="2016-10-14T06:04:42"/>
    <d v="2016-09-14T06:04:42"/>
    <n v="1476425082"/>
    <n v="1473833082"/>
    <b v="0"/>
    <n v="90"/>
    <n v="2.6016666666666666"/>
    <n v="34.68888888888889"/>
    <s v="photography"/>
    <s v="photobooks"/>
    <s v="photography/photobooks"/>
    <b v="1"/>
    <x v="0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2-20T17:59:28"/>
    <n v="1458579568"/>
    <n v="1455991168"/>
    <b v="0"/>
    <n v="35"/>
    <n v="1.08"/>
    <n v="462.85714285714283"/>
    <s v="photography"/>
    <s v="photobooks"/>
    <s v="photography/photobooks"/>
    <b v="1"/>
    <x v="0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d v="2015-04-03T20:02:33"/>
    <d v="2015-03-04T21:02:33"/>
    <n v="1428091353"/>
    <n v="1425502953"/>
    <b v="0"/>
    <n v="90"/>
    <n v="1.1052941176470588"/>
    <n v="104.38888888888889"/>
    <s v="photography"/>
    <s v="photobooks"/>
    <s v="photography/photobooks"/>
    <b v="1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d v="2015-10-05T18:56:01"/>
    <d v="2015-09-05T18:56:01"/>
    <n v="1444071361"/>
    <n v="1441479361"/>
    <b v="0"/>
    <n v="4"/>
    <n v="1.2"/>
    <n v="7.5"/>
    <s v="photography"/>
    <s v="photobooks"/>
    <s v="photography/photobooks"/>
    <b v="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d v="2016-08-29T04:01:09"/>
    <d v="2016-07-20T04:01:09"/>
    <n v="1472443269"/>
    <n v="1468987269"/>
    <b v="0"/>
    <n v="120"/>
    <n v="1.0282909090909091"/>
    <n v="47.13"/>
    <s v="photography"/>
    <s v="photobooks"/>
    <s v="photography/photobooks"/>
    <b v="1"/>
    <x v="0"/>
  </r>
  <r>
    <n v="1757"/>
    <x v="1757"/>
    <s v="I want to create a self published photo art book on the topic of the resurgence of femininity."/>
    <n v="5000"/>
    <n v="5800"/>
    <x v="0"/>
    <s v="US"/>
    <s v="USD"/>
    <d v="2017-01-28T19:29:00"/>
    <d v="2016-12-29T19:51:23"/>
    <n v="1485631740"/>
    <n v="1483041083"/>
    <b v="0"/>
    <n v="14"/>
    <n v="1.1599999999999999"/>
    <n v="414.28571428571428"/>
    <s v="photography"/>
    <s v="photobooks"/>
    <s v="photography/photobooks"/>
    <b v="1"/>
    <x v="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5-15T22:56:32"/>
    <n v="1468536992"/>
    <n v="1463352992"/>
    <b v="0"/>
    <n v="27"/>
    <n v="1.147"/>
    <n v="42.481481481481481"/>
    <s v="photography"/>
    <s v="photobooks"/>
    <s v="photography/photobooks"/>
    <b v="1"/>
    <x v="0"/>
  </r>
  <r>
    <n v="1759"/>
    <x v="1759"/>
    <s v="Death Valley will be the first photo book of Andi State"/>
    <n v="5000"/>
    <n v="5330"/>
    <x v="0"/>
    <s v="US"/>
    <s v="USD"/>
    <d v="2015-03-25T18:53:49"/>
    <d v="2015-03-05T19:53:49"/>
    <n v="1427309629"/>
    <n v="1425585229"/>
    <b v="0"/>
    <n v="49"/>
    <n v="1.0660000000000001"/>
    <n v="108.77551020408163"/>
    <s v="photography"/>
    <s v="photobooks"/>
    <s v="photography/photobooks"/>
    <b v="1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05T16:08:33"/>
    <n v="1456416513"/>
    <n v="1454688513"/>
    <b v="0"/>
    <n v="102"/>
    <n v="1.6544000000000001"/>
    <n v="81.098039215686271"/>
    <s v="photography"/>
    <s v="photobooks"/>
    <s v="photography/photobooks"/>
    <b v="1"/>
    <x v="0"/>
  </r>
  <r>
    <n v="1761"/>
    <x v="1761"/>
    <s v="A hardcover photobook telling the naked truth of a young photographers journey."/>
    <n v="100"/>
    <n v="155"/>
    <x v="0"/>
    <s v="GB"/>
    <s v="GBP"/>
    <d v="2015-09-12T13:37:40"/>
    <d v="2015-07-24T13:37:40"/>
    <n v="1442065060"/>
    <n v="1437745060"/>
    <b v="0"/>
    <n v="3"/>
    <n v="1.55"/>
    <n v="51.666666666666664"/>
    <s v="photography"/>
    <s v="photobooks"/>
    <s v="photography/photobooks"/>
    <b v="1"/>
    <x v="0"/>
  </r>
  <r>
    <n v="1762"/>
    <x v="1762"/>
    <s v="Project rewards $25 gets you 190+ digital images"/>
    <n v="100"/>
    <n v="885"/>
    <x v="0"/>
    <s v="US"/>
    <s v="USD"/>
    <d v="2016-03-11T23:34:05"/>
    <d v="2016-02-10T23:34:05"/>
    <n v="1457739245"/>
    <n v="1455147245"/>
    <b v="0"/>
    <n v="25"/>
    <n v="8.85"/>
    <n v="35.4"/>
    <s v="photography"/>
    <s v="photobooks"/>
    <s v="photography/photobooks"/>
    <b v="1"/>
    <x v="0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09-23T20:50:40"/>
    <n v="1477255840"/>
    <n v="1474663840"/>
    <b v="0"/>
    <n v="118"/>
    <n v="1.0190833333333333"/>
    <n v="103.63559322033899"/>
    <s v="photography"/>
    <s v="photobooks"/>
    <s v="photography/photobooks"/>
    <b v="1"/>
    <x v="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d v="2014-08-03T11:39:39"/>
    <d v="2014-07-05T11:39:39"/>
    <n v="1407065979"/>
    <n v="1404560379"/>
    <b v="1"/>
    <n v="39"/>
    <n v="0.19600000000000001"/>
    <n v="55.282051282051285"/>
    <s v="photography"/>
    <s v="photobooks"/>
    <s v="photography/photobooks"/>
    <b v="0"/>
    <x v="1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d v="2014-08-13T23:31:52"/>
    <d v="2014-07-14T23:31:52"/>
    <n v="1407972712"/>
    <n v="1405380712"/>
    <b v="1"/>
    <n v="103"/>
    <n v="0.59467839999999994"/>
    <n v="72.16970873786407"/>
    <s v="photography"/>
    <s v="photobooks"/>
    <s v="photography/photobooks"/>
    <b v="0"/>
    <x v="1"/>
  </r>
  <r>
    <n v="1766"/>
    <x v="1766"/>
    <s v="I want to create a beautiful book which documents the Melbourne music scene."/>
    <n v="1500"/>
    <n v="0"/>
    <x v="2"/>
    <s v="AU"/>
    <s v="AUD"/>
    <d v="2014-08-25T20:38:08"/>
    <d v="2014-08-04T20:38:08"/>
    <n v="1408999088"/>
    <n v="1407184688"/>
    <b v="1"/>
    <n v="0"/>
    <n v="0"/>
    <s v="Received No Donations"/>
    <s v="photography"/>
    <s v="photobooks"/>
    <s v="photography/photobooks"/>
    <b v="0"/>
    <x v="1"/>
  </r>
  <r>
    <n v="1767"/>
    <x v="1767"/>
    <s v="A photographic search for the true meaning of pride for ones country during the World Cup"/>
    <n v="5000"/>
    <n v="2286"/>
    <x v="2"/>
    <s v="US"/>
    <s v="USD"/>
    <d v="2014-08-03T15:48:04"/>
    <d v="2014-07-04T15:48:04"/>
    <n v="1407080884"/>
    <n v="1404488884"/>
    <b v="1"/>
    <n v="39"/>
    <n v="0.4572"/>
    <n v="58.615384615384613"/>
    <s v="photography"/>
    <s v="photobooks"/>
    <s v="photography/photobooks"/>
    <b v="0"/>
    <x v="1"/>
  </r>
  <r>
    <n v="1768"/>
    <x v="1768"/>
    <s v="My goal is to create a catalog of farm-to-table recipes with stunning images from restaurants and farms in the southwest."/>
    <n v="5000"/>
    <n v="187"/>
    <x v="2"/>
    <s v="US"/>
    <s v="USD"/>
    <d v="2014-09-27T13:27:24"/>
    <d v="2014-07-29T13:27:24"/>
    <n v="1411824444"/>
    <n v="1406640444"/>
    <b v="1"/>
    <n v="15"/>
    <n v="3.7400000000000003E-2"/>
    <n v="12.466666666666667"/>
    <s v="photography"/>
    <s v="photobooks"/>
    <s v="photography/photobooks"/>
    <b v="0"/>
    <x v="1"/>
  </r>
  <r>
    <n v="1769"/>
    <x v="1769"/>
    <s v="To create a publication, and exhibition documenting the collection of Jamie Ross, longtime collector of Navajo Textiles"/>
    <n v="40000"/>
    <n v="1081"/>
    <x v="2"/>
    <s v="US"/>
    <s v="USD"/>
    <d v="2015-01-13T19:39:19"/>
    <d v="2014-12-14T19:39:19"/>
    <n v="1421177959"/>
    <n v="1418585959"/>
    <b v="1"/>
    <n v="22"/>
    <n v="2.7025E-2"/>
    <n v="49.136363636363633"/>
    <s v="photography"/>
    <s v="photobooks"/>
    <s v="photography/photobooks"/>
    <b v="0"/>
    <x v="1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d v="2014-10-14T18:43:14"/>
    <d v="2014-09-09T18:43:14"/>
    <n v="1413312194"/>
    <n v="1410288194"/>
    <b v="1"/>
    <n v="92"/>
    <n v="0.56514285714285717"/>
    <n v="150.5"/>
    <s v="photography"/>
    <s v="photobooks"/>
    <s v="photography/photobooks"/>
    <b v="0"/>
    <x v="1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d v="2014-10-23T23:30:40"/>
    <d v="2014-09-23T23:30:40"/>
    <n v="1414107040"/>
    <n v="1411515040"/>
    <b v="1"/>
    <n v="25"/>
    <n v="0.21309523809523809"/>
    <n v="35.799999999999997"/>
    <s v="photography"/>
    <s v="photobooks"/>
    <s v="photography/photobooks"/>
    <b v="0"/>
    <x v="1"/>
  </r>
  <r>
    <n v="1772"/>
    <x v="1772"/>
    <s v="A photobook and a short documentary film telling the story of Holocaust in Northwestern Lithuania"/>
    <n v="5500"/>
    <n v="858"/>
    <x v="2"/>
    <s v="GB"/>
    <s v="GBP"/>
    <d v="2014-07-06T17:13:56"/>
    <d v="2014-05-07T17:13:56"/>
    <n v="1404666836"/>
    <n v="1399482836"/>
    <b v="1"/>
    <n v="19"/>
    <n v="0.156"/>
    <n v="45.157894736842103"/>
    <s v="photography"/>
    <s v="photobooks"/>
    <s v="photography/photobooks"/>
    <b v="0"/>
    <x v="1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d v="2015-01-19T18:14:58"/>
    <d v="2014-12-05T18:14:58"/>
    <n v="1421691298"/>
    <n v="1417803298"/>
    <b v="1"/>
    <n v="19"/>
    <n v="6.2566666666666673E-2"/>
    <n v="98.78947368421052"/>
    <s v="photography"/>
    <s v="photobooks"/>
    <s v="photography/photobooks"/>
    <b v="0"/>
    <x v="1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d v="2014-11-29T14:59:00"/>
    <d v="2014-10-18T05:14:52"/>
    <n v="1417273140"/>
    <n v="1413609292"/>
    <b v="1"/>
    <n v="13"/>
    <n v="0.4592"/>
    <n v="88.307692307692307"/>
    <s v="photography"/>
    <s v="photobooks"/>
    <s v="photography/photobooks"/>
    <b v="0"/>
    <x v="1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d v="2014-10-24T23:26:00"/>
    <d v="2014-09-09T23:26:00"/>
    <n v="1414193160"/>
    <n v="1410305160"/>
    <b v="1"/>
    <n v="124"/>
    <n v="0.65101538461538466"/>
    <n v="170.62903225806451"/>
    <s v="photography"/>
    <s v="photobooks"/>
    <s v="photography/photobooks"/>
    <b v="0"/>
    <x v="1"/>
  </r>
  <r>
    <n v="1776"/>
    <x v="1776"/>
    <s v="A documentation of the implications of hedonistic architectural ventures in Dubai, the fastest growing city on the planet."/>
    <n v="5000"/>
    <n v="335"/>
    <x v="2"/>
    <s v="GB"/>
    <s v="GBP"/>
    <d v="2014-10-29T22:57:51"/>
    <d v="2014-09-23T22:57:51"/>
    <n v="1414623471"/>
    <n v="1411513071"/>
    <b v="1"/>
    <n v="4"/>
    <n v="6.7000000000000004E-2"/>
    <n v="83.75"/>
    <s v="photography"/>
    <s v="photobooks"/>
    <s v="photography/photobooks"/>
    <b v="0"/>
    <x v="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d v="2015-02-20T08:34:13"/>
    <d v="2015-01-21T08:34:13"/>
    <n v="1424421253"/>
    <n v="1421829253"/>
    <b v="1"/>
    <n v="10"/>
    <n v="0.135625"/>
    <n v="65.099999999999994"/>
    <s v="photography"/>
    <s v="photobooks"/>
    <s v="photography/photobooks"/>
    <b v="0"/>
    <x v="1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d v="2015-03-27T19:43:15"/>
    <d v="2015-02-10T20:43:15"/>
    <n v="1427485395"/>
    <n v="1423600995"/>
    <b v="1"/>
    <n v="15"/>
    <n v="1.9900000000000001E-2"/>
    <n v="66.333333333333329"/>
    <s v="photography"/>
    <s v="photobooks"/>
    <s v="photography/photobooks"/>
    <b v="0"/>
    <x v="1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d v="2016-09-02T16:36:20"/>
    <d v="2016-08-03T16:36:20"/>
    <n v="1472834180"/>
    <n v="1470242180"/>
    <b v="1"/>
    <n v="38"/>
    <n v="0.36236363636363639"/>
    <n v="104.89473684210526"/>
    <s v="photography"/>
    <s v="photobooks"/>
    <s v="photography/photobooks"/>
    <b v="0"/>
    <x v="1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d v="2016-07-02T14:25:10"/>
    <d v="2016-05-03T14:25:10"/>
    <n v="1467469510"/>
    <n v="1462285510"/>
    <b v="1"/>
    <n v="152"/>
    <n v="0.39743333333333336"/>
    <n v="78.440789473684205"/>
    <s v="photography"/>
    <s v="photobooks"/>
    <s v="photography/photobooks"/>
    <b v="0"/>
    <x v="1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d v="2016-09-15T14:49:05"/>
    <d v="2016-08-15T14:49:05"/>
    <n v="1473950945"/>
    <n v="1471272545"/>
    <b v="1"/>
    <n v="24"/>
    <n v="0.25763636363636366"/>
    <n v="59.041666666666664"/>
    <s v="photography"/>
    <s v="photobooks"/>
    <s v="photography/photobooks"/>
    <b v="0"/>
    <x v="1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d v="2016-02-21T13:48:09"/>
    <d v="2016-01-19T13:48:09"/>
    <n v="1456062489"/>
    <n v="1453211289"/>
    <b v="1"/>
    <n v="76"/>
    <n v="0.15491428571428573"/>
    <n v="71.34210526315789"/>
    <s v="photography"/>
    <s v="photobooks"/>
    <s v="photography/photobooks"/>
    <b v="0"/>
    <x v="1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d v="2015-05-21T22:47:58"/>
    <d v="2015-04-21T22:47:58"/>
    <n v="1432248478"/>
    <n v="1429656478"/>
    <b v="1"/>
    <n v="185"/>
    <n v="0.236925"/>
    <n v="51.227027027027027"/>
    <s v="photography"/>
    <s v="photobooks"/>
    <s v="photography/photobooks"/>
    <b v="0"/>
    <x v="1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d v="2015-01-31T03:25:00"/>
    <d v="2014-12-30T15:44:00"/>
    <n v="1422674700"/>
    <n v="1419954240"/>
    <b v="1"/>
    <n v="33"/>
    <n v="0.39760000000000001"/>
    <n v="60.242424242424242"/>
    <s v="photography"/>
    <s v="photobooks"/>
    <s v="photography/photobooks"/>
    <b v="0"/>
    <x v="1"/>
  </r>
  <r>
    <n v="1785"/>
    <x v="1785"/>
    <s v="A book about a school bus converted into a living space, and the adventure shared by friends on its maiden voyage."/>
    <n v="24000"/>
    <n v="4853"/>
    <x v="2"/>
    <s v="US"/>
    <s v="USD"/>
    <d v="2014-10-16T00:00:00"/>
    <d v="2014-09-15T03:14:15"/>
    <n v="1413417600"/>
    <n v="1410750855"/>
    <b v="1"/>
    <n v="108"/>
    <n v="0.20220833333333332"/>
    <n v="44.935185185185183"/>
    <s v="photography"/>
    <s v="photobooks"/>
    <s v="photography/photobooks"/>
    <b v="0"/>
    <x v="1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d v="2014-12-15T13:12:57"/>
    <d v="2014-11-15T13:12:57"/>
    <n v="1418649177"/>
    <n v="1416057177"/>
    <b v="1"/>
    <n v="29"/>
    <n v="0.47631578947368419"/>
    <n v="31.206896551724139"/>
    <s v="photography"/>
    <s v="photobooks"/>
    <s v="photography/photobooks"/>
    <b v="0"/>
    <x v="1"/>
  </r>
  <r>
    <n v="1787"/>
    <x v="1787"/>
    <s v="Raising awareness to the effects of global warming through photographs of the high mountains of Peru."/>
    <n v="10000"/>
    <n v="1533"/>
    <x v="2"/>
    <s v="US"/>
    <s v="USD"/>
    <d v="2015-04-04T14:43:57"/>
    <d v="2015-03-05T15:43:57"/>
    <n v="1428158637"/>
    <n v="1425570237"/>
    <b v="1"/>
    <n v="24"/>
    <n v="0.15329999999999999"/>
    <n v="63.875"/>
    <s v="photography"/>
    <s v="photobooks"/>
    <s v="photography/photobooks"/>
    <b v="0"/>
    <x v="1"/>
  </r>
  <r>
    <n v="1788"/>
    <x v="1788"/>
    <s v="A photo book celebrating Goths, exploring their lives and giving an insight into what Goth is for them."/>
    <n v="5500"/>
    <n v="76"/>
    <x v="2"/>
    <s v="GB"/>
    <s v="GBP"/>
    <d v="2014-10-31T22:45:42"/>
    <d v="2014-10-01T22:45:42"/>
    <n v="1414795542"/>
    <n v="1412203542"/>
    <b v="1"/>
    <n v="4"/>
    <n v="1.3818181818181818E-2"/>
    <n v="19"/>
    <s v="photography"/>
    <s v="photobooks"/>
    <s v="photography/photobooks"/>
    <b v="0"/>
    <x v="1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d v="2015-01-12T06:00:03"/>
    <d v="2014-11-13T06:00:03"/>
    <n v="1421042403"/>
    <n v="1415858403"/>
    <b v="1"/>
    <n v="4"/>
    <n v="5.0000000000000001E-3"/>
    <n v="10"/>
    <s v="photography"/>
    <s v="photobooks"/>
    <s v="photography/photobooks"/>
    <b v="0"/>
    <x v="1"/>
  </r>
  <r>
    <n v="1790"/>
    <x v="1790"/>
    <s v="70 years of incredible photography sits patiently in old film sheet boxes, waiting for a return to relevance."/>
    <n v="33000"/>
    <n v="1636"/>
    <x v="2"/>
    <s v="US"/>
    <s v="USD"/>
    <d v="2015-02-05T16:11:18"/>
    <d v="2015-01-06T16:11:18"/>
    <n v="1423152678"/>
    <n v="1420560678"/>
    <b v="1"/>
    <n v="15"/>
    <n v="4.9575757575757579E-2"/>
    <n v="109.06666666666666"/>
    <s v="photography"/>
    <s v="photobooks"/>
    <s v="photography/photobooks"/>
    <b v="0"/>
    <x v="1"/>
  </r>
  <r>
    <n v="1791"/>
    <x v="1791"/>
    <s v="For the love of street photography and the beauty of traditional cultures in southern Italy."/>
    <n v="3000"/>
    <n v="107"/>
    <x v="2"/>
    <s v="GB"/>
    <s v="GBP"/>
    <d v="2015-01-29T17:46:05"/>
    <d v="2014-11-30T17:46:05"/>
    <n v="1422553565"/>
    <n v="1417369565"/>
    <b v="1"/>
    <n v="4"/>
    <n v="3.5666666666666666E-2"/>
    <n v="26.75"/>
    <s v="photography"/>
    <s v="photobooks"/>
    <s v="photography/photobooks"/>
    <b v="0"/>
    <x v="1"/>
  </r>
  <r>
    <n v="1792"/>
    <x v="1792"/>
    <s v="In 1970 Helaine Garren shot a series of images at Bensingerâ€™s Pool Hall in Chicago, Illinois."/>
    <n v="25000"/>
    <n v="15281"/>
    <x v="2"/>
    <s v="US"/>
    <s v="USD"/>
    <d v="2015-08-10T06:59:00"/>
    <d v="2015-07-04T00:44:42"/>
    <n v="1439189940"/>
    <n v="1435970682"/>
    <b v="1"/>
    <n v="139"/>
    <n v="0.61124000000000001"/>
    <n v="109.93525179856115"/>
    <s v="photography"/>
    <s v="photobooks"/>
    <s v="photography/photobooks"/>
    <b v="0"/>
    <x v="1"/>
  </r>
  <r>
    <n v="1793"/>
    <x v="1793"/>
    <s v="The beginning of a long term project to document life of the Karen ethnic group on the border of Thailand and Burma."/>
    <n v="3000"/>
    <n v="40"/>
    <x v="2"/>
    <s v="AU"/>
    <s v="AUD"/>
    <d v="2014-11-27T22:24:00"/>
    <d v="2014-10-28T21:24:00"/>
    <n v="1417127040"/>
    <n v="1414531440"/>
    <b v="1"/>
    <n v="2"/>
    <n v="1.3333333333333334E-2"/>
    <n v="20"/>
    <s v="photography"/>
    <s v="photobooks"/>
    <s v="photography/photobooks"/>
    <b v="0"/>
    <x v="1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d v="2015-01-07T13:13:42"/>
    <n v="1423660422"/>
    <n v="1420636422"/>
    <b v="1"/>
    <n v="18"/>
    <n v="0.11077777777777778"/>
    <n v="55.388888888888886"/>
    <s v="photography"/>
    <s v="photobooks"/>
    <s v="photography/photobooks"/>
    <b v="0"/>
    <x v="1"/>
  </r>
  <r>
    <n v="1795"/>
    <x v="1795"/>
    <s v="A photography book documenting the impact of the ISAF mission on the Afghan people of Mazar-e Sharif."/>
    <n v="28000"/>
    <n v="10846"/>
    <x v="2"/>
    <s v="DE"/>
    <s v="EUR"/>
    <d v="2016-10-14T16:00:00"/>
    <d v="2016-09-15T06:55:41"/>
    <n v="1476460800"/>
    <n v="1473922541"/>
    <b v="1"/>
    <n v="81"/>
    <n v="0.38735714285714284"/>
    <n v="133.90123456790124"/>
    <s v="photography"/>
    <s v="photobooks"/>
    <s v="photography/photobooks"/>
    <b v="0"/>
    <x v="1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d v="2016-07-24T10:32:46"/>
    <d v="2016-05-25T10:32:46"/>
    <n v="1469356366"/>
    <n v="1464172366"/>
    <b v="1"/>
    <n v="86"/>
    <n v="0.22052631578947368"/>
    <n v="48.720930232558139"/>
    <s v="photography"/>
    <s v="photobooks"/>
    <s v="photography/photobooks"/>
    <b v="0"/>
    <x v="1"/>
  </r>
  <r>
    <n v="1797"/>
    <x v="1797"/>
    <s v="A photography book that serves as a call to action for Congress to stand up for survivors of domestic and sexual assault."/>
    <n v="10000"/>
    <n v="6755"/>
    <x v="2"/>
    <s v="US"/>
    <s v="USD"/>
    <d v="2016-12-15T13:39:49"/>
    <d v="2016-11-15T13:39:49"/>
    <n v="1481809189"/>
    <n v="1479217189"/>
    <b v="1"/>
    <n v="140"/>
    <n v="0.67549999999999999"/>
    <n v="48.25"/>
    <s v="photography"/>
    <s v="photobooks"/>
    <s v="photography/photobooks"/>
    <b v="0"/>
    <x v="1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d v="2016-02-04T07:50:33"/>
    <d v="2015-12-06T07:50:33"/>
    <n v="1454572233"/>
    <n v="1449388233"/>
    <b v="1"/>
    <n v="37"/>
    <n v="0.136375"/>
    <n v="58.972972972972975"/>
    <s v="photography"/>
    <s v="photobooks"/>
    <s v="photography/photobooks"/>
    <b v="0"/>
    <x v="1"/>
  </r>
  <r>
    <n v="1799"/>
    <x v="1799"/>
    <s v="The UnDiscovered Image, a monthly publication dedicated to photographers."/>
    <n v="4000"/>
    <n v="69.83"/>
    <x v="2"/>
    <s v="GB"/>
    <s v="GBP"/>
    <d v="2014-11-11T21:13:28"/>
    <d v="2014-10-22T20:13:28"/>
    <n v="1415740408"/>
    <n v="1414008808"/>
    <b v="1"/>
    <n v="6"/>
    <n v="1.7457500000000001E-2"/>
    <n v="11.638333333333334"/>
    <s v="photography"/>
    <s v="photobooks"/>
    <s v="photography/photobooks"/>
    <b v="0"/>
    <x v="1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d v="2016-09-10T14:32:50"/>
    <n v="1476109970"/>
    <n v="1473517970"/>
    <b v="1"/>
    <n v="113"/>
    <n v="0.20449632511889321"/>
    <n v="83.716814159292042"/>
    <s v="photography"/>
    <s v="photobooks"/>
    <s v="photography/photobooks"/>
    <b v="0"/>
    <x v="1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d v="2015-12-15T12:10:00"/>
    <d v="2015-11-13T15:51:08"/>
    <n v="1450181400"/>
    <n v="1447429868"/>
    <b v="1"/>
    <n v="37"/>
    <n v="0.13852941176470587"/>
    <n v="63.648648648648646"/>
    <s v="photography"/>
    <s v="photobooks"/>
    <s v="photography/photobooks"/>
    <b v="0"/>
    <x v="1"/>
  </r>
  <r>
    <n v="1802"/>
    <x v="1802"/>
    <s v="Inner Darkness turned into a photobook. Personal work i shot during my recovery...in Berlin."/>
    <n v="3500"/>
    <n v="1697"/>
    <x v="2"/>
    <s v="DE"/>
    <s v="EUR"/>
    <d v="2015-06-27T21:59:00"/>
    <d v="2015-06-04T11:20:30"/>
    <n v="1435442340"/>
    <n v="1433416830"/>
    <b v="1"/>
    <n v="18"/>
    <n v="0.48485714285714288"/>
    <n v="94.277777777777771"/>
    <s v="photography"/>
    <s v="photobooks"/>
    <s v="photography/photobooks"/>
    <b v="0"/>
    <x v="1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d v="2015-02-14T01:43:02"/>
    <d v="2015-01-14T01:43:02"/>
    <n v="1423878182"/>
    <n v="1421199782"/>
    <b v="1"/>
    <n v="75"/>
    <n v="0.308"/>
    <n v="71.86666666666666"/>
    <s v="photography"/>
    <s v="photobooks"/>
    <s v="photography/photobooks"/>
    <b v="0"/>
    <x v="1"/>
  </r>
  <r>
    <n v="1804"/>
    <x v="1804"/>
    <s v="A beautiful book of Polaroid photographs which celebrates the beauty, diversity, and distinctive character of Colombia"/>
    <n v="15500"/>
    <n v="5452"/>
    <x v="2"/>
    <s v="US"/>
    <s v="USD"/>
    <d v="2015-11-14T17:16:44"/>
    <d v="2015-10-05T16:16:44"/>
    <n v="1447521404"/>
    <n v="1444061804"/>
    <b v="1"/>
    <n v="52"/>
    <n v="0.35174193548387095"/>
    <n v="104.84615384615384"/>
    <s v="photography"/>
    <s v="photobooks"/>
    <s v="photography/photobooks"/>
    <b v="0"/>
    <x v="1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d v="2015-10-02T18:00:00"/>
    <d v="2015-08-31T19:17:38"/>
    <n v="1443808800"/>
    <n v="1441048658"/>
    <b v="1"/>
    <n v="122"/>
    <n v="0.36404444444444445"/>
    <n v="67.139344262295083"/>
    <s v="photography"/>
    <s v="photobooks"/>
    <s v="photography/photobooks"/>
    <b v="0"/>
    <x v="1"/>
  </r>
  <r>
    <n v="1806"/>
    <x v="1806"/>
    <s v="Join me in publishing an amazing and unprecedented book with full frontal photopraphs of 8 American Presidents Naked"/>
    <n v="20000"/>
    <n v="591"/>
    <x v="2"/>
    <s v="GB"/>
    <s v="GBP"/>
    <d v="2014-09-30T15:19:09"/>
    <d v="2014-08-26T15:19:09"/>
    <n v="1412090349"/>
    <n v="1409066349"/>
    <b v="1"/>
    <n v="8"/>
    <n v="2.955E-2"/>
    <n v="73.875"/>
    <s v="photography"/>
    <s v="photobooks"/>
    <s v="photography/photobooks"/>
    <b v="0"/>
    <x v="1"/>
  </r>
  <r>
    <n v="1807"/>
    <x v="1807"/>
    <s v="I want to explore alternative cultures and lifestyles in America."/>
    <n v="5000"/>
    <n v="553"/>
    <x v="2"/>
    <s v="US"/>
    <s v="USD"/>
    <d v="2014-09-28T01:38:33"/>
    <d v="2014-08-29T01:38:33"/>
    <n v="1411868313"/>
    <n v="1409276313"/>
    <b v="1"/>
    <n v="8"/>
    <n v="0.1106"/>
    <n v="69.125"/>
    <s v="photography"/>
    <s v="photobooks"/>
    <s v="photography/photobooks"/>
    <b v="0"/>
    <x v="1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d v="2017-02-11T16:20:30"/>
    <d v="2017-01-07T16:20:30"/>
    <n v="1486830030"/>
    <n v="1483806030"/>
    <b v="1"/>
    <n v="96"/>
    <n v="0.41407142857142859"/>
    <n v="120.77083333333333"/>
    <s v="photography"/>
    <s v="photobooks"/>
    <s v="photography/photobooks"/>
    <b v="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d v="2015-03-01T21:47:19"/>
    <d v="2015-01-25T21:47:19"/>
    <n v="1425246439"/>
    <n v="1422222439"/>
    <b v="1"/>
    <n v="9"/>
    <n v="0.10857142857142857"/>
    <n v="42.222222222222221"/>
    <s v="photography"/>
    <s v="photobooks"/>
    <s v="photography/photobooks"/>
    <b v="0"/>
    <x v="1"/>
  </r>
  <r>
    <n v="1810"/>
    <x v="1810"/>
    <s v="Film Speed is a series of Zines focusing on architecture shot completely on 35 and 120mm film."/>
    <n v="450"/>
    <n v="15"/>
    <x v="2"/>
    <s v="US"/>
    <s v="USD"/>
    <d v="2014-08-21T21:50:26"/>
    <d v="2014-08-09T21:50:26"/>
    <n v="1408657826"/>
    <n v="1407621026"/>
    <b v="0"/>
    <n v="2"/>
    <n v="3.3333333333333333E-2"/>
    <n v="7.5"/>
    <s v="photography"/>
    <s v="photobooks"/>
    <s v="photography/photobooks"/>
    <b v="0"/>
    <x v="1"/>
  </r>
  <r>
    <n v="1811"/>
    <x v="1811"/>
    <s v="A collection of 365 color photographs of sunsets in 2014, beautifully presented in a hardcover book."/>
    <n v="54000"/>
    <n v="40"/>
    <x v="2"/>
    <s v="US"/>
    <s v="USD"/>
    <d v="2014-10-24T04:00:00"/>
    <d v="2014-08-25T10:24:30"/>
    <n v="1414123200"/>
    <n v="1408962270"/>
    <b v="0"/>
    <n v="26"/>
    <n v="7.407407407407407E-4"/>
    <n v="1.5384615384615385"/>
    <s v="photography"/>
    <s v="photobooks"/>
    <s v="photography/photobooks"/>
    <b v="0"/>
    <x v="1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d v="2016-07-03T07:38:56"/>
    <d v="2016-06-03T07:38:56"/>
    <n v="1467531536"/>
    <n v="1464939536"/>
    <b v="0"/>
    <n v="23"/>
    <n v="0.13307692307692306"/>
    <n v="37.608695652173914"/>
    <s v="photography"/>
    <s v="photobooks"/>
    <s v="photography/photobooks"/>
    <b v="0"/>
    <x v="1"/>
  </r>
  <r>
    <n v="1813"/>
    <x v="1813"/>
    <s v="This project aims to document, Libyan photographic history; through both print and artisan mediums ."/>
    <n v="8750"/>
    <n v="0"/>
    <x v="2"/>
    <s v="GB"/>
    <s v="GBP"/>
    <d v="2014-08-08T21:20:12"/>
    <d v="2014-07-09T21:20:12"/>
    <n v="1407532812"/>
    <n v="1404940812"/>
    <b v="0"/>
    <n v="0"/>
    <n v="0"/>
    <s v="Received No Donations"/>
    <s v="photography"/>
    <s v="photobooks"/>
    <s v="photography/photobooks"/>
    <b v="0"/>
    <x v="1"/>
  </r>
  <r>
    <n v="1814"/>
    <x v="1814"/>
    <s v="A self published photo book documenting the overwhelming presence of the colour pink, in young girls lives here in the UK."/>
    <n v="12000"/>
    <n v="5902"/>
    <x v="2"/>
    <s v="GB"/>
    <s v="GBP"/>
    <d v="2015-02-28T07:32:16"/>
    <d v="2015-01-29T07:32:16"/>
    <n v="1425108736"/>
    <n v="1422516736"/>
    <b v="0"/>
    <n v="140"/>
    <n v="0.49183333333333334"/>
    <n v="42.157142857142858"/>
    <s v="photography"/>
    <s v="photobooks"/>
    <s v="photography/photobooks"/>
    <b v="0"/>
    <x v="1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d v="2015-07-01T21:45:37"/>
    <d v="2015-06-17T21:45:37"/>
    <n v="1435787137"/>
    <n v="1434577537"/>
    <b v="0"/>
    <n v="0"/>
    <n v="0"/>
    <s v="Received No Donations"/>
    <s v="photography"/>
    <s v="photobooks"/>
    <s v="photography/photobooks"/>
    <b v="0"/>
    <x v="1"/>
  </r>
  <r>
    <n v="1816"/>
    <x v="1816"/>
    <s v="A unique Photographic Book Project about the Passionate Moments and Strong Emotions that lie within Karate"/>
    <n v="25000"/>
    <n v="509"/>
    <x v="2"/>
    <s v="CH"/>
    <s v="CHF"/>
    <d v="2016-07-25T19:00:00"/>
    <d v="2016-06-27T21:01:43"/>
    <n v="1469473200"/>
    <n v="1467061303"/>
    <b v="0"/>
    <n v="6"/>
    <n v="2.036E-2"/>
    <n v="84.833333333333329"/>
    <s v="photography"/>
    <s v="photobooks"/>
    <s v="photography/photobooks"/>
    <b v="0"/>
    <x v="1"/>
  </r>
  <r>
    <n v="1817"/>
    <x v="1817"/>
    <s v="Hundreds of breathtaking rodeo photographs collected in a beautiful coffee table book."/>
    <n v="18000"/>
    <n v="9419"/>
    <x v="2"/>
    <s v="US"/>
    <s v="USD"/>
    <d v="2017-01-30T06:59:00"/>
    <d v="2016-12-01T15:53:27"/>
    <n v="1485759540"/>
    <n v="1480607607"/>
    <b v="0"/>
    <n v="100"/>
    <n v="0.52327777777777773"/>
    <n v="94.19"/>
    <s v="photography"/>
    <s v="photobooks"/>
    <s v="photography/photobooks"/>
    <b v="0"/>
    <x v="1"/>
  </r>
  <r>
    <n v="1818"/>
    <x v="1818"/>
    <s v="We are all different, this is a way to honor and celebrate the authenticity in being different."/>
    <n v="15000"/>
    <n v="0"/>
    <x v="2"/>
    <s v="US"/>
    <s v="USD"/>
    <d v="2015-04-03T04:37:30"/>
    <d v="2015-03-04T05:37:30"/>
    <n v="1428035850"/>
    <n v="1425447450"/>
    <b v="0"/>
    <n v="0"/>
    <n v="0"/>
    <s v="Received No Donations"/>
    <s v="photography"/>
    <s v="photobooks"/>
    <s v="photography/photobooks"/>
    <b v="0"/>
    <x v="1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d v="2014-07-30T18:03:16"/>
    <d v="2014-06-30T18:03:16"/>
    <n v="1406743396"/>
    <n v="1404151396"/>
    <b v="0"/>
    <n v="4"/>
    <n v="2.0833333333333332E-2"/>
    <n v="6.25"/>
    <s v="photography"/>
    <s v="photobooks"/>
    <s v="photography/photobooks"/>
    <b v="0"/>
    <x v="1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d v="2015-04-01T01:01:30"/>
    <d v="2015-03-02T02:01:30"/>
    <n v="1427850090"/>
    <n v="1425261690"/>
    <b v="0"/>
    <n v="8"/>
    <n v="6.565384615384616E-2"/>
    <n v="213.375"/>
    <s v="photography"/>
    <s v="photobooks"/>
    <s v="photography/photobooks"/>
    <b v="0"/>
    <x v="1"/>
  </r>
  <r>
    <n v="1821"/>
    <x v="1821"/>
    <s v="Glass Cloud tour dates are already beginning to pile up. They are turning to YOU to help get them from town to town."/>
    <n v="2500"/>
    <n v="3372.25"/>
    <x v="0"/>
    <s v="US"/>
    <s v="USD"/>
    <d v="2012-03-03T07:39:27"/>
    <d v="2012-01-18T07:39:27"/>
    <n v="1330760367"/>
    <n v="1326872367"/>
    <b v="0"/>
    <n v="57"/>
    <n v="1.3489"/>
    <n v="59.162280701754383"/>
    <s v="music"/>
    <s v="rock"/>
    <s v="music/rock"/>
    <b v="1"/>
    <x v="0"/>
  </r>
  <r>
    <n v="1822"/>
    <x v="1822"/>
    <s v="Wood Butcher needs your help to make this happen. Buy a CD, support local music!"/>
    <n v="300"/>
    <n v="300"/>
    <x v="0"/>
    <s v="CA"/>
    <s v="CAD"/>
    <d v="2014-01-31T19:01:00"/>
    <d v="2013-12-26T19:07:42"/>
    <n v="1391194860"/>
    <n v="1388084862"/>
    <b v="0"/>
    <n v="11"/>
    <n v="1"/>
    <n v="27.272727272727273"/>
    <s v="music"/>
    <s v="rock"/>
    <s v="music/rock"/>
    <b v="1"/>
    <x v="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d v="2012-10-24T16:26:16"/>
    <d v="2012-09-24T16:26:16"/>
    <n v="1351095976"/>
    <n v="1348503976"/>
    <b v="0"/>
    <n v="33"/>
    <n v="1.1585714285714286"/>
    <n v="24.575757575757574"/>
    <s v="music"/>
    <s v="rock"/>
    <s v="music/rock"/>
    <b v="1"/>
    <x v="0"/>
  </r>
  <r>
    <n v="1824"/>
    <x v="1824"/>
    <s v="cd fund raiser"/>
    <n v="3000"/>
    <n v="3002"/>
    <x v="0"/>
    <s v="US"/>
    <s v="USD"/>
    <d v="2014-01-08T02:08:00"/>
    <d v="2013-12-18T21:59:27"/>
    <n v="1389146880"/>
    <n v="1387403967"/>
    <b v="0"/>
    <n v="40"/>
    <n v="1.0006666666666666"/>
    <n v="75.05"/>
    <s v="music"/>
    <s v="rock"/>
    <s v="music/rock"/>
    <b v="1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6-18T20:01:43"/>
    <n v="1373572903"/>
    <n v="1371585703"/>
    <b v="0"/>
    <n v="50"/>
    <n v="1.0505"/>
    <n v="42.02"/>
    <s v="music"/>
    <s v="rock"/>
    <s v="music/rock"/>
    <b v="1"/>
    <x v="0"/>
  </r>
  <r>
    <n v="1826"/>
    <x v="1826"/>
    <s v="Hear your favorite Bear Ghost in eargasmic quality!"/>
    <n v="2000"/>
    <n v="2020"/>
    <x v="0"/>
    <s v="US"/>
    <s v="USD"/>
    <d v="2014-02-17T22:10:17"/>
    <d v="2014-01-18T22:10:17"/>
    <n v="1392675017"/>
    <n v="1390083017"/>
    <b v="0"/>
    <n v="38"/>
    <n v="1.01"/>
    <n v="53.157894736842103"/>
    <s v="music"/>
    <s v="rock"/>
    <s v="music/rock"/>
    <b v="1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1-12T07:49:21"/>
    <n v="1299138561"/>
    <n v="1294818561"/>
    <b v="0"/>
    <n v="96"/>
    <n v="1.0066250000000001"/>
    <n v="83.885416666666671"/>
    <s v="music"/>
    <s v="rock"/>
    <s v="music/rock"/>
    <b v="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4-07T21:35:30"/>
    <n v="1399672800"/>
    <n v="1396906530"/>
    <b v="0"/>
    <n v="48"/>
    <n v="1.0016"/>
    <n v="417.33333333333331"/>
    <s v="music"/>
    <s v="rock"/>
    <s v="music/rock"/>
    <b v="1"/>
    <x v="0"/>
  </r>
  <r>
    <n v="1829"/>
    <x v="1829"/>
    <s v="Everything is set to record are EP except for our finances. Please donate if you can! Any amount is appreciated. "/>
    <n v="1500"/>
    <n v="2500.25"/>
    <x v="0"/>
    <s v="US"/>
    <s v="USD"/>
    <d v="2011-01-21T22:00:00"/>
    <d v="2010-12-04T02:06:11"/>
    <n v="1295647200"/>
    <n v="1291428371"/>
    <b v="0"/>
    <n v="33"/>
    <n v="1.6668333333333334"/>
    <n v="75.765151515151516"/>
    <s v="music"/>
    <s v="rock"/>
    <s v="music/rock"/>
    <b v="1"/>
    <x v="0"/>
  </r>
  <r>
    <n v="1830"/>
    <x v="1830"/>
    <s v="We have come a long way on our new record, but now we need your help.  Help us, and together we can make magic!"/>
    <n v="15000"/>
    <n v="15230"/>
    <x v="0"/>
    <s v="US"/>
    <s v="USD"/>
    <d v="2014-02-24T16:25:07"/>
    <d v="2014-01-25T16:25:07"/>
    <n v="1393259107"/>
    <n v="1390667107"/>
    <b v="0"/>
    <n v="226"/>
    <n v="1.0153333333333334"/>
    <n v="67.389380530973455"/>
    <s v="music"/>
    <s v="rock"/>
    <s v="music/rock"/>
    <b v="1"/>
    <x v="0"/>
  </r>
  <r>
    <n v="1831"/>
    <x v="1831"/>
    <s v="After a 2 year Odyssey, Darling Waste's trailer is still not home! We need $3,500 to get it through U.S. Customs!"/>
    <n v="1000"/>
    <n v="1030"/>
    <x v="0"/>
    <s v="US"/>
    <s v="USD"/>
    <d v="2012-05-12T23:54:23"/>
    <d v="2012-04-27T23:54:23"/>
    <n v="1336866863"/>
    <n v="1335570863"/>
    <b v="0"/>
    <n v="14"/>
    <n v="1.03"/>
    <n v="73.571428571428569"/>
    <s v="music"/>
    <s v="rock"/>
    <s v="music/rock"/>
    <b v="1"/>
    <x v="0"/>
  </r>
  <r>
    <n v="1832"/>
    <x v="1832"/>
    <s v="Hi! We're the music duo Black Swan Theories and our project is to manufacture our debut CD of 10 already-completed songs.  "/>
    <n v="350"/>
    <n v="500"/>
    <x v="0"/>
    <s v="US"/>
    <s v="USD"/>
    <d v="2011-03-04T12:57:07"/>
    <d v="2011-02-02T12:57:07"/>
    <n v="1299243427"/>
    <n v="1296651427"/>
    <b v="0"/>
    <n v="20"/>
    <n v="1.4285714285714286"/>
    <n v="25"/>
    <s v="music"/>
    <s v="rock"/>
    <s v="music/rock"/>
    <b v="1"/>
    <x v="0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1-29T01:03:23"/>
    <n v="1362211140"/>
    <n v="1359421403"/>
    <b v="0"/>
    <n v="25"/>
    <n v="2.625"/>
    <n v="42"/>
    <s v="music"/>
    <s v="rock"/>
    <s v="music/rock"/>
    <b v="1"/>
    <x v="0"/>
  </r>
  <r>
    <n v="1834"/>
    <x v="1834"/>
    <s v="Help us fund our first tour and promote our new EP!"/>
    <n v="10000"/>
    <n v="11805"/>
    <x v="0"/>
    <s v="US"/>
    <s v="USD"/>
    <d v="2015-01-24T23:08:15"/>
    <d v="2014-12-15T23:08:15"/>
    <n v="1422140895"/>
    <n v="1418684895"/>
    <b v="0"/>
    <n v="90"/>
    <n v="1.1805000000000001"/>
    <n v="131.16666666666666"/>
    <s v="music"/>
    <s v="rock"/>
    <s v="music/rock"/>
    <b v="1"/>
    <x v="0"/>
  </r>
  <r>
    <n v="1835"/>
    <x v="1835"/>
    <s v="WE ARE A HARD ROCK/PUNK BAND SEEKING FUNDS TO RECORD A NEW EP. _x000a__x000a_https://www.reverbnation.com/dirtylittlerebel"/>
    <n v="500"/>
    <n v="520"/>
    <x v="0"/>
    <s v="GB"/>
    <s v="GBP"/>
    <d v="2016-03-31T15:51:11"/>
    <d v="2016-03-01T16:51:11"/>
    <n v="1459439471"/>
    <n v="1456851071"/>
    <b v="0"/>
    <n v="11"/>
    <n v="1.04"/>
    <n v="47.272727272727273"/>
    <s v="music"/>
    <s v="rock"/>
    <s v="music/rock"/>
    <b v="1"/>
    <x v="0"/>
  </r>
  <r>
    <n v="1836"/>
    <x v="1836"/>
    <s v="Help fund our 2013 Sound &amp; Lighting Touring rig!"/>
    <n v="5000"/>
    <n v="10017"/>
    <x v="0"/>
    <s v="US"/>
    <s v="USD"/>
    <d v="2013-02-17T19:25:29"/>
    <d v="2013-01-31T19:25:29"/>
    <n v="1361129129"/>
    <n v="1359660329"/>
    <b v="0"/>
    <n v="55"/>
    <n v="2.0034000000000001"/>
    <n v="182.12727272727273"/>
    <s v="music"/>
    <s v="rock"/>
    <s v="music/rock"/>
    <b v="1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1-18T01:08:55"/>
    <n v="1332029335"/>
    <n v="1326848935"/>
    <b v="0"/>
    <n v="30"/>
    <n v="3.0683333333333334"/>
    <n v="61.366666666666667"/>
    <s v="music"/>
    <s v="rock"/>
    <s v="music/rock"/>
    <b v="1"/>
    <x v="0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09-02T18:52:37"/>
    <n v="1317438000"/>
    <n v="1314989557"/>
    <b v="0"/>
    <n v="28"/>
    <n v="1.00149"/>
    <n v="35.767499999999998"/>
    <s v="music"/>
    <s v="rock"/>
    <s v="music/rock"/>
    <b v="1"/>
    <x v="0"/>
  </r>
  <r>
    <n v="1839"/>
    <x v="1839"/>
    <s v="The King of Mars, a Chicago rock band, needs your help funding their first EP! Visit us at thekingofmars.com for more."/>
    <n v="1000"/>
    <n v="2053"/>
    <x v="0"/>
    <s v="US"/>
    <s v="USD"/>
    <d v="2016-10-01T17:19:42"/>
    <d v="2016-09-01T17:19:42"/>
    <n v="1475342382"/>
    <n v="1472750382"/>
    <b v="0"/>
    <n v="45"/>
    <n v="2.0529999999999999"/>
    <n v="45.62222222222222"/>
    <s v="music"/>
    <s v="rock"/>
    <s v="music/rock"/>
    <b v="1"/>
    <x v="0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d v="2013-05-07T04:59:00"/>
    <d v="2013-04-18T02:18:30"/>
    <n v="1367902740"/>
    <n v="1366251510"/>
    <b v="0"/>
    <n v="13"/>
    <n v="1.0888888888888888"/>
    <n v="75.384615384615387"/>
    <s v="music"/>
    <s v="rock"/>
    <s v="music/rock"/>
    <b v="1"/>
    <x v="0"/>
  </r>
  <r>
    <n v="1841"/>
    <x v="1841"/>
    <s v="Hard Rock with a Positive Message. Help us fund, release and promote our debut EP!"/>
    <n v="2000"/>
    <n v="2035"/>
    <x v="0"/>
    <s v="US"/>
    <s v="USD"/>
    <d v="2014-05-20T04:59:00"/>
    <d v="2014-04-16T20:17:25"/>
    <n v="1400561940"/>
    <n v="1397679445"/>
    <b v="0"/>
    <n v="40"/>
    <n v="1.0175000000000001"/>
    <n v="50.875"/>
    <s v="music"/>
    <s v="rock"/>
    <s v="music/rock"/>
    <b v="1"/>
    <x v="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d v="2015-03-02T05:59:00"/>
    <d v="2015-01-27T15:09:41"/>
    <n v="1425275940"/>
    <n v="1422371381"/>
    <b v="0"/>
    <n v="21"/>
    <n v="1.2524999999999999"/>
    <n v="119.28571428571429"/>
    <s v="music"/>
    <s v="rock"/>
    <s v="music/rock"/>
    <b v="1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1-21T23:52:34"/>
    <n v="1298245954"/>
    <n v="1295653954"/>
    <b v="0"/>
    <n v="134"/>
    <n v="1.2400610000000001"/>
    <n v="92.541865671641801"/>
    <s v="music"/>
    <s v="rock"/>
    <s v="music/rock"/>
    <b v="1"/>
    <x v="0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5-03T23:21:54"/>
    <n v="1307761200"/>
    <n v="1304464914"/>
    <b v="0"/>
    <n v="20"/>
    <n v="1.014"/>
    <n v="76.05"/>
    <s v="music"/>
    <s v="rock"/>
    <s v="music/rock"/>
    <b v="1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02T07:59:58"/>
    <n v="1466139300"/>
    <n v="1464854398"/>
    <b v="0"/>
    <n v="19"/>
    <n v="1"/>
    <n v="52.631578947368418"/>
    <s v="music"/>
    <s v="rock"/>
    <s v="music/rock"/>
    <b v="1"/>
    <x v="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1-15T15:36:17"/>
    <n v="1355585777"/>
    <n v="1352993777"/>
    <b v="0"/>
    <n v="209"/>
    <n v="1.3792666666666666"/>
    <n v="98.990430622009569"/>
    <s v="music"/>
    <s v="rock"/>
    <s v="music/rock"/>
    <b v="1"/>
    <x v="0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3-31T05:40:32"/>
    <n v="1429594832"/>
    <n v="1427780432"/>
    <b v="0"/>
    <n v="38"/>
    <n v="1.2088000000000001"/>
    <n v="79.526315789473685"/>
    <s v="music"/>
    <s v="rock"/>
    <s v="music/rock"/>
    <b v="1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5-28T18:54:48"/>
    <n v="1312095540"/>
    <n v="1306608888"/>
    <b v="0"/>
    <n v="24"/>
    <n v="1.0736666666666668"/>
    <n v="134.20833333333334"/>
    <s v="music"/>
    <s v="rock"/>
    <s v="music/rock"/>
    <b v="1"/>
    <x v="0"/>
  </r>
  <r>
    <n v="1849"/>
    <x v="1849"/>
    <s v="Release the Skylines is a small, local Cleveland metal band looking to record an album."/>
    <n v="300"/>
    <n v="301"/>
    <x v="0"/>
    <s v="US"/>
    <s v="USD"/>
    <d v="2012-10-17T20:17:39"/>
    <d v="2012-09-17T20:17:39"/>
    <n v="1350505059"/>
    <n v="1347913059"/>
    <b v="0"/>
    <n v="8"/>
    <n v="1.0033333333333334"/>
    <n v="37.625"/>
    <s v="music"/>
    <s v="rock"/>
    <s v="music/rock"/>
    <b v="1"/>
    <x v="0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6-10T23:01:40"/>
    <n v="1405033300"/>
    <n v="1402441300"/>
    <b v="0"/>
    <n v="179"/>
    <n v="1.0152222222222222"/>
    <n v="51.044692737430168"/>
    <s v="music"/>
    <s v="rock"/>
    <s v="music/rock"/>
    <b v="1"/>
    <x v="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07T21:45:38"/>
    <n v="1406509200"/>
    <n v="1404769538"/>
    <b v="0"/>
    <n v="26"/>
    <n v="1.0007692307692309"/>
    <n v="50.03846153846154"/>
    <s v="music"/>
    <s v="rock"/>
    <s v="music/rock"/>
    <b v="1"/>
    <x v="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3-18T18:30:52"/>
    <n v="1429920000"/>
    <n v="1426703452"/>
    <b v="0"/>
    <n v="131"/>
    <n v="1.1696666666666666"/>
    <n v="133.93129770992365"/>
    <s v="music"/>
    <s v="rock"/>
    <s v="music/rock"/>
    <b v="1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d v="2012-11-14T02:26:57"/>
    <d v="2012-09-25T01:26:57"/>
    <n v="1352860017"/>
    <n v="1348536417"/>
    <b v="0"/>
    <n v="14"/>
    <n v="1.01875"/>
    <n v="58.214285714285715"/>
    <s v="music"/>
    <s v="rock"/>
    <s v="music/rock"/>
    <b v="1"/>
    <x v="0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4-24T00:30:37"/>
    <n v="1369355437"/>
    <n v="1366763437"/>
    <b v="0"/>
    <n v="174"/>
    <n v="1.0212366666666666"/>
    <n v="88.037643678160919"/>
    <s v="music"/>
    <s v="rock"/>
    <s v="music/rock"/>
    <b v="1"/>
    <x v="0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d v="2014-01-06T12:55:40"/>
    <d v="2013-11-22T12:55:40"/>
    <n v="1389012940"/>
    <n v="1385124940"/>
    <b v="0"/>
    <n v="191"/>
    <n v="1.5405897142857143"/>
    <n v="70.576753926701571"/>
    <s v="music"/>
    <s v="rock"/>
    <s v="music/rock"/>
    <b v="1"/>
    <x v="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6-27T20:31:12"/>
    <n v="1405715472"/>
    <n v="1403901072"/>
    <b v="0"/>
    <n v="38"/>
    <n v="1.0125"/>
    <n v="53.289473684210527"/>
    <s v="music"/>
    <s v="rock"/>
    <s v="music/rock"/>
    <b v="1"/>
    <x v="0"/>
  </r>
  <r>
    <n v="1857"/>
    <x v="1857"/>
    <s v="We need to get back to Nashville to record our second record, a full LP this time.  It ain't cheap and we need your help!"/>
    <n v="3000"/>
    <n v="3000"/>
    <x v="0"/>
    <s v="US"/>
    <s v="USD"/>
    <d v="2014-09-12T18:26:53"/>
    <d v="2014-08-13T18:26:53"/>
    <n v="1410546413"/>
    <n v="1407954413"/>
    <b v="0"/>
    <n v="22"/>
    <n v="1"/>
    <n v="136.36363636363637"/>
    <s v="music"/>
    <s v="rock"/>
    <s v="music/rock"/>
    <b v="1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0-17T04:48:41"/>
    <n v="1324014521"/>
    <n v="1318826921"/>
    <b v="0"/>
    <n v="149"/>
    <n v="1.0874800874800874"/>
    <n v="40.547315436241611"/>
    <s v="music"/>
    <s v="rock"/>
    <s v="music/rock"/>
    <b v="1"/>
    <x v="0"/>
  </r>
  <r>
    <n v="1859"/>
    <x v="1859"/>
    <s v="Queen Kwong is going ON TOUR to London and Paris!"/>
    <n v="3000"/>
    <n v="3955"/>
    <x v="0"/>
    <s v="US"/>
    <s v="USD"/>
    <d v="2011-09-22T18:28:49"/>
    <d v="2011-08-23T18:28:49"/>
    <n v="1316716129"/>
    <n v="1314124129"/>
    <b v="0"/>
    <n v="56"/>
    <n v="1.3183333333333334"/>
    <n v="70.625"/>
    <s v="music"/>
    <s v="rock"/>
    <s v="music/rock"/>
    <b v="1"/>
    <x v="0"/>
  </r>
  <r>
    <n v="1860"/>
    <x v="1860"/>
    <s v="ASC had a one-of-a-kind CD release party in 2013, and we want to share it with the world - in DVD format!"/>
    <n v="750"/>
    <n v="1001"/>
    <x v="0"/>
    <s v="US"/>
    <s v="USD"/>
    <d v="2014-02-06T17:01:24"/>
    <d v="2014-01-16T17:01:24"/>
    <n v="1391706084"/>
    <n v="1389891684"/>
    <b v="0"/>
    <n v="19"/>
    <n v="1.3346666666666667"/>
    <n v="52.684210526315788"/>
    <s v="music"/>
    <s v="rock"/>
    <s v="music/rock"/>
    <b v="1"/>
    <x v="0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d v="2014-12-27T07:12:21"/>
    <n v="1422256341"/>
    <n v="1419664341"/>
    <b v="0"/>
    <n v="0"/>
    <n v="0"/>
    <s v="Received No Donations"/>
    <s v="games"/>
    <s v="mobile games"/>
    <s v="games/mobile games"/>
    <b v="0"/>
    <x v="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d v="2017-03-08T07:30:00"/>
    <d v="2017-01-20T11:49:34"/>
    <n v="1488958200"/>
    <n v="1484912974"/>
    <b v="0"/>
    <n v="16"/>
    <n v="8.0833333333333326E-2"/>
    <n v="90.9375"/>
    <s v="games"/>
    <s v="mobile games"/>
    <s v="games/mobile games"/>
    <b v="0"/>
    <x v="1"/>
  </r>
  <r>
    <n v="1863"/>
    <x v="1863"/>
    <s v="This is an Android game where you take control of the zombies and try to eat your way to world domination!"/>
    <n v="2500"/>
    <n v="10"/>
    <x v="2"/>
    <s v="US"/>
    <s v="USD"/>
    <d v="2014-06-12T19:08:05"/>
    <d v="2014-05-13T19:08:05"/>
    <n v="1402600085"/>
    <n v="1400008085"/>
    <b v="0"/>
    <n v="2"/>
    <n v="4.0000000000000001E-3"/>
    <n v="5"/>
    <s v="games"/>
    <s v="mobile games"/>
    <s v="games/mobile games"/>
    <b v="0"/>
    <x v="1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d v="2014-05-04T17:11:40"/>
    <d v="2014-04-04T17:11:40"/>
    <n v="1399223500"/>
    <n v="1396631500"/>
    <b v="0"/>
    <n v="48"/>
    <n v="0.42892307692307691"/>
    <n v="58.083333333333336"/>
    <s v="games"/>
    <s v="mobile games"/>
    <s v="games/mobile games"/>
    <b v="0"/>
    <x v="1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d v="2016-11-06T09:49:07"/>
    <d v="2016-10-02T08:49:07"/>
    <n v="1478425747"/>
    <n v="1475398147"/>
    <b v="0"/>
    <n v="2"/>
    <n v="3.6363636363636364E-5"/>
    <n v="2"/>
    <s v="games"/>
    <s v="mobile games"/>
    <s v="games/mobile games"/>
    <b v="0"/>
    <x v="1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d v="2017-03-01T04:00:00"/>
    <d v="2017-01-07T05:54:57"/>
    <n v="1488340800"/>
    <n v="1483768497"/>
    <b v="0"/>
    <n v="2"/>
    <n v="5.0000000000000001E-3"/>
    <n v="62.5"/>
    <s v="games"/>
    <s v="mobile games"/>
    <s v="games/mobile games"/>
    <b v="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d v="2016-11-05T22:11:52"/>
    <d v="2016-10-06T22:11:52"/>
    <n v="1478383912"/>
    <n v="1475791912"/>
    <b v="0"/>
    <n v="1"/>
    <n v="5.0000000000000001E-4"/>
    <n v="10"/>
    <s v="games"/>
    <s v="mobile games"/>
    <s v="games/mobile games"/>
    <b v="0"/>
    <x v="1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d v="2015-12-15T07:59:00"/>
    <d v="2015-11-20T18:42:05"/>
    <n v="1450166340"/>
    <n v="1448044925"/>
    <b v="0"/>
    <n v="17"/>
    <n v="4.8680000000000001E-2"/>
    <n v="71.588235294117652"/>
    <s v="games"/>
    <s v="mobile games"/>
    <s v="games/mobile games"/>
    <b v="0"/>
    <x v="1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d v="2016-12-05T00:04:09"/>
    <n v="1483488249"/>
    <n v="1480896249"/>
    <b v="0"/>
    <n v="0"/>
    <n v="0"/>
    <s v="Received No Donations"/>
    <s v="games"/>
    <s v="mobile games"/>
    <s v="games/mobile games"/>
    <b v="0"/>
    <x v="1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d v="2016-01-31T04:17:00"/>
    <d v="2016-01-02T08:32:15"/>
    <n v="1454213820"/>
    <n v="1451723535"/>
    <b v="0"/>
    <n v="11"/>
    <n v="0.10314285714285715"/>
    <n v="32.81818181818182"/>
    <s v="games"/>
    <s v="mobile games"/>
    <s v="games/mobile games"/>
    <b v="0"/>
    <x v="1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d v="2014-11-20T19:48:21"/>
    <d v="2014-10-11T18:48:21"/>
    <n v="1416512901"/>
    <n v="1413053301"/>
    <b v="0"/>
    <n v="95"/>
    <n v="0.7178461538461538"/>
    <n v="49.11578947368421"/>
    <s v="games"/>
    <s v="mobile games"/>
    <s v="games/mobile games"/>
    <b v="0"/>
    <x v="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d v="2015-06-30T03:06:42"/>
    <d v="2015-05-31T03:06:42"/>
    <n v="1435633602"/>
    <n v="1433041602"/>
    <b v="0"/>
    <n v="13"/>
    <n v="1.06E-2"/>
    <n v="16.307692307692307"/>
    <s v="games"/>
    <s v="mobile games"/>
    <s v="games/mobile games"/>
    <b v="0"/>
    <x v="1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d v="2015-07-08T16:45:00"/>
    <d v="2015-06-09T14:46:50"/>
    <n v="1436373900"/>
    <n v="1433861210"/>
    <b v="0"/>
    <n v="2"/>
    <n v="4.4999999999999997E-3"/>
    <n v="18"/>
    <s v="games"/>
    <s v="mobile games"/>
    <s v="games/mobile games"/>
    <b v="0"/>
    <x v="1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d v="2016-06-28T23:15:33"/>
    <d v="2016-06-08T23:15:33"/>
    <n v="1467155733"/>
    <n v="1465427733"/>
    <b v="0"/>
    <n v="2"/>
    <n v="1.6249999999999999E-4"/>
    <n v="13"/>
    <s v="games"/>
    <s v="mobile games"/>
    <s v="games/mobile games"/>
    <b v="0"/>
    <x v="1"/>
  </r>
  <r>
    <n v="1875"/>
    <x v="1875"/>
    <s v="Sea opposition of Crab's family and angry fishes. Who is going to win, and who is going to loose ?!"/>
    <n v="10000"/>
    <n v="51"/>
    <x v="2"/>
    <s v="US"/>
    <s v="USD"/>
    <d v="2016-08-06T21:35:08"/>
    <d v="2016-06-07T21:35:08"/>
    <n v="1470519308"/>
    <n v="1465335308"/>
    <b v="0"/>
    <n v="3"/>
    <n v="5.1000000000000004E-3"/>
    <n v="17"/>
    <s v="games"/>
    <s v="mobile games"/>
    <s v="games/mobile games"/>
    <b v="0"/>
    <x v="1"/>
  </r>
  <r>
    <n v="1876"/>
    <x v="1876"/>
    <s v="An arcade styled side scroller. Help Bob the pilot steer his plane through hordes of migrating birds strapped with explosives."/>
    <n v="280"/>
    <n v="0"/>
    <x v="2"/>
    <s v="AU"/>
    <s v="AUD"/>
    <d v="2014-06-16T06:50:05"/>
    <d v="2014-05-17T06:50:05"/>
    <n v="1402901405"/>
    <n v="1400309405"/>
    <b v="0"/>
    <n v="0"/>
    <n v="0"/>
    <s v="Received No Donations"/>
    <s v="games"/>
    <s v="mobile games"/>
    <s v="games/mobile games"/>
    <b v="0"/>
    <x v="1"/>
  </r>
  <r>
    <n v="1877"/>
    <x v="1877"/>
    <s v="It's obvious you won't survive by your wits alone. Unfortunately that's all you've got, Chip. Run!"/>
    <n v="60"/>
    <n v="0"/>
    <x v="2"/>
    <s v="US"/>
    <s v="USD"/>
    <d v="2015-03-01T00:42:05"/>
    <d v="2015-01-31T00:42:05"/>
    <n v="1425170525"/>
    <n v="1422664925"/>
    <b v="0"/>
    <n v="0"/>
    <n v="0"/>
    <s v="Received No Donations"/>
    <s v="games"/>
    <s v="mobile games"/>
    <s v="games/mobile games"/>
    <b v="0"/>
    <x v="1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d v="2014-06-13T00:12:35"/>
    <d v="2014-05-14T00:12:35"/>
    <n v="1402618355"/>
    <n v="1400026355"/>
    <b v="0"/>
    <n v="0"/>
    <n v="0"/>
    <s v="Received No Donations"/>
    <s v="games"/>
    <s v="mobile games"/>
    <s v="games/mobile games"/>
    <b v="0"/>
    <x v="1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d v="2016-03-14T14:35:29"/>
    <d v="2016-02-13T15:35:29"/>
    <n v="1457966129"/>
    <n v="1455377729"/>
    <b v="0"/>
    <n v="2"/>
    <n v="1.1999999999999999E-3"/>
    <n v="3"/>
    <s v="games"/>
    <s v="mobile games"/>
    <s v="games/mobile games"/>
    <b v="0"/>
    <x v="1"/>
  </r>
  <r>
    <n v="1880"/>
    <x v="1880"/>
    <s v="Sim Betting Football is the only football (soccer) betting simulation  game."/>
    <n v="5000"/>
    <n v="1004"/>
    <x v="2"/>
    <s v="GB"/>
    <s v="GBP"/>
    <d v="2016-03-30T12:36:20"/>
    <d v="2016-03-01T13:36:20"/>
    <n v="1459341380"/>
    <n v="1456839380"/>
    <b v="0"/>
    <n v="24"/>
    <n v="0.20080000000000001"/>
    <n v="41.833333333333336"/>
    <s v="games"/>
    <s v="mobile games"/>
    <s v="games/mobile games"/>
    <b v="0"/>
    <x v="1"/>
  </r>
  <r>
    <n v="1881"/>
    <x v="1881"/>
    <s v="We're now raising money to produce a music video. Those who donate get a vote in deciding which song!"/>
    <n v="2000"/>
    <n v="3453.69"/>
    <x v="0"/>
    <s v="US"/>
    <s v="USD"/>
    <d v="2015-03-10T02:39:49"/>
    <d v="2015-02-08T03:39:49"/>
    <n v="1425955189"/>
    <n v="1423366789"/>
    <b v="0"/>
    <n v="70"/>
    <n v="1.726845"/>
    <n v="49.338428571428572"/>
    <s v="music"/>
    <s v="indie rock"/>
    <s v="music/indie rock"/>
    <b v="1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6-07T22:46:52"/>
    <n v="1341964080"/>
    <n v="1339109212"/>
    <b v="0"/>
    <n v="81"/>
    <n v="1.008955223880597"/>
    <n v="41.728395061728392"/>
    <s v="music"/>
    <s v="indie rock"/>
    <s v="music/indie rock"/>
    <b v="1"/>
    <x v="0"/>
  </r>
  <r>
    <n v="1883"/>
    <x v="1883"/>
    <s v="Afraid Of Figs is a high energy pop/rock band, with off-the-wall humor, catchy hooks, and wild interactive live shows."/>
    <n v="999"/>
    <n v="1047"/>
    <x v="0"/>
    <s v="US"/>
    <s v="USD"/>
    <d v="2012-04-08T21:45:08"/>
    <d v="2012-03-09T22:45:08"/>
    <n v="1333921508"/>
    <n v="1331333108"/>
    <b v="0"/>
    <n v="32"/>
    <n v="1.0480480480480481"/>
    <n v="32.71875"/>
    <s v="music"/>
    <s v="indie rock"/>
    <s v="music/indie rock"/>
    <b v="1"/>
    <x v="0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d v="2012-11-27T12:00:00"/>
    <d v="2012-10-23T04:45:35"/>
    <n v="1354017600"/>
    <n v="1350967535"/>
    <b v="0"/>
    <n v="26"/>
    <n v="1.351"/>
    <n v="51.96153846153846"/>
    <s v="music"/>
    <s v="indie rock"/>
    <s v="music/indie rock"/>
    <b v="1"/>
    <x v="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d v="2012-08-10T22:00:00"/>
    <d v="2012-07-09T02:15:10"/>
    <n v="1344636000"/>
    <n v="1341800110"/>
    <b v="0"/>
    <n v="105"/>
    <n v="1.1632786885245903"/>
    <n v="50.685714285714283"/>
    <s v="music"/>
    <s v="indie rock"/>
    <s v="music/indie rock"/>
    <b v="1"/>
    <x v="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0-13T21:45:38"/>
    <n v="1415832338"/>
    <n v="1413236738"/>
    <b v="0"/>
    <n v="29"/>
    <n v="1.0208333333333333"/>
    <n v="42.241379310344826"/>
    <s v="music"/>
    <s v="indie rock"/>
    <s v="music/indie rock"/>
    <b v="1"/>
    <x v="0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1-15T19:12:12"/>
    <n v="1449178200"/>
    <n v="1447614732"/>
    <b v="0"/>
    <n v="8"/>
    <n v="1.1116666666666666"/>
    <n v="416.875"/>
    <s v="music"/>
    <s v="indie rock"/>
    <s v="music/indie rock"/>
    <b v="1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5-01T05:45:32"/>
    <n v="1275368340"/>
    <n v="1272692732"/>
    <b v="0"/>
    <n v="89"/>
    <n v="1.6608000000000001"/>
    <n v="46.651685393258425"/>
    <s v="music"/>
    <s v="indie rock"/>
    <s v="music/indie rock"/>
    <b v="1"/>
    <x v="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1-25T19:02:26"/>
    <n v="1363024946"/>
    <n v="1359140546"/>
    <b v="0"/>
    <n v="44"/>
    <n v="1.0660000000000001"/>
    <n v="48.454545454545453"/>
    <s v="music"/>
    <s v="indie rock"/>
    <s v="music/indie rock"/>
    <b v="1"/>
    <x v="0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d v="2012-12-15T18:52:08"/>
    <d v="2012-11-15T18:52:08"/>
    <n v="1355597528"/>
    <n v="1353005528"/>
    <b v="0"/>
    <n v="246"/>
    <n v="1.4458441666666668"/>
    <n v="70.5289837398374"/>
    <s v="music"/>
    <s v="indie rock"/>
    <s v="music/indie rock"/>
    <b v="1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6-06T19:09:14"/>
    <n v="1279778400"/>
    <n v="1275851354"/>
    <b v="0"/>
    <n v="120"/>
    <n v="1.0555000000000001"/>
    <n v="87.958333333333329"/>
    <s v="music"/>
    <s v="indie rock"/>
    <s v="music/indie rock"/>
    <b v="1"/>
    <x v="0"/>
  </r>
  <r>
    <n v="1892"/>
    <x v="1892"/>
    <s v="Nemes has just recorded a new album and is raising $500 to get it mixed and mastered professionally."/>
    <n v="500"/>
    <n v="683"/>
    <x v="0"/>
    <s v="US"/>
    <s v="USD"/>
    <d v="2011-06-07T15:18:01"/>
    <d v="2011-05-08T15:18:01"/>
    <n v="1307459881"/>
    <n v="1304867881"/>
    <b v="0"/>
    <n v="26"/>
    <n v="1.3660000000000001"/>
    <n v="26.26923076923077"/>
    <s v="music"/>
    <s v="indie rock"/>
    <s v="music/indie rock"/>
    <b v="1"/>
    <x v="0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3-30T22:36:25"/>
    <n v="1302926340"/>
    <n v="1301524585"/>
    <b v="0"/>
    <n v="45"/>
    <n v="1.04"/>
    <n v="57.777777777777779"/>
    <s v="music"/>
    <s v="indie rock"/>
    <s v="music/indie rock"/>
    <b v="1"/>
    <x v="0"/>
  </r>
  <r>
    <n v="1894"/>
    <x v="1894"/>
    <s v="Im trying to raise $1000 for a 3 song EP in a studio!"/>
    <n v="1000"/>
    <n v="1145"/>
    <x v="0"/>
    <s v="US"/>
    <s v="USD"/>
    <d v="2012-02-12T21:43:03"/>
    <d v="2012-01-12T21:43:03"/>
    <n v="1329082983"/>
    <n v="1326404583"/>
    <b v="0"/>
    <n v="20"/>
    <n v="1.145"/>
    <n v="57.25"/>
    <s v="music"/>
    <s v="indie rock"/>
    <s v="music/indie rock"/>
    <b v="1"/>
    <x v="0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09-20T17:55:22"/>
    <n v="1445363722"/>
    <n v="1442771722"/>
    <b v="0"/>
    <n v="47"/>
    <n v="1.0171957671957672"/>
    <n v="196.34042553191489"/>
    <s v="music"/>
    <s v="indie rock"/>
    <s v="music/indie rock"/>
    <b v="1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3-13T17:02:45"/>
    <n v="1334250165"/>
    <n v="1331658165"/>
    <b v="0"/>
    <n v="13"/>
    <n v="1.2394678492239468"/>
    <n v="43"/>
    <s v="music"/>
    <s v="indie rock"/>
    <s v="music/indie rock"/>
    <b v="1"/>
    <x v="0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2-10T14:00:06"/>
    <n v="1393966800"/>
    <n v="1392040806"/>
    <b v="0"/>
    <n v="183"/>
    <n v="1.0245669291338582"/>
    <n v="35.551912568306008"/>
    <s v="music"/>
    <s v="indie rock"/>
    <s v="music/indie rock"/>
    <b v="1"/>
    <x v="0"/>
  </r>
  <r>
    <n v="1898"/>
    <x v="1898"/>
    <s v="We are heading into the studio to create the most soulfully orchestrated Indie Pop masterpiece mankind has ever witnessed."/>
    <n v="1000"/>
    <n v="1445"/>
    <x v="0"/>
    <s v="US"/>
    <s v="USD"/>
    <d v="2016-02-01T18:00:00"/>
    <d v="2015-12-28T04:37:53"/>
    <n v="1454349600"/>
    <n v="1451277473"/>
    <b v="0"/>
    <n v="21"/>
    <n v="1.4450000000000001"/>
    <n v="68.80952380952381"/>
    <s v="music"/>
    <s v="indie rock"/>
    <s v="music/indie rock"/>
    <b v="1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2-23T22:36:06"/>
    <n v="1427319366"/>
    <n v="1424730966"/>
    <b v="0"/>
    <n v="42"/>
    <n v="1.3333333333333333"/>
    <n v="28.571428571428573"/>
    <s v="music"/>
    <s v="indie rock"/>
    <s v="music/indie rock"/>
    <b v="1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d v="2012-09-08T20:55:31"/>
    <n v="1349517540"/>
    <n v="1347137731"/>
    <b v="0"/>
    <n v="54"/>
    <n v="1.0936440000000001"/>
    <n v="50.631666666666668"/>
    <s v="music"/>
    <s v="indie rock"/>
    <s v="music/indie rock"/>
    <b v="1"/>
    <x v="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d v="2015-05-22T13:00:00"/>
    <d v="2015-04-22T13:02:09"/>
    <n v="1432299600"/>
    <n v="1429707729"/>
    <b v="0"/>
    <n v="25"/>
    <n v="2.696969696969697E-2"/>
    <n v="106.8"/>
    <s v="technology"/>
    <s v="gadgets"/>
    <s v="technology/gadgets"/>
    <b v="0"/>
    <x v="1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d v="2015-03-04T18:57:27"/>
    <d v="2015-02-02T18:57:27"/>
    <n v="1425495447"/>
    <n v="1422903447"/>
    <b v="0"/>
    <n v="3"/>
    <n v="1.2E-2"/>
    <n v="4"/>
    <s v="technology"/>
    <s v="gadgets"/>
    <s v="technology/gadgets"/>
    <b v="0"/>
    <x v="1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d v="2017-01-27T18:29:51"/>
    <d v="2016-11-28T18:29:51"/>
    <n v="1485541791"/>
    <n v="1480357791"/>
    <b v="0"/>
    <n v="41"/>
    <n v="0.46600000000000003"/>
    <n v="34.097560975609753"/>
    <s v="technology"/>
    <s v="gadgets"/>
    <s v="technology/gadgets"/>
    <b v="0"/>
    <x v="1"/>
  </r>
  <r>
    <n v="1904"/>
    <x v="1904"/>
    <s v="Animals knocking over your waste wheeler making a mess on trash day? The S.A.D.L. will help prevent that from happening!"/>
    <n v="50000"/>
    <n v="50"/>
    <x v="2"/>
    <s v="US"/>
    <s v="USD"/>
    <d v="2016-01-02T16:27:01"/>
    <d v="2015-11-18T16:27:01"/>
    <n v="1451752021"/>
    <n v="1447864021"/>
    <b v="0"/>
    <n v="2"/>
    <n v="1E-3"/>
    <n v="25"/>
    <s v="technology"/>
    <s v="gadgets"/>
    <s v="technology/gadgets"/>
    <b v="0"/>
    <x v="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d v="2014-09-07T22:13:14"/>
    <d v="2014-08-08T22:13:14"/>
    <n v="1410127994"/>
    <n v="1407535994"/>
    <b v="0"/>
    <n v="4"/>
    <n v="1.6800000000000001E-3"/>
    <n v="10.5"/>
    <s v="technology"/>
    <s v="gadgets"/>
    <s v="technology/gadgets"/>
    <b v="0"/>
    <x v="1"/>
  </r>
  <r>
    <n v="1906"/>
    <x v="1906"/>
    <s v="Max 5Tb storage, Wired lan, Additional USB ports and Hi-res DAC, 10000mAh battery, Real portable docking station"/>
    <n v="50000"/>
    <n v="21380"/>
    <x v="2"/>
    <s v="US"/>
    <s v="USD"/>
    <d v="2016-06-23T16:06:23"/>
    <d v="2016-05-24T16:06:23"/>
    <n v="1466697983"/>
    <n v="1464105983"/>
    <b v="0"/>
    <n v="99"/>
    <n v="0.42759999999999998"/>
    <n v="215.95959595959596"/>
    <s v="technology"/>
    <s v="gadgets"/>
    <s v="technology/gadgets"/>
    <b v="0"/>
    <x v="1"/>
  </r>
  <r>
    <n v="1907"/>
    <x v="1907"/>
    <s v="Litter-Buddy is great economical alternative to leading pet waste disposal systems with cartridge bag elements."/>
    <n v="30000"/>
    <n v="85"/>
    <x v="2"/>
    <s v="US"/>
    <s v="USD"/>
    <d v="2014-05-23T14:05:25"/>
    <d v="2014-05-08T14:05:25"/>
    <n v="1400853925"/>
    <n v="1399557925"/>
    <b v="0"/>
    <n v="4"/>
    <n v="2.8333333333333335E-3"/>
    <n v="21.25"/>
    <s v="technology"/>
    <s v="gadgets"/>
    <s v="technology/gadgets"/>
    <b v="0"/>
    <x v="1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d v="2016-12-29T22:01:40"/>
    <d v="2016-11-29T22:01:40"/>
    <n v="1483048900"/>
    <n v="1480456900"/>
    <b v="0"/>
    <n v="4"/>
    <n v="1.7319999999999999E-2"/>
    <n v="108.25"/>
    <s v="technology"/>
    <s v="gadgets"/>
    <s v="technology/gadgets"/>
    <b v="0"/>
    <x v="1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d v="2014-10-23T10:17:59"/>
    <d v="2014-09-23T10:17:59"/>
    <n v="1414059479"/>
    <n v="1411467479"/>
    <b v="0"/>
    <n v="38"/>
    <n v="0.14111428571428572"/>
    <n v="129.97368421052633"/>
    <s v="technology"/>
    <s v="gadgets"/>
    <s v="technology/gadgets"/>
    <b v="0"/>
    <x v="1"/>
  </r>
  <r>
    <n v="1910"/>
    <x v="1910"/>
    <s v="Thinking Cleaner is an add-on for your iRobotÂ® RoombaÂ® 700/800 that makes it smarter and aware of its owner."/>
    <n v="85000"/>
    <n v="33486"/>
    <x v="2"/>
    <s v="NL"/>
    <s v="EUR"/>
    <d v="2015-10-31T22:45:00"/>
    <d v="2015-09-17T23:06:57"/>
    <n v="1446331500"/>
    <n v="1442531217"/>
    <b v="0"/>
    <n v="285"/>
    <n v="0.39395294117647056"/>
    <n v="117.49473684210527"/>
    <s v="technology"/>
    <s v="gadgets"/>
    <s v="technology/gadgets"/>
    <b v="0"/>
    <x v="1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d v="2014-08-09T00:48:54"/>
    <d v="2014-07-10T00:48:54"/>
    <n v="1407545334"/>
    <n v="1404953334"/>
    <b v="0"/>
    <n v="1"/>
    <n v="2.3529411764705883E-4"/>
    <n v="10"/>
    <s v="technology"/>
    <s v="gadgets"/>
    <s v="technology/gadgets"/>
    <b v="0"/>
    <x v="1"/>
  </r>
  <r>
    <n v="1912"/>
    <x v="1912"/>
    <s v="Finally! Electrical Wiring Testing Made Easy...  Designed by a Professional for Professionals, Homeowners and DIYs, Too!"/>
    <n v="5000"/>
    <n v="2965"/>
    <x v="2"/>
    <s v="US"/>
    <s v="USD"/>
    <d v="2015-06-04T05:26:00"/>
    <d v="2015-05-05T05:26:00"/>
    <n v="1433395560"/>
    <n v="1430803560"/>
    <b v="0"/>
    <n v="42"/>
    <n v="0.59299999999999997"/>
    <n v="70.595238095238102"/>
    <s v="technology"/>
    <s v="gadgets"/>
    <s v="technology/gadgets"/>
    <b v="0"/>
    <x v="1"/>
  </r>
  <r>
    <n v="1913"/>
    <x v="1913"/>
    <s v="Tibio is a revolutionary new product designed to solve an age old problem."/>
    <n v="48000"/>
    <n v="637"/>
    <x v="2"/>
    <s v="GB"/>
    <s v="GBP"/>
    <d v="2014-10-08T12:16:18"/>
    <d v="2014-09-08T12:16:18"/>
    <n v="1412770578"/>
    <n v="1410178578"/>
    <b v="0"/>
    <n v="26"/>
    <n v="1.3270833333333334E-2"/>
    <n v="24.5"/>
    <s v="technology"/>
    <s v="gadgets"/>
    <s v="technology/gadgets"/>
    <b v="0"/>
    <x v="1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d v="2014-10-17T04:11:13"/>
    <n v="1414814340"/>
    <n v="1413519073"/>
    <b v="0"/>
    <n v="2"/>
    <n v="9.0090090090090086E-2"/>
    <n v="30"/>
    <s v="technology"/>
    <s v="gadgets"/>
    <s v="technology/gadgets"/>
    <b v="0"/>
    <x v="1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d v="2014-09-02T01:10:22"/>
    <d v="2014-08-13T01:10:22"/>
    <n v="1409620222"/>
    <n v="1407892222"/>
    <b v="0"/>
    <n v="4"/>
    <n v="1.6E-2"/>
    <n v="2"/>
    <s v="technology"/>
    <s v="gadgets"/>
    <s v="technology/gadgets"/>
    <b v="0"/>
    <x v="1"/>
  </r>
  <r>
    <n v="1916"/>
    <x v="1916"/>
    <s v="The Paint Can Holder Makes Painting Easier and Safer on Extension Ladders."/>
    <n v="20000"/>
    <n v="102"/>
    <x v="2"/>
    <s v="US"/>
    <s v="USD"/>
    <d v="2016-11-07T18:12:55"/>
    <d v="2016-10-13T17:12:55"/>
    <n v="1478542375"/>
    <n v="1476378775"/>
    <b v="0"/>
    <n v="6"/>
    <n v="5.1000000000000004E-3"/>
    <n v="17"/>
    <s v="technology"/>
    <s v="gadgets"/>
    <s v="technology/gadgets"/>
    <b v="0"/>
    <x v="1"/>
  </r>
  <r>
    <n v="1917"/>
    <x v="1917"/>
    <s v="Let's build a legendary brand altogether"/>
    <n v="390000"/>
    <n v="205025"/>
    <x v="2"/>
    <s v="HK"/>
    <s v="HKD"/>
    <d v="2017-02-10T06:28:53"/>
    <d v="2017-01-11T06:28:53"/>
    <n v="1486708133"/>
    <n v="1484116133"/>
    <b v="0"/>
    <n v="70"/>
    <n v="0.52570512820512816"/>
    <n v="2928.9285714285716"/>
    <s v="technology"/>
    <s v="gadgets"/>
    <s v="technology/gadgets"/>
    <b v="0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d v="2014-08-12T18:57:31"/>
    <d v="2014-07-08T18:57:31"/>
    <n v="1407869851"/>
    <n v="1404845851"/>
    <b v="0"/>
    <n v="9"/>
    <n v="1.04E-2"/>
    <n v="28.888888888888889"/>
    <s v="technology"/>
    <s v="gadgets"/>
    <s v="technology/gadgets"/>
    <b v="0"/>
    <x v="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d v="2015-05-19T21:00:49"/>
    <d v="2015-04-19T21:00:49"/>
    <n v="1432069249"/>
    <n v="1429477249"/>
    <b v="0"/>
    <n v="8"/>
    <n v="0.47399999999999998"/>
    <n v="29.625"/>
    <s v="technology"/>
    <s v="gadgets"/>
    <s v="technology/gadgets"/>
    <b v="0"/>
    <x v="1"/>
  </r>
  <r>
    <n v="1920"/>
    <x v="1920"/>
    <s v="A new concept in bike light safety, protecting cyclists from being hit in the side. Bright, amber sideways."/>
    <n v="10000"/>
    <n v="4303"/>
    <x v="2"/>
    <s v="GB"/>
    <s v="GBP"/>
    <d v="2015-10-21T23:00:00"/>
    <d v="2015-09-23T21:01:01"/>
    <n v="1445468400"/>
    <n v="1443042061"/>
    <b v="0"/>
    <n v="105"/>
    <n v="0.43030000000000002"/>
    <n v="40.980952380952381"/>
    <s v="technology"/>
    <s v="gadgets"/>
    <s v="technology/gadgets"/>
    <b v="0"/>
    <x v="1"/>
  </r>
  <r>
    <n v="1921"/>
    <x v="1921"/>
    <s v="The Fine Spirits are making an album, but we need your help!"/>
    <n v="1500"/>
    <n v="2052"/>
    <x v="0"/>
    <s v="US"/>
    <s v="USD"/>
    <d v="2012-07-14T05:19:03"/>
    <d v="2012-06-14T05:19:03"/>
    <n v="1342243143"/>
    <n v="1339651143"/>
    <b v="0"/>
    <n v="38"/>
    <n v="1.3680000000000001"/>
    <n v="54"/>
    <s v="music"/>
    <s v="indie rock"/>
    <s v="music/indie rock"/>
    <b v="1"/>
    <x v="0"/>
  </r>
  <r>
    <n v="1922"/>
    <x v="1922"/>
    <s v="Low Weather's debut album is halfway finished.  With your help and your help alone we can record the rest!"/>
    <n v="2000"/>
    <n v="2311"/>
    <x v="0"/>
    <s v="US"/>
    <s v="USD"/>
    <d v="2013-12-12T06:08:27"/>
    <d v="2013-11-12T06:08:27"/>
    <n v="1386828507"/>
    <n v="1384236507"/>
    <b v="0"/>
    <n v="64"/>
    <n v="1.1555"/>
    <n v="36.109375"/>
    <s v="music"/>
    <s v="indie rock"/>
    <s v="music/indie rock"/>
    <b v="1"/>
    <x v="0"/>
  </r>
  <r>
    <n v="1923"/>
    <x v="1923"/>
    <s v="We just finished recording our first album! All we need is a little extra help to be able to get it printed!"/>
    <n v="125"/>
    <n v="301"/>
    <x v="0"/>
    <s v="US"/>
    <s v="USD"/>
    <d v="2011-09-27T04:59:00"/>
    <d v="2011-08-17T20:22:12"/>
    <n v="1317099540"/>
    <n v="1313612532"/>
    <b v="0"/>
    <n v="13"/>
    <n v="2.4079999999999999"/>
    <n v="23.153846153846153"/>
    <s v="music"/>
    <s v="indie rock"/>
    <s v="music/indie rock"/>
    <b v="1"/>
    <x v="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d v="2014-01-15T19:33:00"/>
    <d v="2013-12-18T18:15:55"/>
    <n v="1389814380"/>
    <n v="1387390555"/>
    <b v="0"/>
    <n v="33"/>
    <n v="1.1439999999999999"/>
    <n v="104"/>
    <s v="music"/>
    <s v="indie rock"/>
    <s v="music/indie rock"/>
    <b v="1"/>
    <x v="0"/>
  </r>
  <r>
    <n v="1925"/>
    <x v="1925"/>
    <s v="The Freakniks are making their psychedelic freak-folk debut studio album and they need your help."/>
    <n v="1500"/>
    <n v="1655"/>
    <x v="0"/>
    <s v="US"/>
    <s v="USD"/>
    <d v="2013-10-11T00:00:00"/>
    <d v="2013-09-18T21:38:08"/>
    <n v="1381449600"/>
    <n v="1379540288"/>
    <b v="0"/>
    <n v="52"/>
    <n v="1.1033333333333333"/>
    <n v="31.826923076923077"/>
    <s v="music"/>
    <s v="indie rock"/>
    <s v="music/indie rock"/>
    <b v="1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0-05T22:54:16"/>
    <n v="1288657560"/>
    <n v="1286319256"/>
    <b v="0"/>
    <n v="107"/>
    <n v="1.9537933333333333"/>
    <n v="27.3896261682243"/>
    <s v="music"/>
    <s v="indie rock"/>
    <s v="music/indie rock"/>
    <b v="1"/>
    <x v="0"/>
  </r>
  <r>
    <n v="1927"/>
    <x v="1927"/>
    <s v="Hampshire is headed to GBS Detroit."/>
    <n v="600"/>
    <n v="620"/>
    <x v="0"/>
    <s v="US"/>
    <s v="USD"/>
    <d v="2012-03-08T04:59:00"/>
    <d v="2012-02-21T20:40:39"/>
    <n v="1331182740"/>
    <n v="1329856839"/>
    <b v="0"/>
    <n v="11"/>
    <n v="1.0333333333333334"/>
    <n v="56.363636363636367"/>
    <s v="music"/>
    <s v="indie rock"/>
    <s v="music/indie rock"/>
    <b v="1"/>
    <x v="0"/>
  </r>
  <r>
    <n v="1928"/>
    <x v="1928"/>
    <s v="Help us master and release our debut album &quot;The Kaleidoscope Dawn&quot;"/>
    <n v="2550"/>
    <n v="2630"/>
    <x v="0"/>
    <s v="US"/>
    <s v="USD"/>
    <d v="2013-05-07T15:33:14"/>
    <d v="2013-04-07T15:33:14"/>
    <n v="1367940794"/>
    <n v="1365348794"/>
    <b v="0"/>
    <n v="34"/>
    <n v="1.031372549019608"/>
    <n v="77.352941176470594"/>
    <s v="music"/>
    <s v="indie rock"/>
    <s v="music/indie rock"/>
    <b v="1"/>
    <x v="0"/>
  </r>
  <r>
    <n v="1929"/>
    <x v="1929"/>
    <s v="Trying to raise funds to release a full-length album on LP and CD by my post-punk studio project, Surplus 1980."/>
    <n v="3200"/>
    <n v="3210"/>
    <x v="0"/>
    <s v="US"/>
    <s v="USD"/>
    <d v="2011-07-05T00:31:06"/>
    <d v="2011-05-24T00:31:06"/>
    <n v="1309825866"/>
    <n v="1306197066"/>
    <b v="0"/>
    <n v="75"/>
    <n v="1.003125"/>
    <n v="42.8"/>
    <s v="music"/>
    <s v="indie rock"/>
    <s v="music/indie rock"/>
    <b v="1"/>
    <x v="0"/>
  </r>
  <r>
    <n v="1930"/>
    <x v="1930"/>
    <s v="We're nearly done recording, but we're out of money! Help us release the record!!!"/>
    <n v="1000"/>
    <n v="1270"/>
    <x v="0"/>
    <s v="US"/>
    <s v="USD"/>
    <d v="2013-07-07T13:24:42"/>
    <d v="2013-05-08T13:24:42"/>
    <n v="1373203482"/>
    <n v="1368019482"/>
    <b v="0"/>
    <n v="26"/>
    <n v="1.27"/>
    <n v="48.846153846153847"/>
    <s v="music"/>
    <s v="indie rock"/>
    <s v="music/indie rock"/>
    <b v="1"/>
    <x v="0"/>
  </r>
  <r>
    <n v="1931"/>
    <x v="1931"/>
    <s v="We're an indie rock band from Clearwater, FL headed back into the studio to finish our latest EP."/>
    <n v="2000"/>
    <n v="2412.02"/>
    <x v="0"/>
    <s v="US"/>
    <s v="USD"/>
    <d v="2012-05-22T03:30:00"/>
    <d v="2012-05-08T21:25:09"/>
    <n v="1337657400"/>
    <n v="1336512309"/>
    <b v="0"/>
    <n v="50"/>
    <n v="1.20601"/>
    <n v="48.240400000000001"/>
    <s v="music"/>
    <s v="indie rock"/>
    <s v="music/indie rock"/>
    <b v="1"/>
    <x v="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03T19:26:13"/>
    <n v="1327433173"/>
    <n v="1325618773"/>
    <b v="0"/>
    <n v="80"/>
    <n v="1.0699047619047619"/>
    <n v="70.212500000000006"/>
    <s v="music"/>
    <s v="indie rock"/>
    <s v="music/indie rock"/>
    <b v="1"/>
    <x v="0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8-28T03:08:27"/>
    <n v="1411787307"/>
    <n v="1409195307"/>
    <b v="0"/>
    <n v="110"/>
    <n v="1.7243333333333333"/>
    <n v="94.054545454545448"/>
    <s v="music"/>
    <s v="indie rock"/>
    <s v="music/indie rock"/>
    <b v="1"/>
    <x v="0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1-18T20:48:41"/>
    <n v="1324789200"/>
    <n v="1321649321"/>
    <b v="0"/>
    <n v="77"/>
    <n v="1.2362"/>
    <n v="80.272727272727266"/>
    <s v="music"/>
    <s v="indie rock"/>
    <s v="music/indie rock"/>
    <b v="1"/>
    <x v="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5-14T22:22:51"/>
    <n v="1403326740"/>
    <n v="1400106171"/>
    <b v="0"/>
    <n v="50"/>
    <n v="1.0840000000000001"/>
    <n v="54.2"/>
    <s v="music"/>
    <s v="indie rock"/>
    <s v="music/indie rock"/>
    <b v="1"/>
    <x v="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d v="2011-12-06T05:59:00"/>
    <d v="2011-11-05T21:21:10"/>
    <n v="1323151140"/>
    <n v="1320528070"/>
    <b v="0"/>
    <n v="145"/>
    <n v="1.1652013333333333"/>
    <n v="60.26903448275862"/>
    <s v="music"/>
    <s v="indie rock"/>
    <s v="music/indie rock"/>
    <b v="1"/>
    <x v="0"/>
  </r>
  <r>
    <n v="1937"/>
    <x v="1937"/>
    <s v="My Pal Val is headed to Groovebox Studios in Detroit, Michigan on June 15th to record and film a live GBS Detroit EP."/>
    <n v="600"/>
    <n v="1123.47"/>
    <x v="0"/>
    <s v="US"/>
    <s v="USD"/>
    <d v="2012-06-15T03:59:00"/>
    <d v="2012-05-30T02:51:21"/>
    <n v="1339732740"/>
    <n v="1338346281"/>
    <b v="0"/>
    <n v="29"/>
    <n v="1.8724499999999999"/>
    <n v="38.740344827586206"/>
    <s v="music"/>
    <s v="indie rock"/>
    <s v="music/indie rock"/>
    <b v="1"/>
    <x v="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6-01T06:13:51"/>
    <n v="1372741200"/>
    <n v="1370067231"/>
    <b v="0"/>
    <n v="114"/>
    <n v="1.1593333333333333"/>
    <n v="152.54385964912279"/>
    <s v="music"/>
    <s v="indie rock"/>
    <s v="music/indie rock"/>
    <b v="1"/>
    <x v="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2-08T23:38:28"/>
    <n v="1362955108"/>
    <n v="1360366708"/>
    <b v="0"/>
    <n v="96"/>
    <n v="1.107"/>
    <n v="115.3125"/>
    <s v="music"/>
    <s v="indie rock"/>
    <s v="music/indie rock"/>
    <b v="1"/>
    <x v="0"/>
  </r>
  <r>
    <n v="1940"/>
    <x v="1940"/>
    <s v="K. is about *this* close to finishing up our third record, History Grows.  Now we just need to master it and release it!"/>
    <n v="650"/>
    <n v="1111"/>
    <x v="0"/>
    <s v="US"/>
    <s v="USD"/>
    <d v="2011-06-15T03:59:00"/>
    <d v="2011-05-07T12:10:33"/>
    <n v="1308110340"/>
    <n v="1304770233"/>
    <b v="0"/>
    <n v="31"/>
    <n v="1.7092307692307693"/>
    <n v="35.838709677419352"/>
    <s v="music"/>
    <s v="indie rock"/>
    <s v="music/indie rock"/>
    <b v="1"/>
    <x v="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4-15T06:58:51"/>
    <n v="1400137131"/>
    <n v="1397545131"/>
    <b v="1"/>
    <n v="4883"/>
    <n v="1.2611835600000001"/>
    <n v="64.570118779438872"/>
    <s v="technology"/>
    <s v="hardware"/>
    <s v="technology/hardware"/>
    <b v="1"/>
    <x v="0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4-05T19:52:20"/>
    <n v="1309809140"/>
    <n v="1302033140"/>
    <b v="1"/>
    <n v="95"/>
    <n v="1.3844033333333334"/>
    <n v="87.436000000000007"/>
    <s v="technology"/>
    <s v="hardware"/>
    <s v="technology/hardware"/>
    <b v="1"/>
    <x v="0"/>
  </r>
  <r>
    <n v="1943"/>
    <x v="1943"/>
    <s v="Next-gen 100% open-source sensor beacon platform designed especially for makers, developers and IoT companies."/>
    <n v="10000"/>
    <n v="170525"/>
    <x v="0"/>
    <s v="US"/>
    <s v="USD"/>
    <d v="2016-08-11T06:28:36"/>
    <d v="2016-06-27T06:28:36"/>
    <n v="1470896916"/>
    <n v="1467008916"/>
    <b v="1"/>
    <n v="2478"/>
    <n v="17.052499999999998"/>
    <n v="68.815577078288939"/>
    <s v="technology"/>
    <s v="hardware"/>
    <s v="technology/hardware"/>
    <b v="1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4-01T14:01:30"/>
    <n v="1398952890"/>
    <n v="1396360890"/>
    <b v="1"/>
    <n v="1789"/>
    <n v="7.8805550000000002"/>
    <n v="176.200223588597"/>
    <s v="technology"/>
    <s v="hardware"/>
    <s v="technology/hardware"/>
    <b v="1"/>
    <x v="0"/>
  </r>
  <r>
    <n v="1945"/>
    <x v="1945"/>
    <s v="A new electronic musical instrument which allows you to play, learn and perform music using any sound you can imagine."/>
    <n v="100000"/>
    <n v="348018"/>
    <x v="0"/>
    <s v="ES"/>
    <s v="EUR"/>
    <d v="2015-07-12T06:02:38"/>
    <d v="2015-06-02T06:02:38"/>
    <n v="1436680958"/>
    <n v="1433224958"/>
    <b v="1"/>
    <n v="680"/>
    <n v="3.4801799999999998"/>
    <n v="511.79117647058825"/>
    <s v="technology"/>
    <s v="hardware"/>
    <s v="technology/hardware"/>
    <b v="1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d v="2014-04-20T02:36:01"/>
    <d v="2014-02-19T03:36:01"/>
    <n v="1397961361"/>
    <n v="1392780961"/>
    <b v="1"/>
    <n v="70"/>
    <n v="1.4974666666666667"/>
    <n v="160.44285714285715"/>
    <s v="technology"/>
    <s v="hardware"/>
    <s v="technology/hardware"/>
    <b v="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d v="2009-10-16T22:02:00"/>
    <n v="1258955940"/>
    <n v="1255730520"/>
    <b v="1"/>
    <n v="23"/>
    <n v="1.0063375000000001"/>
    <n v="35.003043478260871"/>
    <s v="technology"/>
    <s v="hardware"/>
    <s v="technology/hardware"/>
    <b v="1"/>
    <x v="0"/>
  </r>
  <r>
    <n v="1948"/>
    <x v="1948"/>
    <s v="10 times more powerful than Raspberry Pi 3, x86 64-bit architecture"/>
    <n v="100000"/>
    <n v="800211"/>
    <x v="0"/>
    <s v="US"/>
    <s v="USD"/>
    <d v="2016-06-06T17:02:00"/>
    <d v="2016-04-13T14:30:09"/>
    <n v="1465232520"/>
    <n v="1460557809"/>
    <b v="1"/>
    <n v="4245"/>
    <n v="8.0021100000000001"/>
    <n v="188.50671378091872"/>
    <s v="technology"/>
    <s v="hardware"/>
    <s v="technology/hardware"/>
    <b v="1"/>
    <x v="0"/>
  </r>
  <r>
    <n v="1949"/>
    <x v="1949"/>
    <s v="#ShakeYourPower brings clean energy to places in the world without electricity through the power of music."/>
    <n v="50000"/>
    <n v="53001.3"/>
    <x v="0"/>
    <s v="GB"/>
    <s v="GBP"/>
    <d v="2014-07-10T10:09:11"/>
    <d v="2014-06-10T10:09:11"/>
    <n v="1404986951"/>
    <n v="1402394951"/>
    <b v="1"/>
    <n v="943"/>
    <n v="1.0600260000000001"/>
    <n v="56.204984093319197"/>
    <s v="technology"/>
    <s v="hardware"/>
    <s v="technology/hardware"/>
    <b v="1"/>
    <x v="0"/>
  </r>
  <r>
    <n v="1950"/>
    <x v="1950"/>
    <s v="We're building snap-together model trebuchets that are perfect for office warfare or annoying your roommate!"/>
    <n v="48000"/>
    <n v="96248.960000000006"/>
    <x v="0"/>
    <s v="US"/>
    <s v="USD"/>
    <d v="2011-04-22T04:21:13"/>
    <d v="2011-03-22T04:21:13"/>
    <n v="1303446073"/>
    <n v="1300767673"/>
    <b v="1"/>
    <n v="1876"/>
    <n v="2.0051866666666669"/>
    <n v="51.3054157782516"/>
    <s v="technology"/>
    <s v="hardware"/>
    <s v="technology/hardware"/>
    <b v="1"/>
    <x v="0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0-08T10:05:37"/>
    <n v="1478516737"/>
    <n v="1475921137"/>
    <b v="1"/>
    <n v="834"/>
    <n v="2.1244399999999999"/>
    <n v="127.36450839328538"/>
    <s v="technology"/>
    <s v="hardware"/>
    <s v="technology/hardware"/>
    <b v="1"/>
    <x v="0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09-09T14:33:35"/>
    <n v="1381934015"/>
    <n v="1378737215"/>
    <b v="1"/>
    <n v="682"/>
    <n v="1.9847237142857144"/>
    <n v="101.85532258064516"/>
    <s v="technology"/>
    <s v="hardware"/>
    <s v="technology/hardware"/>
    <b v="1"/>
    <x v="0"/>
  </r>
  <r>
    <n v="1953"/>
    <x v="1953"/>
    <s v="The NTH is an open source music synthesizer featuring instant fun, awesome sound, and a hackable design."/>
    <n v="15000"/>
    <n v="33892"/>
    <x v="0"/>
    <s v="US"/>
    <s v="USD"/>
    <d v="2012-03-02T03:00:00"/>
    <d v="2012-02-02T04:47:45"/>
    <n v="1330657200"/>
    <n v="1328158065"/>
    <b v="1"/>
    <n v="147"/>
    <n v="2.2594666666666665"/>
    <n v="230.55782312925169"/>
    <s v="technology"/>
    <s v="hardware"/>
    <s v="technology/hardware"/>
    <b v="1"/>
    <x v="0"/>
  </r>
  <r>
    <n v="1954"/>
    <x v="1954"/>
    <s v="The First Home Battery System You Simply Plug in to Install"/>
    <n v="50000"/>
    <n v="349474"/>
    <x v="0"/>
    <s v="US"/>
    <s v="USD"/>
    <d v="2016-03-12T05:00:00"/>
    <d v="2016-01-25T13:56:16"/>
    <n v="1457758800"/>
    <n v="1453730176"/>
    <b v="1"/>
    <n v="415"/>
    <n v="6.9894800000000004"/>
    <n v="842.10602409638557"/>
    <s v="technology"/>
    <s v="hardware"/>
    <s v="technology/hardware"/>
    <b v="1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4-21T06:31:21"/>
    <n v="1337799600"/>
    <n v="1334989881"/>
    <b v="1"/>
    <n v="290"/>
    <n v="3.9859528571428569"/>
    <n v="577.27593103448271"/>
    <s v="technology"/>
    <s v="hardware"/>
    <s v="technology/hardware"/>
    <b v="1"/>
    <x v="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3-04T22:10:05"/>
    <n v="1429391405"/>
    <n v="1425507005"/>
    <b v="1"/>
    <n v="365"/>
    <n v="2.9403333333333332"/>
    <n v="483.34246575342468"/>
    <s v="technology"/>
    <s v="hardware"/>
    <s v="technology/hardware"/>
    <b v="1"/>
    <x v="0"/>
  </r>
  <r>
    <n v="1957"/>
    <x v="1957"/>
    <s v="An open hardware platform for the best microcontroller in the world."/>
    <n v="30000"/>
    <n v="50251.41"/>
    <x v="0"/>
    <s v="US"/>
    <s v="USD"/>
    <d v="2012-10-27T02:21:53"/>
    <d v="2012-09-27T02:21:53"/>
    <n v="1351304513"/>
    <n v="1348712513"/>
    <b v="1"/>
    <n v="660"/>
    <n v="1.6750470000000002"/>
    <n v="76.138500000000008"/>
    <s v="technology"/>
    <s v="hardware"/>
    <s v="technology/hardware"/>
    <b v="1"/>
    <x v="0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2-21T23:42:41"/>
    <n v="1364078561"/>
    <n v="1361490161"/>
    <b v="1"/>
    <n v="1356"/>
    <n v="14.355717142857143"/>
    <n v="74.107684365781708"/>
    <s v="technology"/>
    <s v="hardware"/>
    <s v="technology/hardware"/>
    <b v="1"/>
    <x v="0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08-20T20:17:40"/>
    <n v="1412121600"/>
    <n v="1408565860"/>
    <b v="1"/>
    <n v="424"/>
    <n v="1.5673440000000001"/>
    <n v="36.965660377358489"/>
    <s v="technology"/>
    <s v="hardware"/>
    <s v="technology/hardware"/>
    <b v="1"/>
    <x v="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d v="2014-12-21T08:42:21"/>
    <d v="2014-11-21T08:42:21"/>
    <n v="1419151341"/>
    <n v="1416559341"/>
    <b v="1"/>
    <n v="33"/>
    <n v="1.1790285714285715"/>
    <n v="2500.969696969697"/>
    <s v="technology"/>
    <s v="hardware"/>
    <s v="technology/hardware"/>
    <b v="1"/>
    <x v="0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d v="2012-10-06T03:59:00"/>
    <d v="2012-08-27T04:40:17"/>
    <n v="1349495940"/>
    <n v="1346042417"/>
    <b v="1"/>
    <n v="1633"/>
    <n v="11.053811999999999"/>
    <n v="67.690214329454989"/>
    <s v="technology"/>
    <s v="hardware"/>
    <s v="technology/hardware"/>
    <b v="1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4-13T18:43:56"/>
    <n v="1400006636"/>
    <n v="1397414636"/>
    <b v="1"/>
    <n v="306"/>
    <n v="1.9292499999999999"/>
    <n v="63.04738562091503"/>
    <s v="technology"/>
    <s v="hardware"/>
    <s v="technology/hardware"/>
    <b v="1"/>
    <x v="0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8-12T10:18:54"/>
    <n v="1410862734"/>
    <n v="1407838734"/>
    <b v="1"/>
    <n v="205"/>
    <n v="1.268842105263158"/>
    <n v="117.6"/>
    <s v="technology"/>
    <s v="hardware"/>
    <s v="technology/hardware"/>
    <b v="1"/>
    <x v="0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d v="2016-04-22T06:32:52"/>
    <d v="2016-03-23T06:32:52"/>
    <n v="1461306772"/>
    <n v="1458714772"/>
    <b v="1"/>
    <n v="1281"/>
    <n v="2.5957748878923765"/>
    <n v="180.75185011709601"/>
    <s v="technology"/>
    <s v="hardware"/>
    <s v="technology/hardware"/>
    <b v="1"/>
    <x v="0"/>
  </r>
  <r>
    <n v="1965"/>
    <x v="1965"/>
    <s v="BoardX is a collection of electronic circuit boards that stack on top of one another to share resources and communicate"/>
    <n v="5000"/>
    <n v="13114"/>
    <x v="0"/>
    <s v="US"/>
    <s v="USD"/>
    <d v="2012-01-12T01:00:00"/>
    <d v="2011-12-21T02:08:30"/>
    <n v="1326330000"/>
    <n v="1324433310"/>
    <b v="1"/>
    <n v="103"/>
    <n v="2.6227999999999998"/>
    <n v="127.32038834951456"/>
    <s v="technology"/>
    <s v="hardware"/>
    <s v="technology/hardware"/>
    <b v="1"/>
    <x v="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7-15T12:58:18"/>
    <n v="1408021098"/>
    <n v="1405429098"/>
    <b v="1"/>
    <n v="1513"/>
    <n v="2.0674309000000002"/>
    <n v="136.6444745538665"/>
    <s v="technology"/>
    <s v="hardware"/>
    <s v="technology/hardware"/>
    <b v="1"/>
    <x v="0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4-01T15:55:29"/>
    <n v="1398959729"/>
    <n v="1396367729"/>
    <b v="1"/>
    <n v="405"/>
    <n v="3.7012999999999998"/>
    <n v="182.78024691358024"/>
    <s v="technology"/>
    <s v="hardware"/>
    <s v="technology/hardware"/>
    <b v="1"/>
    <x v="0"/>
  </r>
  <r>
    <n v="1968"/>
    <x v="1968"/>
    <s v="Bringing the advantages of wireless smart shifting to every cyclist. FITS ANY BIKE"/>
    <n v="50000"/>
    <n v="142483"/>
    <x v="0"/>
    <s v="US"/>
    <s v="USD"/>
    <d v="2016-12-03T15:05:15"/>
    <d v="2016-11-02T14:05:15"/>
    <n v="1480777515"/>
    <n v="1478095515"/>
    <b v="1"/>
    <n v="510"/>
    <n v="2.8496600000000001"/>
    <n v="279.37843137254902"/>
    <s v="technology"/>
    <s v="hardware"/>
    <s v="technology/hardware"/>
    <b v="1"/>
    <x v="0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7-06T19:01:08"/>
    <n v="1470423668"/>
    <n v="1467831668"/>
    <b v="1"/>
    <n v="1887"/>
    <n v="5.7907999999999999"/>
    <n v="61.375728669846318"/>
    <s v="technology"/>
    <s v="hardware"/>
    <s v="technology/hardware"/>
    <b v="1"/>
    <x v="0"/>
  </r>
  <r>
    <n v="1970"/>
    <x v="1970"/>
    <s v="The APOC is a gamma particle detector that will help you learn about radiation and find radioactive things!"/>
    <n v="5000"/>
    <n v="56590"/>
    <x v="0"/>
    <s v="US"/>
    <s v="USD"/>
    <d v="2013-04-20T03:38:21"/>
    <d v="2013-02-19T04:38:21"/>
    <n v="1366429101"/>
    <n v="1361248701"/>
    <b v="1"/>
    <n v="701"/>
    <n v="11.318"/>
    <n v="80.727532097004286"/>
    <s v="technology"/>
    <s v="hardware"/>
    <s v="technology/hardware"/>
    <b v="1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0-14T12:01:01"/>
    <n v="1384488000"/>
    <n v="1381752061"/>
    <b v="1"/>
    <n v="3863"/>
    <n v="2.6302771750000002"/>
    <n v="272.35590732591254"/>
    <s v="technology"/>
    <s v="hardware"/>
    <s v="technology/hardware"/>
    <b v="1"/>
    <x v="0"/>
  </r>
  <r>
    <n v="1972"/>
    <x v="1972"/>
    <s v="Jog It! Is an open source hand held controller designed to make running a program in Linux CNC (EMC2) and MACH3 a breeze."/>
    <n v="2500"/>
    <n v="16862"/>
    <x v="0"/>
    <s v="US"/>
    <s v="USD"/>
    <d v="2012-11-18T01:17:24"/>
    <d v="2012-10-19T00:17:24"/>
    <n v="1353201444"/>
    <n v="1350605844"/>
    <b v="1"/>
    <n v="238"/>
    <n v="6.7447999999999997"/>
    <n v="70.848739495798313"/>
    <s v="technology"/>
    <s v="hardware"/>
    <s v="technology/hardware"/>
    <b v="1"/>
    <x v="0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6-28T17:21:04"/>
    <n v="1470466800"/>
    <n v="1467134464"/>
    <b v="1"/>
    <n v="2051"/>
    <n v="2.5683081313131315"/>
    <n v="247.94003412969283"/>
    <s v="technology"/>
    <s v="hardware"/>
    <s v="technology/hardware"/>
    <b v="1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6-20T08:01:09"/>
    <n v="1376899269"/>
    <n v="1371715269"/>
    <b v="1"/>
    <n v="402"/>
    <n v="3.7549600000000001"/>
    <n v="186.81393034825871"/>
    <s v="technology"/>
    <s v="hardware"/>
    <s v="technology/hardware"/>
    <b v="1"/>
    <x v="0"/>
  </r>
  <r>
    <n v="1975"/>
    <x v="1975"/>
    <s v="The Bugle2 is a second generation DIY kit phono preamplifier for vinyl playback."/>
    <n v="16000"/>
    <n v="33393.339999999997"/>
    <x v="0"/>
    <s v="US"/>
    <s v="USD"/>
    <d v="2013-03-10T18:07:31"/>
    <d v="2013-02-08T18:07:31"/>
    <n v="1362938851"/>
    <n v="1360346851"/>
    <b v="1"/>
    <n v="253"/>
    <n v="2.0870837499999997"/>
    <n v="131.98948616600788"/>
    <s v="technology"/>
    <s v="hardware"/>
    <s v="technology/hardware"/>
    <b v="1"/>
    <x v="0"/>
  </r>
  <r>
    <n v="1976"/>
    <x v="1976"/>
    <s v="Can you help us make an ultra bright white one a reality?"/>
    <n v="4000"/>
    <n v="13864"/>
    <x v="0"/>
    <s v="GB"/>
    <s v="GBP"/>
    <d v="2013-07-13T21:35:25"/>
    <d v="2013-06-13T21:35:25"/>
    <n v="1373751325"/>
    <n v="1371159325"/>
    <b v="1"/>
    <n v="473"/>
    <n v="3.4660000000000002"/>
    <n v="29.310782241014799"/>
    <s v="technology"/>
    <s v="hardware"/>
    <s v="technology/hardware"/>
    <b v="1"/>
    <x v="0"/>
  </r>
  <r>
    <n v="1977"/>
    <x v="1977"/>
    <s v="Ario learns about you, syncs your body clock, and keeps you healthy through natural lighting patterns."/>
    <n v="50000"/>
    <n v="201165"/>
    <x v="0"/>
    <s v="US"/>
    <s v="USD"/>
    <d v="2015-12-19T07:59:00"/>
    <d v="2015-11-03T05:12:20"/>
    <n v="1450511940"/>
    <n v="1446527540"/>
    <b v="1"/>
    <n v="821"/>
    <n v="4.0232999999999999"/>
    <n v="245.02436053593178"/>
    <s v="technology"/>
    <s v="hardware"/>
    <s v="technology/hardware"/>
    <b v="1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5-10T05:24:52"/>
    <n v="1339484400"/>
    <n v="1336627492"/>
    <b v="1"/>
    <n v="388"/>
    <n v="10.2684514"/>
    <n v="1323.2540463917526"/>
    <s v="technology"/>
    <s v="hardware"/>
    <s v="technology/hardware"/>
    <b v="1"/>
    <x v="0"/>
  </r>
  <r>
    <n v="1979"/>
    <x v="1979"/>
    <s v="Truly wireless premium earbuds with a battery-boosting smartphone case for charging and storage"/>
    <n v="200000"/>
    <n v="229802.31"/>
    <x v="0"/>
    <s v="US"/>
    <s v="USD"/>
    <d v="2015-11-19T04:59:00"/>
    <d v="2015-10-13T11:02:26"/>
    <n v="1447909140"/>
    <n v="1444734146"/>
    <b v="1"/>
    <n v="813"/>
    <n v="1.14901155"/>
    <n v="282.65966789667897"/>
    <s v="technology"/>
    <s v="hardware"/>
    <s v="technology/hardware"/>
    <b v="1"/>
    <x v="0"/>
  </r>
  <r>
    <n v="1980"/>
    <x v="1980"/>
    <s v="Multi-power charging that is smarter, stylish and designed for you."/>
    <n v="50000"/>
    <n v="177412.01"/>
    <x v="0"/>
    <s v="DE"/>
    <s v="EUR"/>
    <d v="2016-04-03T12:01:02"/>
    <d v="2016-02-23T13:01:02"/>
    <n v="1459684862"/>
    <n v="1456232462"/>
    <b v="1"/>
    <n v="1945"/>
    <n v="3.5482402000000004"/>
    <n v="91.214401028277635"/>
    <s v="technology"/>
    <s v="hardware"/>
    <s v="technology/hardware"/>
    <b v="1"/>
    <x v="0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d v="2014-07-09T17:24:25"/>
    <d v="2014-06-09T17:24:25"/>
    <n v="1404926665"/>
    <n v="1402334665"/>
    <b v="0"/>
    <n v="12"/>
    <n v="5.0799999999999998E-2"/>
    <n v="31.75"/>
    <s v="photography"/>
    <s v="people"/>
    <s v="photography/people"/>
    <b v="0"/>
    <x v="1"/>
  </r>
  <r>
    <n v="1982"/>
    <x v="1982"/>
    <s v="Express a very dark place in my childhood. Release my emotions through photography in a form of Art."/>
    <n v="180000"/>
    <n v="0"/>
    <x v="2"/>
    <s v="HK"/>
    <s v="HKD"/>
    <d v="2016-12-04T15:04:47"/>
    <d v="2016-11-04T14:04:47"/>
    <n v="1480863887"/>
    <n v="1478268287"/>
    <b v="0"/>
    <n v="0"/>
    <n v="0"/>
    <s v="Received No Donations"/>
    <s v="photography"/>
    <s v="people"/>
    <s v="photography/people"/>
    <b v="0"/>
    <x v="1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d v="2016-09-02T07:00:00"/>
    <d v="2016-08-11T00:16:58"/>
    <n v="1472799600"/>
    <n v="1470874618"/>
    <b v="0"/>
    <n v="16"/>
    <n v="4.2999999999999997E-2"/>
    <n v="88.6875"/>
    <s v="photography"/>
    <s v="people"/>
    <s v="photography/people"/>
    <b v="0"/>
    <x v="1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d v="2014-11-30T19:58:01"/>
    <d v="2014-10-01T18:58:01"/>
    <n v="1417377481"/>
    <n v="1412189881"/>
    <b v="0"/>
    <n v="7"/>
    <n v="0.21146666666666666"/>
    <n v="453.14285714285717"/>
    <s v="photography"/>
    <s v="people"/>
    <s v="photography/people"/>
    <b v="0"/>
    <x v="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d v="2016-08-02T23:00:00"/>
    <d v="2016-07-04T16:46:11"/>
    <n v="1470178800"/>
    <n v="1467650771"/>
    <b v="0"/>
    <n v="4"/>
    <n v="3.1875000000000001E-2"/>
    <n v="12.75"/>
    <s v="photography"/>
    <s v="people"/>
    <s v="photography/people"/>
    <b v="0"/>
    <x v="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d v="2016-03-14T09:24:43"/>
    <d v="2016-02-13T10:24:43"/>
    <n v="1457947483"/>
    <n v="1455359083"/>
    <b v="0"/>
    <n v="1"/>
    <n v="5.0000000000000001E-4"/>
    <n v="1"/>
    <s v="photography"/>
    <s v="people"/>
    <s v="photography/people"/>
    <b v="0"/>
    <x v="1"/>
  </r>
  <r>
    <n v="1987"/>
    <x v="1987"/>
    <s v="A collection of images that depicts the beauty and diversity within Ethiopia"/>
    <n v="5500"/>
    <n v="2336"/>
    <x v="2"/>
    <s v="GB"/>
    <s v="GBP"/>
    <d v="2015-03-01T15:21:16"/>
    <d v="2015-01-30T15:21:16"/>
    <n v="1425223276"/>
    <n v="1422631276"/>
    <b v="0"/>
    <n v="28"/>
    <n v="0.42472727272727273"/>
    <n v="83.428571428571431"/>
    <s v="photography"/>
    <s v="people"/>
    <s v="photography/people"/>
    <b v="0"/>
    <x v="1"/>
  </r>
  <r>
    <n v="1988"/>
    <x v="1988"/>
    <s v="Expressing art in an image!"/>
    <n v="6000"/>
    <n v="25"/>
    <x v="2"/>
    <s v="US"/>
    <s v="USD"/>
    <d v="2015-08-20T18:19:02"/>
    <d v="2015-07-21T18:19:02"/>
    <n v="1440094742"/>
    <n v="1437502742"/>
    <b v="0"/>
    <n v="1"/>
    <n v="4.1666666666666666E-3"/>
    <n v="25"/>
    <s v="photography"/>
    <s v="people"/>
    <s v="photography/people"/>
    <b v="0"/>
    <x v="1"/>
  </r>
  <r>
    <n v="1989"/>
    <x v="1989"/>
    <s v="Creating an awareness for infertility through photographing families and showcasing the real faces of infertility."/>
    <n v="5000"/>
    <n v="50"/>
    <x v="2"/>
    <s v="US"/>
    <s v="USD"/>
    <d v="2016-12-11T16:20:08"/>
    <d v="2016-11-11T16:20:08"/>
    <n v="1481473208"/>
    <n v="1478881208"/>
    <b v="0"/>
    <n v="1"/>
    <n v="0.01"/>
    <n v="50"/>
    <s v="photography"/>
    <s v="people"/>
    <s v="photography/people"/>
    <b v="0"/>
    <x v="1"/>
  </r>
  <r>
    <n v="1990"/>
    <x v="1990"/>
    <s v="An art nude photography book that includes traditional black and white sepia nudes as well as experimiental color nudes."/>
    <n v="3000"/>
    <n v="509"/>
    <x v="2"/>
    <s v="US"/>
    <s v="USD"/>
    <d v="2016-02-13T04:42:12"/>
    <d v="2016-01-29T04:42:12"/>
    <n v="1455338532"/>
    <n v="1454042532"/>
    <b v="0"/>
    <n v="5"/>
    <n v="0.16966666666666666"/>
    <n v="101.8"/>
    <s v="photography"/>
    <s v="people"/>
    <s v="photography/people"/>
    <b v="0"/>
    <x v="1"/>
  </r>
  <r>
    <n v="1991"/>
    <x v="1991"/>
    <s v="Taking (and giving) professional portraits of survivors of human trafficking in Myanmar."/>
    <n v="2000"/>
    <n v="140"/>
    <x v="2"/>
    <s v="US"/>
    <s v="USD"/>
    <d v="2015-07-03T21:26:26"/>
    <d v="2015-06-12T21:26:26"/>
    <n v="1435958786"/>
    <n v="1434144386"/>
    <b v="0"/>
    <n v="3"/>
    <n v="7.0000000000000007E-2"/>
    <n v="46.666666666666664"/>
    <s v="photography"/>
    <s v="people"/>
    <s v="photography/people"/>
    <b v="0"/>
    <x v="1"/>
  </r>
  <r>
    <n v="1992"/>
    <x v="1992"/>
    <s v="A complete revamp of all the Disney Princes &amp; Princesses!"/>
    <n v="1500"/>
    <n v="2"/>
    <x v="2"/>
    <s v="US"/>
    <s v="USD"/>
    <d v="2015-02-18T03:26:31"/>
    <d v="2015-01-19T03:26:31"/>
    <n v="1424229991"/>
    <n v="1421637991"/>
    <b v="0"/>
    <n v="2"/>
    <n v="1.3333333333333333E-3"/>
    <n v="1"/>
    <s v="photography"/>
    <s v="people"/>
    <s v="photography/people"/>
    <b v="0"/>
    <x v="1"/>
  </r>
  <r>
    <n v="1993"/>
    <x v="1993"/>
    <s v="I am looking for help to open up an affordable photography studio in Cornwall for baby and family portraiture photography"/>
    <n v="2000"/>
    <n v="0"/>
    <x v="2"/>
    <s v="GB"/>
    <s v="GBP"/>
    <d v="2015-12-21T14:07:17"/>
    <d v="2015-11-21T14:07:17"/>
    <n v="1450706837"/>
    <n v="1448114837"/>
    <b v="0"/>
    <n v="0"/>
    <n v="0"/>
    <s v="Received No Donations"/>
    <s v="photography"/>
    <s v="people"/>
    <s v="photography/people"/>
    <b v="0"/>
    <x v="1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d v="2016-12-07T01:09:02"/>
    <d v="2016-10-08T00:09:02"/>
    <n v="1481072942"/>
    <n v="1475885342"/>
    <b v="0"/>
    <n v="0"/>
    <n v="0"/>
    <s v="Received No Donations"/>
    <s v="photography"/>
    <s v="people"/>
    <s v="photography/people"/>
    <b v="0"/>
    <x v="1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d v="2015-07-16T21:38:56"/>
    <d v="2015-06-26T21:38:56"/>
    <n v="1437082736"/>
    <n v="1435354736"/>
    <b v="0"/>
    <n v="3"/>
    <n v="7.8E-2"/>
    <n v="26"/>
    <s v="photography"/>
    <s v="people"/>
    <s v="photography/people"/>
    <b v="0"/>
    <x v="1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d v="2014-07-10T19:40:11"/>
    <d v="2014-06-10T19:40:11"/>
    <n v="1405021211"/>
    <n v="1402429211"/>
    <b v="0"/>
    <n v="0"/>
    <n v="0"/>
    <s v="Received No Donations"/>
    <s v="photography"/>
    <s v="people"/>
    <s v="photography/people"/>
    <b v="0"/>
    <x v="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d v="2014-08-26T22:20:12"/>
    <d v="2014-07-27T22:20:12"/>
    <n v="1409091612"/>
    <n v="1406499612"/>
    <b v="0"/>
    <n v="0"/>
    <n v="0"/>
    <s v="Received No Donations"/>
    <s v="photography"/>
    <s v="people"/>
    <s v="photography/people"/>
    <b v="0"/>
    <x v="1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d v="2014-08-01T02:50:38"/>
    <d v="2014-06-17T02:50:38"/>
    <n v="1406861438"/>
    <n v="1402973438"/>
    <b v="0"/>
    <n v="3"/>
    <n v="0.26200000000000001"/>
    <n v="218.33333333333334"/>
    <s v="photography"/>
    <s v="people"/>
    <s v="photography/people"/>
    <b v="0"/>
    <x v="1"/>
  </r>
  <r>
    <n v="1999"/>
    <x v="1999"/>
    <s v="This is a portrait photo project aiming to inspire women to explore themselves and live their passion"/>
    <n v="31000"/>
    <n v="236"/>
    <x v="2"/>
    <s v="GB"/>
    <s v="GBP"/>
    <d v="2014-11-13T12:35:08"/>
    <d v="2014-10-14T11:35:08"/>
    <n v="1415882108"/>
    <n v="1413286508"/>
    <b v="0"/>
    <n v="7"/>
    <n v="7.6129032258064515E-3"/>
    <n v="33.714285714285715"/>
    <s v="photography"/>
    <s v="people"/>
    <s v="photography/people"/>
    <b v="0"/>
    <x v="1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d v="2016-01-06T22:50:13"/>
    <d v="2015-12-07T22:50:13"/>
    <n v="1452120613"/>
    <n v="1449528613"/>
    <b v="0"/>
    <n v="25"/>
    <n v="0.125"/>
    <n v="25"/>
    <s v="photography"/>
    <s v="people"/>
    <s v="photography/people"/>
    <b v="0"/>
    <x v="1"/>
  </r>
  <r>
    <n v="2001"/>
    <x v="2001"/>
    <s v="Nuimo is a universal controller for the internet of things. Control your music, lights, locks and more."/>
    <n v="55000"/>
    <n v="210171"/>
    <x v="0"/>
    <s v="DE"/>
    <s v="EUR"/>
    <d v="2015-06-12T20:00:00"/>
    <d v="2015-05-12T05:01:56"/>
    <n v="1434139200"/>
    <n v="1431406916"/>
    <b v="1"/>
    <n v="1637"/>
    <n v="3.8212909090909091"/>
    <n v="128.38790470372632"/>
    <s v="technology"/>
    <s v="hardware"/>
    <s v="technology/hardware"/>
    <b v="1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d v="2017-01-23T17:05:43"/>
    <d v="2016-12-24T17:05:43"/>
    <n v="1485191143"/>
    <n v="1482599143"/>
    <b v="1"/>
    <n v="1375"/>
    <n v="2.1679422000000002"/>
    <n v="78.834261818181815"/>
    <s v="technology"/>
    <s v="hardware"/>
    <s v="technology/hardware"/>
    <b v="1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6-18T03:00:52"/>
    <n v="1278111600"/>
    <n v="1276830052"/>
    <b v="1"/>
    <n v="17"/>
    <n v="3.12"/>
    <n v="91.764705882352942"/>
    <s v="technology"/>
    <s v="hardware"/>
    <s v="technology/hardware"/>
    <b v="1"/>
    <x v="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6-10T14:31:03"/>
    <n v="1405002663"/>
    <n v="1402410663"/>
    <b v="1"/>
    <n v="354"/>
    <n v="2.3442048"/>
    <n v="331.10237288135596"/>
    <s v="technology"/>
    <s v="hardware"/>
    <s v="technology/hardware"/>
    <b v="1"/>
    <x v="0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d v="2013-10-16T03:59:00"/>
    <d v="2013-09-18T19:30:18"/>
    <n v="1381895940"/>
    <n v="1379532618"/>
    <b v="1"/>
    <n v="191"/>
    <n v="1.236801"/>
    <n v="194.26193717277485"/>
    <s v="technology"/>
    <s v="hardware"/>
    <s v="technology/hardware"/>
    <b v="1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0-29T12:00:45"/>
    <n v="1417611645"/>
    <n v="1414584045"/>
    <b v="1"/>
    <n v="303"/>
    <n v="2.4784000000000002"/>
    <n v="408.97689768976898"/>
    <s v="technology"/>
    <s v="hardware"/>
    <s v="technology/hardware"/>
    <b v="1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6-18T20:06:26"/>
    <n v="1282622400"/>
    <n v="1276891586"/>
    <b v="1"/>
    <n v="137"/>
    <n v="1.157092"/>
    <n v="84.459270072992695"/>
    <s v="technology"/>
    <s v="hardware"/>
    <s v="technology/hardware"/>
    <b v="1"/>
    <x v="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8-06T14:30:22"/>
    <n v="1316442622"/>
    <n v="1312641022"/>
    <b v="1"/>
    <n v="41"/>
    <n v="1.1707484768810599"/>
    <n v="44.853658536585364"/>
    <s v="technology"/>
    <s v="hardware"/>
    <s v="technology/hardware"/>
    <b v="1"/>
    <x v="0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d v="2016-11-23T08:45:43"/>
    <d v="2016-10-18T07:45:43"/>
    <n v="1479890743"/>
    <n v="1476776743"/>
    <b v="1"/>
    <n v="398"/>
    <n v="3.05158"/>
    <n v="383.3643216080402"/>
    <s v="technology"/>
    <s v="hardware"/>
    <s v="technology/hardware"/>
    <b v="1"/>
    <x v="0"/>
  </r>
  <r>
    <n v="2010"/>
    <x v="2010"/>
    <s v="Weighitz are miniature smart scales designed to weigh anything in the home."/>
    <n v="30000"/>
    <n v="96015.9"/>
    <x v="0"/>
    <s v="US"/>
    <s v="USD"/>
    <d v="2016-08-18T23:54:51"/>
    <d v="2016-07-19T23:54:51"/>
    <n v="1471564491"/>
    <n v="1468972491"/>
    <b v="1"/>
    <n v="1737"/>
    <n v="3.2005299999999997"/>
    <n v="55.276856649395505"/>
    <s v="technology"/>
    <s v="hardware"/>
    <s v="technology/hardware"/>
    <b v="1"/>
    <x v="0"/>
  </r>
  <r>
    <n v="2011"/>
    <x v="2011"/>
    <s v="FLUXO â€“ The first smart design lamp where you can move the light in any direction with app and sensor control."/>
    <n v="50000"/>
    <n v="409782"/>
    <x v="0"/>
    <s v="AT"/>
    <s v="EUR"/>
    <d v="2016-01-11T23:00:00"/>
    <d v="2015-12-09T08:36:13"/>
    <n v="1452553200"/>
    <n v="1449650173"/>
    <b v="1"/>
    <n v="971"/>
    <n v="8.1956399999999991"/>
    <n v="422.02059732234807"/>
    <s v="technology"/>
    <s v="hardware"/>
    <s v="technology/hardware"/>
    <b v="1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d v="2015-02-05T19:44:01"/>
    <d v="2015-01-06T19:44:01"/>
    <n v="1423165441"/>
    <n v="1420573441"/>
    <b v="1"/>
    <n v="183"/>
    <n v="2.3490000000000002"/>
    <n v="64.180327868852459"/>
    <s v="technology"/>
    <s v="hardware"/>
    <s v="technology/hardware"/>
    <b v="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5-09T23:03:34"/>
    <n v="1468019014"/>
    <n v="1462835014"/>
    <b v="1"/>
    <n v="4562"/>
    <n v="4.9491375"/>
    <n v="173.57781674704077"/>
    <s v="technology"/>
    <s v="hardware"/>
    <s v="technology/hardware"/>
    <b v="1"/>
    <x v="0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2-19T05:08:59"/>
    <n v="1364184539"/>
    <n v="1361250539"/>
    <b v="1"/>
    <n v="26457"/>
    <n v="78.137822333333332"/>
    <n v="88.601680840609291"/>
    <s v="technology"/>
    <s v="hardware"/>
    <s v="technology/hardware"/>
    <b v="1"/>
    <x v="0"/>
  </r>
  <r>
    <n v="2015"/>
    <x v="2015"/>
    <s v="ExtraCore is a 1&quot; x 1&quot; 22 I/O pin Arduino Compatible. It's 1.7 grams and 16mhz of tiny Arduino style coolness."/>
    <n v="7200"/>
    <n v="8136.01"/>
    <x v="0"/>
    <s v="US"/>
    <s v="USD"/>
    <d v="2011-09-09T21:02:43"/>
    <d v="2011-08-10T21:02:43"/>
    <n v="1315602163"/>
    <n v="1313010163"/>
    <b v="1"/>
    <n v="162"/>
    <n v="1.1300013888888889"/>
    <n v="50.222283950617282"/>
    <s v="technology"/>
    <s v="hardware"/>
    <s v="technology/hardware"/>
    <b v="1"/>
    <x v="0"/>
  </r>
  <r>
    <n v="2016"/>
    <x v="2016"/>
    <s v="A smart, compact power supply designed to power anything, anywhere"/>
    <n v="10000"/>
    <n v="92154.22"/>
    <x v="0"/>
    <s v="US"/>
    <s v="USD"/>
    <d v="2013-03-09T21:08:19"/>
    <d v="2013-02-07T21:08:19"/>
    <n v="1362863299"/>
    <n v="1360271299"/>
    <b v="1"/>
    <n v="479"/>
    <n v="9.2154220000000002"/>
    <n v="192.38876826722338"/>
    <s v="technology"/>
    <s v="hardware"/>
    <s v="technology/hardware"/>
    <b v="1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2-22T01:22:35"/>
    <n v="1332561600"/>
    <n v="1329873755"/>
    <b v="1"/>
    <n v="426"/>
    <n v="1.2510239999999999"/>
    <n v="73.416901408450698"/>
    <s v="technology"/>
    <s v="hardware"/>
    <s v="technology/hardware"/>
    <b v="1"/>
    <x v="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7-14T08:46:49"/>
    <n v="1439455609"/>
    <n v="1436863609"/>
    <b v="1"/>
    <n v="450"/>
    <n v="1.0224343076923077"/>
    <n v="147.68495555555555"/>
    <s v="technology"/>
    <s v="hardware"/>
    <s v="technology/hardware"/>
    <b v="1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8-23T17:00:21"/>
    <n v="1474563621"/>
    <n v="1471971621"/>
    <b v="1"/>
    <n v="1780"/>
    <n v="4.8490975000000001"/>
    <n v="108.96848314606741"/>
    <s v="technology"/>
    <s v="hardware"/>
    <s v="technology/hardware"/>
    <b v="1"/>
    <x v="0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4-08T02:20:24"/>
    <n v="1400108640"/>
    <n v="1396923624"/>
    <b v="1"/>
    <n v="122"/>
    <n v="1.9233333333333333"/>
    <n v="23.647540983606557"/>
    <s v="technology"/>
    <s v="hardware"/>
    <s v="technology/hardware"/>
    <b v="1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8-10T01:41:37"/>
    <n v="1411522897"/>
    <n v="1407634897"/>
    <b v="1"/>
    <n v="95"/>
    <n v="2.8109999999999999"/>
    <n v="147.94736842105263"/>
    <s v="technology"/>
    <s v="hardware"/>
    <s v="technology/hardware"/>
    <b v="1"/>
    <x v="0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5-12T13:39:32"/>
    <n v="1465652372"/>
    <n v="1463060372"/>
    <b v="1"/>
    <n v="325"/>
    <n v="1.2513700000000001"/>
    <n v="385.03692307692307"/>
    <s v="technology"/>
    <s v="hardware"/>
    <s v="technology/hardware"/>
    <b v="1"/>
    <x v="0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5-12T10:05:53"/>
    <n v="1434017153"/>
    <n v="1431425153"/>
    <b v="1"/>
    <n v="353"/>
    <n v="1.61459"/>
    <n v="457.39093484419266"/>
    <s v="technology"/>
    <s v="hardware"/>
    <s v="technology/hardware"/>
    <b v="1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7-09T23:12:24"/>
    <n v="1344826800"/>
    <n v="1341875544"/>
    <b v="1"/>
    <n v="105"/>
    <n v="5.8535000000000004"/>
    <n v="222.99047619047619"/>
    <s v="technology"/>
    <s v="hardware"/>
    <s v="technology/hardware"/>
    <b v="1"/>
    <x v="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5-12T04:25:46"/>
    <n v="1433996746"/>
    <n v="1431404746"/>
    <b v="1"/>
    <n v="729"/>
    <n v="2.0114999999999998"/>
    <n v="220.74074074074073"/>
    <s v="technology"/>
    <s v="hardware"/>
    <s v="technology/hardware"/>
    <b v="1"/>
    <x v="0"/>
  </r>
  <r>
    <n v="2026"/>
    <x v="2026"/>
    <s v="MIDI Sprout enables plants to play synthesizers in real time."/>
    <n v="25000"/>
    <n v="33370.769999999997"/>
    <x v="0"/>
    <s v="US"/>
    <s v="USD"/>
    <d v="2014-04-21T03:59:00"/>
    <d v="2014-03-06T17:39:45"/>
    <n v="1398052740"/>
    <n v="1394127585"/>
    <b v="1"/>
    <n v="454"/>
    <n v="1.3348307999999998"/>
    <n v="73.503898678414089"/>
    <s v="technology"/>
    <s v="hardware"/>
    <s v="technology/hardware"/>
    <b v="1"/>
    <x v="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2-13T19:31:59"/>
    <n v="1427740319"/>
    <n v="1423855919"/>
    <b v="1"/>
    <n v="539"/>
    <n v="1.2024900000000001"/>
    <n v="223.09647495361781"/>
    <s v="technology"/>
    <s v="hardware"/>
    <s v="technology/hardware"/>
    <b v="1"/>
    <x v="0"/>
  </r>
  <r>
    <n v="2028"/>
    <x v="2028"/>
    <s v="Building an open source Bussard fusion reactor, aka the Polywell."/>
    <n v="3000"/>
    <n v="3785"/>
    <x v="0"/>
    <s v="US"/>
    <s v="USD"/>
    <d v="2010-03-15T21:55:00"/>
    <d v="2010-02-06T22:03:26"/>
    <n v="1268690100"/>
    <n v="1265493806"/>
    <b v="1"/>
    <n v="79"/>
    <n v="1.2616666666666667"/>
    <n v="47.911392405063289"/>
    <s v="technology"/>
    <s v="hardware"/>
    <s v="technology/hardware"/>
    <b v="1"/>
    <x v="0"/>
  </r>
  <r>
    <n v="2029"/>
    <x v="2029"/>
    <s v="Lumin8 Pro is a fun and easy to use light controller that makes light dance to your favorite music."/>
    <n v="2500"/>
    <n v="9030"/>
    <x v="0"/>
    <s v="US"/>
    <s v="USD"/>
    <d v="2014-08-27T00:31:21"/>
    <d v="2014-07-28T00:31:21"/>
    <n v="1409099481"/>
    <n v="1406507481"/>
    <b v="1"/>
    <n v="94"/>
    <n v="3.6120000000000001"/>
    <n v="96.063829787234042"/>
    <s v="technology"/>
    <s v="hardware"/>
    <s v="technology/hardware"/>
    <b v="1"/>
    <x v="0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0-30T23:54:56"/>
    <n v="1354233296"/>
    <n v="1351641296"/>
    <b v="1"/>
    <n v="625"/>
    <n v="2.26239013671875"/>
    <n v="118.6144"/>
    <s v="technology"/>
    <s v="hardware"/>
    <s v="technology/hardware"/>
    <b v="1"/>
    <x v="0"/>
  </r>
  <r>
    <n v="2031"/>
    <x v="2031"/>
    <s v="With Linkio you can use your smartphone to control every electronic you own- for only $100!"/>
    <n v="50000"/>
    <n v="60175"/>
    <x v="0"/>
    <s v="NL"/>
    <s v="EUR"/>
    <d v="2015-01-09T01:00:00"/>
    <d v="2014-12-02T07:54:13"/>
    <n v="1420765200"/>
    <n v="1417506853"/>
    <b v="1"/>
    <n v="508"/>
    <n v="1.2035"/>
    <n v="118.45472440944881"/>
    <s v="technology"/>
    <s v="hardware"/>
    <s v="technology/hardware"/>
    <b v="1"/>
    <x v="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d v="2016-12-15T05:00:00"/>
    <d v="2016-11-15T13:34:34"/>
    <n v="1481778000"/>
    <n v="1479216874"/>
    <b v="1"/>
    <n v="531"/>
    <n v="3.0418799999999999"/>
    <n v="143.21468926553672"/>
    <s v="technology"/>
    <s v="hardware"/>
    <s v="technology/hardware"/>
    <b v="1"/>
    <x v="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3-27T01:58:38"/>
    <n v="1398477518"/>
    <n v="1395885518"/>
    <b v="1"/>
    <n v="158"/>
    <n v="1.7867599999999999"/>
    <n v="282.71518987341773"/>
    <s v="technology"/>
    <s v="hardware"/>
    <s v="technology/hardware"/>
    <b v="1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3-13T03:07:13"/>
    <n v="1430981880"/>
    <n v="1426216033"/>
    <b v="1"/>
    <n v="508"/>
    <n v="3.868199871794872"/>
    <n v="593.93620078740162"/>
    <s v="technology"/>
    <s v="hardware"/>
    <s v="technology/hardware"/>
    <b v="1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1-03T15:00:07"/>
    <n v="1450486800"/>
    <n v="1446562807"/>
    <b v="1"/>
    <n v="644"/>
    <n v="2.1103642500000004"/>
    <n v="262.15704968944101"/>
    <s v="technology"/>
    <s v="hardware"/>
    <s v="technology/hardware"/>
    <b v="1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4-09T20:45:19"/>
    <n v="1399668319"/>
    <n v="1397076319"/>
    <b v="1"/>
    <n v="848"/>
    <n v="1.3166833333333334"/>
    <n v="46.580778301886795"/>
    <s v="technology"/>
    <s v="hardware"/>
    <s v="technology/hardware"/>
    <b v="1"/>
    <x v="0"/>
  </r>
  <r>
    <n v="2037"/>
    <x v="2037"/>
    <s v="With an efficiency of 97%, bicycle technology is nearly perfect. So why do we use it only for transportation?"/>
    <n v="10000"/>
    <n v="30047.64"/>
    <x v="0"/>
    <s v="US"/>
    <s v="USD"/>
    <d v="2013-12-30T06:02:33"/>
    <d v="2013-10-31T05:02:33"/>
    <n v="1388383353"/>
    <n v="1383195753"/>
    <b v="1"/>
    <n v="429"/>
    <n v="3.0047639999999998"/>
    <n v="70.041118881118877"/>
    <s v="technology"/>
    <s v="hardware"/>
    <s v="technology/hardware"/>
    <b v="1"/>
    <x v="0"/>
  </r>
  <r>
    <n v="2038"/>
    <x v="2038"/>
    <s v="The OWL is an open source, open hardware, reprogrammable effects pedal designed for musicians, coders, and hackers."/>
    <n v="8000"/>
    <n v="33641"/>
    <x v="0"/>
    <s v="GB"/>
    <s v="GBP"/>
    <d v="2013-07-01T18:00:00"/>
    <d v="2013-05-30T06:30:21"/>
    <n v="1372701600"/>
    <n v="1369895421"/>
    <b v="1"/>
    <n v="204"/>
    <n v="4.2051249999999998"/>
    <n v="164.90686274509804"/>
    <s v="technology"/>
    <s v="hardware"/>
    <s v="technology/hardware"/>
    <b v="1"/>
    <x v="0"/>
  </r>
  <r>
    <n v="2039"/>
    <x v="2039"/>
    <s v="Open up your digital worlds with the most sophisticated, intuitive android smart projector."/>
    <n v="125000"/>
    <n v="170271"/>
    <x v="0"/>
    <s v="US"/>
    <s v="USD"/>
    <d v="2016-12-01T04:59:00"/>
    <d v="2016-11-01T10:32:05"/>
    <n v="1480568340"/>
    <n v="1477996325"/>
    <b v="1"/>
    <n v="379"/>
    <n v="1.362168"/>
    <n v="449.26385224274406"/>
    <s v="technology"/>
    <s v="hardware"/>
    <s v="technology/hardware"/>
    <b v="1"/>
    <x v="0"/>
  </r>
  <r>
    <n v="2040"/>
    <x v="2040"/>
    <s v="4.29 Billion+ Capacitor Combinations._x000a_No Coding Required."/>
    <n v="3000"/>
    <n v="7445.14"/>
    <x v="0"/>
    <s v="US"/>
    <s v="USD"/>
    <d v="2013-11-15T23:15:03"/>
    <d v="2013-10-31T22:15:03"/>
    <n v="1384557303"/>
    <n v="1383257703"/>
    <b v="1"/>
    <n v="271"/>
    <n v="2.4817133333333334"/>
    <n v="27.472841328413285"/>
    <s v="technology"/>
    <s v="hardware"/>
    <s v="technology/hardware"/>
    <b v="1"/>
    <x v="0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0-11T12:37:07"/>
    <n v="1478785027"/>
    <n v="1476189427"/>
    <b v="0"/>
    <n v="120"/>
    <n v="1.8186315789473684"/>
    <n v="143.97499999999999"/>
    <s v="technology"/>
    <s v="hardware"/>
    <s v="technology/hardware"/>
    <b v="1"/>
    <x v="0"/>
  </r>
  <r>
    <n v="2042"/>
    <x v="2042"/>
    <s v="The SoundBrake headphone attachment can be used with any audio player to alert you to important outside sounds."/>
    <n v="10000"/>
    <n v="12353"/>
    <x v="0"/>
    <s v="US"/>
    <s v="USD"/>
    <d v="2016-01-22T16:59:34"/>
    <d v="2015-11-23T16:59:34"/>
    <n v="1453481974"/>
    <n v="1448297974"/>
    <b v="0"/>
    <n v="140"/>
    <n v="1.2353000000000001"/>
    <n v="88.23571428571428"/>
    <s v="technology"/>
    <s v="hardware"/>
    <s v="technology/hardware"/>
    <b v="1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0-18T04:14:37"/>
    <n v="1481432340"/>
    <n v="1476764077"/>
    <b v="0"/>
    <n v="193"/>
    <n v="5.0620938628158845"/>
    <n v="36.326424870466319"/>
    <s v="technology"/>
    <s v="hardware"/>
    <s v="technology/hardware"/>
    <b v="1"/>
    <x v="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5-14T16:25:14"/>
    <n v="1434212714"/>
    <n v="1431620714"/>
    <b v="0"/>
    <n v="180"/>
    <n v="1.0821333333333334"/>
    <n v="90.177777777777777"/>
    <s v="technology"/>
    <s v="hardware"/>
    <s v="technology/hardware"/>
    <b v="1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6-09T02:07:27"/>
    <n v="1341799647"/>
    <n v="1339207647"/>
    <b v="0"/>
    <n v="263"/>
    <n v="8.1918387755102042"/>
    <n v="152.62361216730039"/>
    <s v="technology"/>
    <s v="hardware"/>
    <s v="technology/hardware"/>
    <b v="1"/>
    <x v="0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4-23T04:07:24"/>
    <n v="1369282044"/>
    <n v="1366690044"/>
    <b v="0"/>
    <n v="217"/>
    <n v="1.2110000000000001"/>
    <n v="55.806451612903224"/>
    <s v="technology"/>
    <s v="hardware"/>
    <s v="technology/hardware"/>
    <b v="1"/>
    <x v="0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3-18T21:41:10"/>
    <n v="1429228800"/>
    <n v="1426714870"/>
    <b v="0"/>
    <n v="443"/>
    <n v="1.0299897959183673"/>
    <n v="227.85327313769753"/>
    <s v="technology"/>
    <s v="hardware"/>
    <s v="technology/hardware"/>
    <b v="1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4-23T15:38:11"/>
    <n v="1369323491"/>
    <n v="1366731491"/>
    <b v="0"/>
    <n v="1373"/>
    <n v="1.4833229411764706"/>
    <n v="91.82989803350327"/>
    <s v="technology"/>
    <s v="hardware"/>
    <s v="technology/hardware"/>
    <b v="1"/>
    <x v="0"/>
  </r>
  <r>
    <n v="2049"/>
    <x v="2049"/>
    <s v="Keyless. Alarm secured. GPS tracking."/>
    <n v="50000"/>
    <n v="60095.35"/>
    <x v="0"/>
    <s v="GB"/>
    <s v="GBP"/>
    <d v="2013-12-02T22:59:00"/>
    <d v="2013-10-28T12:39:23"/>
    <n v="1386025140"/>
    <n v="1382963963"/>
    <b v="0"/>
    <n v="742"/>
    <n v="1.2019070000000001"/>
    <n v="80.991037735849048"/>
    <s v="technology"/>
    <s v="hardware"/>
    <s v="technology/hardware"/>
    <b v="1"/>
    <x v="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4-21T01:42:58"/>
    <n v="1433036578"/>
    <n v="1429580578"/>
    <b v="0"/>
    <n v="170"/>
    <n v="4.7327000000000004"/>
    <n v="278.39411764705881"/>
    <s v="technology"/>
    <s v="hardware"/>
    <s v="technology/hardware"/>
    <b v="1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d v="2013-12-26T00:32:17"/>
    <d v="2013-11-26T00:32:17"/>
    <n v="1388017937"/>
    <n v="1385425937"/>
    <b v="0"/>
    <n v="242"/>
    <n v="1.303625"/>
    <n v="43.095041322314053"/>
    <s v="technology"/>
    <s v="hardware"/>
    <s v="technology/hardware"/>
    <b v="1"/>
    <x v="0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1-06T02:00:53"/>
    <n v="1455933653"/>
    <n v="1452045653"/>
    <b v="0"/>
    <n v="541"/>
    <n v="3.5304799999999998"/>
    <n v="326.29205175600737"/>
    <s v="technology"/>
    <s v="hardware"/>
    <s v="technology/hardware"/>
    <b v="1"/>
    <x v="0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0-26T14:49:11"/>
    <n v="1448466551"/>
    <n v="1445870951"/>
    <b v="0"/>
    <n v="121"/>
    <n v="1.0102"/>
    <n v="41.743801652892564"/>
    <s v="technology"/>
    <s v="hardware"/>
    <s v="technology/hardware"/>
    <b v="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4-02T12:30:10"/>
    <n v="1399033810"/>
    <n v="1396441810"/>
    <b v="0"/>
    <n v="621"/>
    <n v="1.1359142857142857"/>
    <n v="64.020933977455712"/>
    <s v="technology"/>
    <s v="hardware"/>
    <s v="technology/hardware"/>
    <b v="1"/>
    <x v="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d v="2014-12-03T04:00:00"/>
    <d v="2014-11-03T16:10:43"/>
    <n v="1417579200"/>
    <n v="1415031043"/>
    <b v="0"/>
    <n v="101"/>
    <n v="1.6741666666666666"/>
    <n v="99.455445544554451"/>
    <s v="technology"/>
    <s v="hardware"/>
    <s v="technology/hardware"/>
    <b v="1"/>
    <x v="0"/>
  </r>
  <r>
    <n v="2056"/>
    <x v="2056"/>
    <s v="A lightweight backpack that can charge your smartphone 4 times or an iPad one full charge, and recharge via a USB port"/>
    <n v="50000"/>
    <n v="76726"/>
    <x v="0"/>
    <s v="US"/>
    <s v="USD"/>
    <d v="2013-04-17T18:15:42"/>
    <d v="2013-03-18T18:15:42"/>
    <n v="1366222542"/>
    <n v="1363630542"/>
    <b v="0"/>
    <n v="554"/>
    <n v="1.5345200000000001"/>
    <n v="138.49458483754512"/>
    <s v="technology"/>
    <s v="hardware"/>
    <s v="technology/hardware"/>
    <b v="1"/>
    <x v="0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1-27T11:52:12"/>
    <n v="1456487532"/>
    <n v="1453895532"/>
    <b v="0"/>
    <n v="666"/>
    <n v="2.022322"/>
    <n v="45.547792792792798"/>
    <s v="technology"/>
    <s v="hardware"/>
    <s v="technology/hardware"/>
    <b v="1"/>
    <x v="0"/>
  </r>
  <r>
    <n v="2058"/>
    <x v="2058"/>
    <s v="Making using the serial terminal on the Raspberry Pi as easy as Pi!"/>
    <n v="2560"/>
    <n v="4308"/>
    <x v="0"/>
    <s v="GB"/>
    <s v="GBP"/>
    <d v="2015-03-02T20:00:00"/>
    <d v="2015-01-22T08:53:50"/>
    <n v="1425326400"/>
    <n v="1421916830"/>
    <b v="0"/>
    <n v="410"/>
    <n v="1.6828125"/>
    <n v="10.507317073170732"/>
    <s v="technology"/>
    <s v="hardware"/>
    <s v="technology/hardware"/>
    <b v="1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5-12-23T14:27:34"/>
    <n v="1454277540"/>
    <n v="1450880854"/>
    <b v="0"/>
    <n v="375"/>
    <n v="1.4345666666666668"/>
    <n v="114.76533333333333"/>
    <s v="technology"/>
    <s v="hardware"/>
    <s v="technology/hardware"/>
    <b v="1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5-24T15:25:50"/>
    <n v="1406129150"/>
    <n v="1400945150"/>
    <b v="0"/>
    <n v="1364"/>
    <n v="1.964"/>
    <n v="35.997067448680355"/>
    <s v="technology"/>
    <s v="hardware"/>
    <s v="technology/hardware"/>
    <b v="1"/>
    <x v="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01T18:20:54"/>
    <n v="1483208454"/>
    <n v="1480616454"/>
    <b v="0"/>
    <n v="35"/>
    <n v="1.0791999999999999"/>
    <n v="154.17142857142858"/>
    <s v="technology"/>
    <s v="hardware"/>
    <s v="technology/hardware"/>
    <b v="1"/>
    <x v="0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2-23T09:11:38"/>
    <n v="1458807098"/>
    <n v="1456218698"/>
    <b v="0"/>
    <n v="203"/>
    <n v="1.14977"/>
    <n v="566.38916256157631"/>
    <s v="technology"/>
    <s v="hardware"/>
    <s v="technology/hardware"/>
    <b v="1"/>
    <x v="0"/>
  </r>
  <r>
    <n v="2063"/>
    <x v="2063"/>
    <s v="Build a professional grade Linux CNC control with Beaglebone black and our CNC cape."/>
    <n v="4000"/>
    <n v="5922"/>
    <x v="0"/>
    <s v="DE"/>
    <s v="EUR"/>
    <d v="2016-05-15T17:35:01"/>
    <d v="2016-04-12T17:35:01"/>
    <n v="1463333701"/>
    <n v="1460482501"/>
    <b v="0"/>
    <n v="49"/>
    <n v="1.4804999999999999"/>
    <n v="120.85714285714286"/>
    <s v="technology"/>
    <s v="hardware"/>
    <s v="technology/hardware"/>
    <b v="1"/>
    <x v="0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d v="2013-05-31T12:00:00"/>
    <d v="2013-04-25T08:45:23"/>
    <n v="1370001600"/>
    <n v="1366879523"/>
    <b v="0"/>
    <n v="5812"/>
    <n v="1.9116676082790633"/>
    <n v="86.163845492085343"/>
    <s v="technology"/>
    <s v="hardware"/>
    <s v="technology/hardware"/>
    <b v="1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1-25T08:00:29"/>
    <n v="1387958429"/>
    <n v="1385366429"/>
    <b v="0"/>
    <n v="1556"/>
    <n v="1.99215125"/>
    <n v="51.212114395886893"/>
    <s v="technology"/>
    <s v="hardware"/>
    <s v="technology/hardware"/>
    <b v="1"/>
    <x v="0"/>
  </r>
  <r>
    <n v="2066"/>
    <x v="2066"/>
    <s v="Automatically opens your garage door when you come home. Open, close, and monitor your garage door from your phone."/>
    <n v="2000"/>
    <n v="4372"/>
    <x v="0"/>
    <s v="US"/>
    <s v="USD"/>
    <d v="2014-08-23T18:31:23"/>
    <d v="2014-07-24T18:31:23"/>
    <n v="1408818683"/>
    <n v="1406226683"/>
    <b v="0"/>
    <n v="65"/>
    <n v="2.1859999999999999"/>
    <n v="67.261538461538464"/>
    <s v="technology"/>
    <s v="hardware"/>
    <s v="technology/hardware"/>
    <b v="1"/>
    <x v="0"/>
  </r>
  <r>
    <n v="2067"/>
    <x v="2067"/>
    <s v="The next generation of premium quality LED lighting. Extreme power efficiency in a small package."/>
    <n v="495"/>
    <n v="628"/>
    <x v="0"/>
    <s v="GB"/>
    <s v="GBP"/>
    <d v="2015-05-24T20:29:36"/>
    <d v="2015-04-21T20:29:36"/>
    <n v="1432499376"/>
    <n v="1429648176"/>
    <b v="0"/>
    <n v="10"/>
    <n v="1.2686868686868686"/>
    <n v="62.8"/>
    <s v="technology"/>
    <s v="hardware"/>
    <s v="technology/hardware"/>
    <b v="1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09-20T20:11:55"/>
    <n v="1476994315"/>
    <n v="1474402315"/>
    <b v="0"/>
    <n v="76"/>
    <n v="1.0522388"/>
    <n v="346.13118421052633"/>
    <s v="technology"/>
    <s v="hardware"/>
    <s v="technology/hardware"/>
    <b v="1"/>
    <x v="0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5-12-02T23:19:51"/>
    <n v="1451776791"/>
    <n v="1449098391"/>
    <b v="0"/>
    <n v="263"/>
    <n v="1.2840666000000001"/>
    <n v="244.11912547528519"/>
    <s v="technology"/>
    <s v="hardware"/>
    <s v="technology/hardware"/>
    <b v="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5-29T15:45:23"/>
    <n v="1467128723"/>
    <n v="1464536723"/>
    <b v="0"/>
    <n v="1530"/>
    <n v="3.1732719999999999"/>
    <n v="259.25424836601309"/>
    <s v="technology"/>
    <s v="hardware"/>
    <s v="technology/hardware"/>
    <b v="1"/>
    <x v="0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d v="2016-10-02T06:41:24"/>
    <d v="2016-08-18T06:41:24"/>
    <n v="1475390484"/>
    <n v="1471502484"/>
    <b v="0"/>
    <n v="278"/>
    <n v="2.8073000000000001"/>
    <n v="201.96402877697841"/>
    <s v="technology"/>
    <s v="hardware"/>
    <s v="technology/hardware"/>
    <b v="1"/>
    <x v="0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4-07T13:57:12"/>
    <n v="1462629432"/>
    <n v="1460037432"/>
    <b v="0"/>
    <n v="350"/>
    <n v="1.1073146853146854"/>
    <n v="226.20857142857142"/>
    <s v="technology"/>
    <s v="hardware"/>
    <s v="technology/hardware"/>
    <b v="1"/>
    <x v="0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3-24T16:01:58"/>
    <n v="1431100918"/>
    <n v="1427212918"/>
    <b v="0"/>
    <n v="470"/>
    <n v="1.5260429999999998"/>
    <n v="324.69"/>
    <s v="technology"/>
    <s v="hardware"/>
    <s v="technology/hardware"/>
    <b v="1"/>
    <x v="0"/>
  </r>
  <r>
    <n v="2074"/>
    <x v="2074"/>
    <s v="Creating PC gaming controllers to bring your gaming experience to a new level."/>
    <n v="600"/>
    <n v="615"/>
    <x v="0"/>
    <s v="US"/>
    <s v="USD"/>
    <d v="2016-05-06T19:49:42"/>
    <d v="2016-04-06T19:49:42"/>
    <n v="1462564182"/>
    <n v="1459972182"/>
    <b v="0"/>
    <n v="3"/>
    <n v="1.0249999999999999"/>
    <n v="205"/>
    <s v="technology"/>
    <s v="hardware"/>
    <s v="technology/hardware"/>
    <b v="1"/>
    <x v="0"/>
  </r>
  <r>
    <n v="2075"/>
    <x v="2075"/>
    <s v="The Practical Meter helps you charge your phone faster by solving a problem millions of people experience."/>
    <n v="9999"/>
    <n v="167820.6"/>
    <x v="0"/>
    <s v="US"/>
    <s v="USD"/>
    <d v="2013-07-25T16:21:28"/>
    <d v="2013-06-25T16:21:28"/>
    <n v="1374769288"/>
    <n v="1372177288"/>
    <b v="0"/>
    <n v="8200"/>
    <n v="16.783738373837384"/>
    <n v="20.465926829268295"/>
    <s v="technology"/>
    <s v="hardware"/>
    <s v="technology/hardware"/>
    <b v="1"/>
    <x v="0"/>
  </r>
  <r>
    <n v="2076"/>
    <x v="2076"/>
    <s v="Wireless earbuds filled with sound, yet so small they are almost invisible!"/>
    <n v="179000"/>
    <n v="972594.99"/>
    <x v="0"/>
    <s v="GB"/>
    <s v="GBP"/>
    <d v="2014-07-23T21:08:09"/>
    <d v="2014-06-13T21:08:09"/>
    <n v="1406149689"/>
    <n v="1402693689"/>
    <b v="0"/>
    <n v="8359"/>
    <n v="5.4334915642458101"/>
    <n v="116.35303146309367"/>
    <s v="technology"/>
    <s v="hardware"/>
    <s v="technology/hardware"/>
    <b v="1"/>
    <x v="0"/>
  </r>
  <r>
    <n v="2077"/>
    <x v="2077"/>
    <s v="A Whole New Way to Get TV: Watch four live TV channels at once on your tablet, smartphone, or big screen TV!"/>
    <n v="50000"/>
    <n v="57754"/>
    <x v="0"/>
    <s v="US"/>
    <s v="USD"/>
    <d v="2015-06-05T21:00:00"/>
    <d v="2015-04-09T01:01:16"/>
    <n v="1433538000"/>
    <n v="1428541276"/>
    <b v="0"/>
    <n v="188"/>
    <n v="1.1550800000000001"/>
    <n v="307.20212765957444"/>
    <s v="technology"/>
    <s v="hardware"/>
    <s v="technology/hardware"/>
    <b v="1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d v="2016-12-18T18:30:57"/>
    <d v="2016-11-18T18:30:57"/>
    <n v="1482085857"/>
    <n v="1479493857"/>
    <b v="0"/>
    <n v="48"/>
    <n v="1.3120499999999999"/>
    <n v="546.6875"/>
    <s v="technology"/>
    <s v="hardware"/>
    <s v="technology/hardware"/>
    <b v="1"/>
    <x v="0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5-26T17:03:13"/>
    <n v="1435258800"/>
    <n v="1432659793"/>
    <b v="0"/>
    <n v="607"/>
    <n v="2.8816999999999999"/>
    <n v="47.474464579901152"/>
    <s v="technology"/>
    <s v="hardware"/>
    <s v="technology/hardware"/>
    <b v="1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d v="2015-11-11T23:58:20"/>
    <d v="2015-10-12T22:58:20"/>
    <n v="1447286300"/>
    <n v="1444690700"/>
    <b v="0"/>
    <n v="50"/>
    <n v="5.0780000000000003"/>
    <n v="101.56"/>
    <s v="technology"/>
    <s v="hardware"/>
    <s v="technology/hardware"/>
    <b v="1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d v="2012-05-16T04:59:00"/>
    <d v="2012-04-05T03:45:55"/>
    <n v="1337144340"/>
    <n v="1333597555"/>
    <b v="0"/>
    <n v="55"/>
    <n v="1.1457142857142857"/>
    <n v="72.909090909090907"/>
    <s v="music"/>
    <s v="indie rock"/>
    <s v="music/indie rock"/>
    <b v="1"/>
    <x v="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09-25T02:53:16"/>
    <n v="1322106796"/>
    <n v="1316919196"/>
    <b v="0"/>
    <n v="38"/>
    <n v="1.1073333333333333"/>
    <n v="43.710526315789473"/>
    <s v="music"/>
    <s v="indie rock"/>
    <s v="music/indie rock"/>
    <b v="1"/>
    <x v="0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5-05T17:19:55"/>
    <n v="1338830395"/>
    <n v="1336238395"/>
    <b v="0"/>
    <n v="25"/>
    <n v="1.1333333333333333"/>
    <n v="34"/>
    <s v="music"/>
    <s v="indie rock"/>
    <s v="music/indie rock"/>
    <b v="1"/>
    <x v="0"/>
  </r>
  <r>
    <n v="2084"/>
    <x v="2084"/>
    <s v="Los Angeles based Ballerina Black are on their way to tour the UK in May. Join our club &amp; help make it happen."/>
    <n v="3000"/>
    <n v="3250"/>
    <x v="0"/>
    <s v="US"/>
    <s v="USD"/>
    <d v="2014-05-04T06:59:00"/>
    <d v="2014-04-02T19:59:42"/>
    <n v="1399186740"/>
    <n v="1396468782"/>
    <b v="0"/>
    <n v="46"/>
    <n v="1.0833333333333333"/>
    <n v="70.652173913043484"/>
    <s v="music"/>
    <s v="indie rock"/>
    <s v="music/indie rock"/>
    <b v="1"/>
    <x v="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6-15T20:03:07"/>
    <n v="1342382587"/>
    <n v="1339790587"/>
    <b v="0"/>
    <n v="83"/>
    <n v="1.2353333333333334"/>
    <n v="89.301204819277103"/>
    <s v="music"/>
    <s v="indie rock"/>
    <s v="music/indie rock"/>
    <b v="1"/>
    <x v="0"/>
  </r>
  <r>
    <n v="2086"/>
    <x v="2086"/>
    <s v="I am in the process of completing 4 new EPs to be released in Winter, Spring, Summer, and Fall of 2012."/>
    <n v="4000"/>
    <n v="4028"/>
    <x v="0"/>
    <s v="US"/>
    <s v="USD"/>
    <d v="2011-12-14T04:59:00"/>
    <d v="2011-11-13T16:05:32"/>
    <n v="1323838740"/>
    <n v="1321200332"/>
    <b v="0"/>
    <n v="35"/>
    <n v="1.0069999999999999"/>
    <n v="115.08571428571429"/>
    <s v="music"/>
    <s v="indie rock"/>
    <s v="music/indie rock"/>
    <b v="1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8-09T04:54:18"/>
    <n v="1315457658"/>
    <n v="1312865658"/>
    <b v="0"/>
    <n v="25"/>
    <n v="1.0353333333333334"/>
    <n v="62.12"/>
    <s v="music"/>
    <s v="indie rock"/>
    <s v="music/indie rock"/>
    <b v="1"/>
    <x v="0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8-05T17:09:12"/>
    <n v="1284177540"/>
    <n v="1281028152"/>
    <b v="0"/>
    <n v="75"/>
    <n v="1.1551066666666667"/>
    <n v="46.204266666666669"/>
    <s v="music"/>
    <s v="indie rock"/>
    <s v="music/indie rock"/>
    <b v="1"/>
    <x v="0"/>
  </r>
  <r>
    <n v="2089"/>
    <x v="2089"/>
    <s v="Little Moses is trying to record their first EP, and we can't do it without your help!"/>
    <n v="2500"/>
    <n v="3010.01"/>
    <x v="0"/>
    <s v="US"/>
    <s v="USD"/>
    <d v="2013-08-02T01:49:54"/>
    <d v="2013-06-28T01:49:54"/>
    <n v="1375408194"/>
    <n v="1372384194"/>
    <b v="0"/>
    <n v="62"/>
    <n v="1.2040040000000001"/>
    <n v="48.54854838709678"/>
    <s v="music"/>
    <s v="indie rock"/>
    <s v="music/indie rock"/>
    <b v="1"/>
    <x v="0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1-25T09:09:15"/>
    <n v="1361696955"/>
    <n v="1359104955"/>
    <b v="0"/>
    <n v="160"/>
    <n v="1.1504037499999999"/>
    <n v="57.520187499999999"/>
    <s v="music"/>
    <s v="indie rock"/>
    <s v="music/indie rock"/>
    <b v="1"/>
    <x v="0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1-12T07:44:38"/>
    <n v="1299009600"/>
    <n v="1294818278"/>
    <b v="0"/>
    <n v="246"/>
    <n v="1.2046777777777777"/>
    <n v="88.147154471544724"/>
    <s v="music"/>
    <s v="indie rock"/>
    <s v="music/indie rock"/>
    <b v="1"/>
    <x v="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d v="2011-10-07T16:58:52"/>
    <d v="2011-08-08T16:58:52"/>
    <n v="1318006732"/>
    <n v="1312822732"/>
    <b v="0"/>
    <n v="55"/>
    <n v="1.0128333333333333"/>
    <n v="110.49090909090908"/>
    <s v="music"/>
    <s v="indie rock"/>
    <s v="music/indie rock"/>
    <b v="1"/>
    <x v="0"/>
  </r>
  <r>
    <n v="2093"/>
    <x v="2093"/>
    <s v="Help Lift The Decade record their debut full length album with with Ace Enders! (The Early November, I Can Make A Mess)"/>
    <n v="1500"/>
    <n v="1537"/>
    <x v="0"/>
    <s v="US"/>
    <s v="USD"/>
    <d v="2012-12-22T21:30:32"/>
    <d v="2012-10-23T20:30:32"/>
    <n v="1356211832"/>
    <n v="1351024232"/>
    <b v="0"/>
    <n v="23"/>
    <n v="1.0246666666666666"/>
    <n v="66.826086956521735"/>
    <s v="music"/>
    <s v="indie rock"/>
    <s v="music/indie rock"/>
    <b v="1"/>
    <x v="0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1-31T00:28:50"/>
    <n v="1330916400"/>
    <n v="1327969730"/>
    <b v="0"/>
    <n v="72"/>
    <n v="1.2054285714285715"/>
    <n v="58.597222222222221"/>
    <s v="music"/>
    <s v="indie rock"/>
    <s v="music/indie rock"/>
    <b v="1"/>
    <x v="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d v="2011-10-02T17:36:13"/>
    <d v="2011-08-03T17:36:13"/>
    <n v="1317576973"/>
    <n v="1312392973"/>
    <b v="0"/>
    <n v="22"/>
    <n v="1"/>
    <n v="113.63636363636364"/>
    <s v="music"/>
    <s v="indie rock"/>
    <s v="music/indie rock"/>
    <b v="1"/>
    <x v="0"/>
  </r>
  <r>
    <n v="2096"/>
    <x v="2096"/>
    <s v="Shone Nuisance is heading to GBS Detroit on Friday, October 26th to record and film their GBS Detroit EP and video."/>
    <n v="600"/>
    <n v="610"/>
    <x v="0"/>
    <s v="US"/>
    <s v="USD"/>
    <d v="2012-10-26T03:59:00"/>
    <d v="2012-10-10T18:12:15"/>
    <n v="1351223940"/>
    <n v="1349892735"/>
    <b v="0"/>
    <n v="14"/>
    <n v="1.0166666666666666"/>
    <n v="43.571428571428569"/>
    <s v="music"/>
    <s v="indie rock"/>
    <s v="music/indie rock"/>
    <b v="1"/>
    <x v="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0-02T14:02:15"/>
    <n v="1322751735"/>
    <n v="1317564135"/>
    <b v="0"/>
    <n v="38"/>
    <n v="1"/>
    <n v="78.94736842105263"/>
    <s v="music"/>
    <s v="indie rock"/>
    <s v="music/indie rock"/>
    <b v="1"/>
    <x v="0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d v="2012-03-08T02:43:55"/>
    <d v="2012-02-07T02:43:55"/>
    <n v="1331174635"/>
    <n v="1328582635"/>
    <b v="0"/>
    <n v="32"/>
    <n v="1.0033333333333334"/>
    <n v="188.125"/>
    <s v="music"/>
    <s v="indie rock"/>
    <s v="music/indie rock"/>
    <b v="1"/>
    <x v="0"/>
  </r>
  <r>
    <n v="2099"/>
    <x v="2099"/>
    <s v="Our tour van died, we need help!"/>
    <n v="3000"/>
    <n v="3971"/>
    <x v="0"/>
    <s v="US"/>
    <s v="USD"/>
    <d v="2015-07-02T03:40:00"/>
    <d v="2015-06-18T17:54:44"/>
    <n v="1435808400"/>
    <n v="1434650084"/>
    <b v="0"/>
    <n v="63"/>
    <n v="1.3236666666666668"/>
    <n v="63.031746031746032"/>
    <s v="music"/>
    <s v="indie rock"/>
    <s v="music/indie rock"/>
    <b v="1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14T20:02:21"/>
    <n v="1341028740"/>
    <n v="1339704141"/>
    <b v="0"/>
    <n v="27"/>
    <n v="1.3666666666666667"/>
    <n v="30.37037037037037"/>
    <s v="music"/>
    <s v="indie rock"/>
    <s v="music/indie rock"/>
    <b v="1"/>
    <x v="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1-12-15T03:35:14"/>
    <n v="1329104114"/>
    <n v="1323920114"/>
    <b v="0"/>
    <n v="44"/>
    <n v="1.1325000000000001"/>
    <n v="51.477272727272727"/>
    <s v="music"/>
    <s v="indie rock"/>
    <s v="music/indie rock"/>
    <b v="1"/>
    <x v="0"/>
  </r>
  <r>
    <n v="2102"/>
    <x v="2102"/>
    <s v="The Guru is basement parties, lake swimming, a smile shared between reunited friends, and the doe-eyed innocence of youth."/>
    <n v="1000"/>
    <n v="1360"/>
    <x v="0"/>
    <s v="US"/>
    <s v="USD"/>
    <d v="2011-05-05T20:50:48"/>
    <d v="2011-04-05T20:50:48"/>
    <n v="1304628648"/>
    <n v="1302036648"/>
    <b v="0"/>
    <n v="38"/>
    <n v="1.36"/>
    <n v="35.789473684210527"/>
    <s v="music"/>
    <s v="indie rock"/>
    <s v="music/indie rock"/>
    <b v="1"/>
    <x v="0"/>
  </r>
  <r>
    <n v="2103"/>
    <x v="2103"/>
    <s v="Indie rocker, Matthew Moon, has something to share with you..."/>
    <n v="7777"/>
    <n v="11364"/>
    <x v="0"/>
    <s v="US"/>
    <s v="USD"/>
    <d v="2012-11-09T19:07:07"/>
    <d v="2012-10-10T18:07:07"/>
    <n v="1352488027"/>
    <n v="1349892427"/>
    <b v="0"/>
    <n v="115"/>
    <n v="1.4612318374694613"/>
    <n v="98.817391304347822"/>
    <s v="music"/>
    <s v="indie rock"/>
    <s v="music/indie rock"/>
    <b v="1"/>
    <x v="0"/>
  </r>
  <r>
    <n v="2104"/>
    <x v="2104"/>
    <s v="In the Raw is Seattle's the Ink &amp; the Echo's debut album.  It is honest, compelling, and speaks of raw human emotion."/>
    <n v="800"/>
    <n v="1036"/>
    <x v="0"/>
    <s v="US"/>
    <s v="USD"/>
    <d v="2013-05-31T00:00:00"/>
    <d v="2013-04-30T01:47:14"/>
    <n v="1369958400"/>
    <n v="1367286434"/>
    <b v="0"/>
    <n v="37"/>
    <n v="1.2949999999999999"/>
    <n v="28"/>
    <s v="music"/>
    <s v="indie rock"/>
    <s v="music/indie rock"/>
    <b v="1"/>
    <x v="0"/>
  </r>
  <r>
    <n v="2105"/>
    <x v="2105"/>
    <s v="Help Layla the Wolf fund the printing and releasing of our first E.P. Release called &quot;Sugar&quot;."/>
    <n v="2000"/>
    <n v="5080"/>
    <x v="0"/>
    <s v="US"/>
    <s v="USD"/>
    <d v="2014-11-21T04:00:00"/>
    <d v="2014-11-08T18:55:53"/>
    <n v="1416542400"/>
    <n v="1415472953"/>
    <b v="0"/>
    <n v="99"/>
    <n v="2.54"/>
    <n v="51.313131313131315"/>
    <s v="music"/>
    <s v="indie rock"/>
    <s v="music/indie rock"/>
    <b v="1"/>
    <x v="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2-12-27T05:09:34"/>
    <n v="1359176974"/>
    <n v="1356584974"/>
    <b v="0"/>
    <n v="44"/>
    <n v="1.0704545454545455"/>
    <n v="53.522727272727273"/>
    <s v="music"/>
    <s v="indie rock"/>
    <s v="music/indie rock"/>
    <b v="1"/>
    <x v="0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d v="2014-11-12T18:03:13"/>
    <d v="2014-10-22T17:03:13"/>
    <n v="1415815393"/>
    <n v="1413997393"/>
    <b v="0"/>
    <n v="58"/>
    <n v="1.0773299999999999"/>
    <n v="37.149310344827583"/>
    <s v="music"/>
    <s v="indie rock"/>
    <s v="music/indie rock"/>
    <b v="1"/>
    <x v="0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8-14T04:13:00"/>
    <n v="1347249300"/>
    <n v="1344917580"/>
    <b v="0"/>
    <n v="191"/>
    <n v="1.0731250000000001"/>
    <n v="89.895287958115176"/>
    <s v="music"/>
    <s v="indie rock"/>
    <s v="music/indie rock"/>
    <b v="1"/>
    <x v="0"/>
  </r>
  <r>
    <n v="2109"/>
    <x v="2109"/>
    <s v="We are ready to make our first full-length album, and with your help, we can make it happen!"/>
    <n v="4000"/>
    <n v="4261"/>
    <x v="0"/>
    <s v="US"/>
    <s v="USD"/>
    <d v="2015-07-05T17:00:17"/>
    <d v="2015-06-05T17:00:17"/>
    <n v="1436115617"/>
    <n v="1433523617"/>
    <b v="0"/>
    <n v="40"/>
    <n v="1.06525"/>
    <n v="106.52500000000001"/>
    <s v="music"/>
    <s v="indie rock"/>
    <s v="music/indie rock"/>
    <b v="1"/>
    <x v="0"/>
  </r>
  <r>
    <n v="2110"/>
    <x v="2110"/>
    <s v="Brent Brown's breakout new album! Requires help from the record label... You!"/>
    <n v="2000"/>
    <n v="2007"/>
    <x v="0"/>
    <s v="US"/>
    <s v="USD"/>
    <d v="2014-05-28T04:59:00"/>
    <d v="2014-04-30T16:06:09"/>
    <n v="1401253140"/>
    <n v="1398873969"/>
    <b v="0"/>
    <n v="38"/>
    <n v="1.0035000000000001"/>
    <n v="52.815789473684212"/>
    <s v="music"/>
    <s v="indie rock"/>
    <s v="music/indie rock"/>
    <b v="1"/>
    <x v="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6-09T04:43:45"/>
    <n v="1313370000"/>
    <n v="1307594625"/>
    <b v="0"/>
    <n v="39"/>
    <n v="1.0649999999999999"/>
    <n v="54.615384615384613"/>
    <s v="music"/>
    <s v="indie rock"/>
    <s v="music/indie rock"/>
    <b v="1"/>
    <x v="0"/>
  </r>
  <r>
    <n v="2112"/>
    <x v="2112"/>
    <s v="BBB is going back into the studio to record and release &quot;Felix From Canada&quot; by popular demand.  We need your help!"/>
    <n v="300"/>
    <n v="300"/>
    <x v="0"/>
    <s v="US"/>
    <s v="USD"/>
    <d v="2013-04-15T22:16:33"/>
    <d v="2013-04-01T22:16:33"/>
    <n v="1366064193"/>
    <n v="1364854593"/>
    <b v="0"/>
    <n v="11"/>
    <n v="1"/>
    <n v="27.272727272727273"/>
    <s v="music"/>
    <s v="indie rock"/>
    <s v="music/indie rock"/>
    <b v="1"/>
    <x v="0"/>
  </r>
  <r>
    <n v="2113"/>
    <x v="2113"/>
    <s v="Help us fund our second full-length album Honeycomb!"/>
    <n v="7000"/>
    <n v="7340"/>
    <x v="0"/>
    <s v="US"/>
    <s v="USD"/>
    <d v="2014-09-23T20:46:16"/>
    <d v="2014-08-19T20:46:16"/>
    <n v="1411505176"/>
    <n v="1408481176"/>
    <b v="0"/>
    <n v="107"/>
    <n v="1.0485714285714285"/>
    <n v="68.598130841121488"/>
    <s v="music"/>
    <s v="indie rock"/>
    <s v="music/indie rock"/>
    <b v="1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0-07T19:34:30"/>
    <n v="1291870740"/>
    <n v="1286480070"/>
    <b v="0"/>
    <n v="147"/>
    <n v="1.0469999999999999"/>
    <n v="35.612244897959187"/>
    <s v="music"/>
    <s v="indie rock"/>
    <s v="music/indie rock"/>
    <b v="1"/>
    <x v="0"/>
  </r>
  <r>
    <n v="2115"/>
    <x v="2115"/>
    <s v="The Violet Tone is heading to California but we need your help!  We've been at this for years and finally have a shot!"/>
    <n v="1500"/>
    <n v="3385"/>
    <x v="0"/>
    <s v="US"/>
    <s v="USD"/>
    <d v="2011-02-20T01:56:41"/>
    <d v="2011-01-21T01:56:41"/>
    <n v="1298167001"/>
    <n v="1295575001"/>
    <b v="0"/>
    <n v="36"/>
    <n v="2.2566666666666668"/>
    <n v="94.027777777777771"/>
    <s v="music"/>
    <s v="indie rock"/>
    <s v="music/indie rock"/>
    <b v="1"/>
    <x v="0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d v="2012-10-02T18:40:03"/>
    <d v="2012-08-15T18:40:03"/>
    <n v="1349203203"/>
    <n v="1345056003"/>
    <b v="0"/>
    <n v="92"/>
    <n v="1.0090416666666666"/>
    <n v="526.45652173913038"/>
    <s v="music"/>
    <s v="indie rock"/>
    <s v="music/indie rock"/>
    <b v="1"/>
    <x v="0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13T01:25:49"/>
    <n v="1445921940"/>
    <n v="1444699549"/>
    <b v="0"/>
    <n v="35"/>
    <n v="1.4775"/>
    <n v="50.657142857142858"/>
    <s v="music"/>
    <s v="indie rock"/>
    <s v="music/indie rock"/>
    <b v="1"/>
    <x v="0"/>
  </r>
  <r>
    <n v="2118"/>
    <x v="2118"/>
    <s v="PORCHES.  and Documentarians tour from New York to San Francisco and back."/>
    <n v="1000"/>
    <n v="1346.11"/>
    <x v="0"/>
    <s v="US"/>
    <s v="USD"/>
    <d v="2011-07-24T20:08:56"/>
    <d v="2011-06-24T20:08:56"/>
    <n v="1311538136"/>
    <n v="1308946136"/>
    <b v="0"/>
    <n v="17"/>
    <n v="1.3461099999999999"/>
    <n v="79.182941176470578"/>
    <s v="music"/>
    <s v="indie rock"/>
    <s v="music/indie rock"/>
    <b v="1"/>
    <x v="0"/>
  </r>
  <r>
    <n v="2119"/>
    <x v="2119"/>
    <s v="big long now is recording our debut album and we are looking for help mastering and pressing it to vinyl"/>
    <n v="2000"/>
    <n v="2015"/>
    <x v="0"/>
    <s v="US"/>
    <s v="USD"/>
    <d v="2012-08-16T03:07:25"/>
    <d v="2012-07-17T03:07:25"/>
    <n v="1345086445"/>
    <n v="1342494445"/>
    <b v="0"/>
    <n v="22"/>
    <n v="1.0075000000000001"/>
    <n v="91.590909090909093"/>
    <s v="music"/>
    <s v="indie rock"/>
    <s v="music/indie rock"/>
    <b v="1"/>
    <x v="0"/>
  </r>
  <r>
    <n v="2120"/>
    <x v="2120"/>
    <s v="&lt;3_x000a_Coming in from outer space. Help Hearty Har record their 1st album!!"/>
    <n v="8000"/>
    <n v="8070.43"/>
    <x v="0"/>
    <s v="US"/>
    <s v="USD"/>
    <d v="2014-01-01T23:08:56"/>
    <d v="2013-11-13T23:08:56"/>
    <n v="1388617736"/>
    <n v="1384384136"/>
    <b v="0"/>
    <n v="69"/>
    <n v="1.00880375"/>
    <n v="116.96275362318841"/>
    <s v="music"/>
    <s v="indie rock"/>
    <s v="music/indie rock"/>
    <b v="1"/>
    <x v="0"/>
  </r>
  <r>
    <n v="2121"/>
    <x v="2121"/>
    <s v="Join us on an epic journey to discover a millennia old secret which will change the world forever."/>
    <n v="50000"/>
    <n v="284"/>
    <x v="2"/>
    <s v="CH"/>
    <s v="CHF"/>
    <d v="2017-01-11T17:49:08"/>
    <d v="2016-12-12T17:49:08"/>
    <n v="1484156948"/>
    <n v="1481564948"/>
    <b v="0"/>
    <n v="10"/>
    <n v="5.6800000000000002E-3"/>
    <n v="28.4"/>
    <s v="games"/>
    <s v="video games"/>
    <s v="games/video games"/>
    <b v="0"/>
    <x v="1"/>
  </r>
  <r>
    <n v="2122"/>
    <x v="2122"/>
    <s v="Captain Kalani it's a retro game full of nostalgia for the old gamers but interesting for the new ones"/>
    <n v="80000"/>
    <n v="310"/>
    <x v="2"/>
    <s v="MX"/>
    <s v="MXN"/>
    <d v="2017-01-07T07:12:49"/>
    <d v="2016-12-08T07:12:49"/>
    <n v="1483773169"/>
    <n v="1481181169"/>
    <b v="0"/>
    <n v="3"/>
    <n v="3.875E-3"/>
    <n v="103.33333333333333"/>
    <s v="games"/>
    <s v="video games"/>
    <s v="games/video games"/>
    <b v="0"/>
    <x v="1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d v="2010-01-20T10:11:47"/>
    <n v="1268636340"/>
    <n v="1263982307"/>
    <b v="0"/>
    <n v="5"/>
    <n v="0.1"/>
    <n v="10"/>
    <s v="games"/>
    <s v="video games"/>
    <s v="games/video games"/>
    <b v="0"/>
    <x v="1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d v="2010-11-30T05:00:00"/>
    <d v="2010-10-13T00:40:35"/>
    <n v="1291093200"/>
    <n v="1286930435"/>
    <b v="0"/>
    <n v="5"/>
    <n v="0.10454545454545454"/>
    <n v="23"/>
    <s v="games"/>
    <s v="video games"/>
    <s v="games/video games"/>
    <b v="0"/>
    <x v="1"/>
  </r>
  <r>
    <n v="2125"/>
    <x v="2125"/>
    <s v="Becoming is a video game that aims to portray mental illness through a metaphysical and emotional story."/>
    <n v="60000"/>
    <n v="852"/>
    <x v="2"/>
    <s v="US"/>
    <s v="USD"/>
    <d v="2015-08-05T00:33:53"/>
    <d v="2015-07-06T00:33:53"/>
    <n v="1438734833"/>
    <n v="1436142833"/>
    <b v="0"/>
    <n v="27"/>
    <n v="1.4200000000000001E-2"/>
    <n v="31.555555555555557"/>
    <s v="games"/>
    <s v="video games"/>
    <s v="games/video games"/>
    <b v="0"/>
    <x v="1"/>
  </r>
  <r>
    <n v="2126"/>
    <x v="2126"/>
    <s v="Lead your team to victory in this fast-paced, action, sports game! Use Power-ups and avoid attacks as you fight for victory!"/>
    <n v="20000"/>
    <n v="10"/>
    <x v="2"/>
    <s v="US"/>
    <s v="USD"/>
    <d v="2014-12-08T23:21:27"/>
    <d v="2014-11-08T23:21:27"/>
    <n v="1418080887"/>
    <n v="1415488887"/>
    <b v="0"/>
    <n v="2"/>
    <n v="5.0000000000000001E-4"/>
    <n v="5"/>
    <s v="games"/>
    <s v="video games"/>
    <s v="games/video games"/>
    <b v="0"/>
    <x v="1"/>
  </r>
  <r>
    <n v="2127"/>
    <x v="2127"/>
    <s v="Three Monkeys is an audio adventure game for PC."/>
    <n v="28000"/>
    <n v="8076"/>
    <x v="2"/>
    <s v="GB"/>
    <s v="GBP"/>
    <d v="2015-03-12T11:07:43"/>
    <d v="2015-02-10T12:07:43"/>
    <n v="1426158463"/>
    <n v="1423570063"/>
    <b v="0"/>
    <n v="236"/>
    <n v="0.28842857142857142"/>
    <n v="34.220338983050844"/>
    <s v="games"/>
    <s v="video games"/>
    <s v="games/video games"/>
    <b v="0"/>
    <x v="1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d v="2014-09-21T18:32:49"/>
    <d v="2014-07-23T18:32:49"/>
    <n v="1411324369"/>
    <n v="1406140369"/>
    <b v="0"/>
    <n v="1"/>
    <n v="1.6666666666666668E-3"/>
    <n v="25"/>
    <s v="games"/>
    <s v="video games"/>
    <s v="games/video games"/>
    <b v="0"/>
    <x v="1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d v="2016-03-10T00:35:00"/>
    <d v="2016-02-09T00:35:00"/>
    <n v="1457570100"/>
    <n v="1454978100"/>
    <b v="0"/>
    <n v="12"/>
    <n v="0.11799999999999999"/>
    <n v="19.666666666666668"/>
    <s v="games"/>
    <s v="video games"/>
    <s v="games/video games"/>
    <b v="0"/>
    <x v="1"/>
  </r>
  <r>
    <n v="2130"/>
    <x v="2130"/>
    <s v="You are the hero tasked to save your home from the villainous Sanword."/>
    <n v="42000"/>
    <n v="85"/>
    <x v="2"/>
    <s v="US"/>
    <s v="USD"/>
    <d v="2014-08-16T02:04:23"/>
    <d v="2014-07-12T02:04:23"/>
    <n v="1408154663"/>
    <n v="1405130663"/>
    <b v="0"/>
    <n v="4"/>
    <n v="2.0238095238095236E-3"/>
    <n v="21.25"/>
    <s v="games"/>
    <s v="video games"/>
    <s v="games/video games"/>
    <b v="0"/>
    <x v="1"/>
  </r>
  <r>
    <n v="2131"/>
    <x v="2131"/>
    <s v="From frightened girl to empowered woman, Scout's Honor is a tale about facing your fears and overcoming odds."/>
    <n v="500"/>
    <n v="25"/>
    <x v="2"/>
    <s v="US"/>
    <s v="USD"/>
    <d v="2015-07-12T04:58:11"/>
    <d v="2015-06-12T04:58:11"/>
    <n v="1436677091"/>
    <n v="1434085091"/>
    <b v="0"/>
    <n v="3"/>
    <n v="0.05"/>
    <n v="8.3333333333333339"/>
    <s v="games"/>
    <s v="video games"/>
    <s v="games/video games"/>
    <b v="0"/>
    <x v="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d v="2014-01-04T11:41:32"/>
    <n v="1391427692"/>
    <n v="1388835692"/>
    <b v="0"/>
    <n v="99"/>
    <n v="2.1129899999999997E-2"/>
    <n v="21.34333333333333"/>
    <s v="games"/>
    <s v="video games"/>
    <s v="games/video games"/>
    <b v="0"/>
    <x v="1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d v="2011-04-24T06:59:00"/>
    <d v="2011-03-17T02:19:59"/>
    <n v="1303628340"/>
    <n v="1300328399"/>
    <b v="0"/>
    <n v="3"/>
    <n v="1.6E-2"/>
    <n v="5.333333333333333"/>
    <s v="games"/>
    <s v="video games"/>
    <s v="games/video games"/>
    <b v="0"/>
    <x v="1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d v="2013-04-27T21:16:31"/>
    <d v="2013-03-28T21:16:31"/>
    <n v="1367097391"/>
    <n v="1364505391"/>
    <b v="0"/>
    <n v="3"/>
    <n v="1.7333333333333333E-2"/>
    <n v="34.666666666666664"/>
    <s v="games"/>
    <s v="video games"/>
    <s v="games/video games"/>
    <b v="0"/>
    <x v="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d v="2012-10-04T23:07:13"/>
    <d v="2012-09-04T23:07:13"/>
    <n v="1349392033"/>
    <n v="1346800033"/>
    <b v="0"/>
    <n v="22"/>
    <n v="9.5600000000000004E-2"/>
    <n v="21.727272727272727"/>
    <s v="games"/>
    <s v="video games"/>
    <s v="games/video games"/>
    <b v="0"/>
    <x v="1"/>
  </r>
  <r>
    <n v="2136"/>
    <x v="2136"/>
    <s v="A dark and twisted game with physiological madness and corruption as a man becomes the ultimate bio weapon."/>
    <n v="80000"/>
    <n v="47.69"/>
    <x v="2"/>
    <s v="US"/>
    <s v="USD"/>
    <d v="2013-10-19T12:13:06"/>
    <d v="2013-09-19T12:13:06"/>
    <n v="1382184786"/>
    <n v="1379592786"/>
    <b v="0"/>
    <n v="4"/>
    <n v="5.9612499999999998E-4"/>
    <n v="11.922499999999999"/>
    <s v="games"/>
    <s v="video games"/>
    <s v="games/video games"/>
    <b v="0"/>
    <x v="1"/>
  </r>
  <r>
    <n v="2137"/>
    <x v="2137"/>
    <s v="Arrest, interrogate, and uncover the truth as a local woman recruited by the KGB. For Windows, Mac &amp; Linux."/>
    <n v="50000"/>
    <n v="14203"/>
    <x v="2"/>
    <s v="CA"/>
    <s v="CAD"/>
    <d v="2014-12-05T18:30:29"/>
    <d v="2014-11-05T18:30:29"/>
    <n v="1417804229"/>
    <n v="1415212229"/>
    <b v="0"/>
    <n v="534"/>
    <n v="0.28405999999999998"/>
    <n v="26.59737827715356"/>
    <s v="games"/>
    <s v="video games"/>
    <s v="games/video games"/>
    <b v="0"/>
    <x v="1"/>
  </r>
  <r>
    <n v="2138"/>
    <x v="2138"/>
    <s v="A game with a mixture of a few genres from RPG, Simulation and to adventure elements."/>
    <n v="1000"/>
    <n v="128"/>
    <x v="2"/>
    <s v="GB"/>
    <s v="GBP"/>
    <d v="2013-11-09T01:18:59"/>
    <d v="2013-10-10T00:18:59"/>
    <n v="1383959939"/>
    <n v="1381364339"/>
    <b v="0"/>
    <n v="12"/>
    <n v="0.128"/>
    <n v="10.666666666666666"/>
    <s v="games"/>
    <s v="video games"/>
    <s v="games/video games"/>
    <b v="0"/>
    <x v="1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d v="2016-11-03T18:00:08"/>
    <d v="2016-10-04T18:00:08"/>
    <n v="1478196008"/>
    <n v="1475604008"/>
    <b v="0"/>
    <n v="56"/>
    <n v="5.4199999999999998E-2"/>
    <n v="29.035714285714285"/>
    <s v="games"/>
    <s v="video games"/>
    <s v="games/video games"/>
    <b v="0"/>
    <x v="1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d v="2013-01-11T20:00:24"/>
    <d v="2012-12-12T20:00:24"/>
    <n v="1357934424"/>
    <n v="1355342424"/>
    <b v="0"/>
    <n v="11"/>
    <n v="1.1199999999999999E-3"/>
    <n v="50.909090909090907"/>
    <s v="games"/>
    <s v="video games"/>
    <s v="games/video games"/>
    <b v="0"/>
    <x v="1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d v="2014-11-14T06:39:19"/>
    <d v="2014-10-15T05:39:19"/>
    <n v="1415947159"/>
    <n v="1413351559"/>
    <b v="0"/>
    <n v="0"/>
    <n v="0"/>
    <s v="Received No Donations"/>
    <s v="games"/>
    <s v="video games"/>
    <s v="games/video games"/>
    <b v="0"/>
    <x v="1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d v="2015-12-30T16:50:10"/>
    <d v="2015-12-02T16:50:10"/>
    <n v="1451494210"/>
    <n v="1449075010"/>
    <b v="0"/>
    <n v="12"/>
    <n v="5.7238095238095241E-2"/>
    <n v="50.083333333333336"/>
    <s v="games"/>
    <s v="video games"/>
    <s v="games/video games"/>
    <b v="0"/>
    <x v="1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d v="2010-07-21T19:00:00"/>
    <d v="2010-06-03T21:16:52"/>
    <n v="1279738800"/>
    <n v="1275599812"/>
    <b v="0"/>
    <n v="5"/>
    <n v="0.1125"/>
    <n v="45"/>
    <s v="games"/>
    <s v="video games"/>
    <s v="games/video games"/>
    <b v="0"/>
    <x v="1"/>
  </r>
  <r>
    <n v="2144"/>
    <x v="2144"/>
    <s v="A thousand community-built sandbox games (and more!) with a fully-customizable game engine."/>
    <n v="35500"/>
    <n v="607"/>
    <x v="2"/>
    <s v="US"/>
    <s v="USD"/>
    <d v="2013-09-14T13:07:20"/>
    <d v="2013-08-13T13:07:20"/>
    <n v="1379164040"/>
    <n v="1376399240"/>
    <b v="0"/>
    <n v="24"/>
    <n v="1.7098591549295775E-2"/>
    <n v="25.291666666666668"/>
    <s v="games"/>
    <s v="video games"/>
    <s v="games/video games"/>
    <b v="0"/>
    <x v="1"/>
  </r>
  <r>
    <n v="2145"/>
    <x v="2145"/>
    <s v="When the gods of religions and days passed return to our modern world, humanity must fight for its survival and future."/>
    <n v="15000"/>
    <n v="4565"/>
    <x v="2"/>
    <s v="US"/>
    <s v="USD"/>
    <d v="2013-11-27T06:41:54"/>
    <d v="2013-10-28T05:41:54"/>
    <n v="1385534514"/>
    <n v="1382938914"/>
    <b v="0"/>
    <n v="89"/>
    <n v="0.30433333333333334"/>
    <n v="51.292134831460672"/>
    <s v="games"/>
    <s v="video games"/>
    <s v="games/video games"/>
    <b v="0"/>
    <x v="1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d v="2016-02-11T16:18:30"/>
    <d v="2016-01-28T16:18:30"/>
    <n v="1455207510"/>
    <n v="1453997910"/>
    <b v="0"/>
    <n v="1"/>
    <n v="2.0000000000000001E-4"/>
    <n v="1"/>
    <s v="games"/>
    <s v="video games"/>
    <s v="games/video games"/>
    <b v="0"/>
    <x v="1"/>
  </r>
  <r>
    <n v="2147"/>
    <x v="2147"/>
    <s v="A Point and Click Adventure on Steroids."/>
    <n v="390000"/>
    <n v="2716"/>
    <x v="2"/>
    <s v="US"/>
    <s v="USD"/>
    <d v="2014-11-16T08:05:48"/>
    <d v="2014-10-15T07:05:48"/>
    <n v="1416125148"/>
    <n v="1413356748"/>
    <b v="0"/>
    <n v="55"/>
    <n v="6.9641025641025639E-3"/>
    <n v="49.381818181818183"/>
    <s v="games"/>
    <s v="video games"/>
    <s v="games/video games"/>
    <b v="0"/>
    <x v="1"/>
  </r>
  <r>
    <n v="2148"/>
    <x v="2148"/>
    <s v="zomblock's is a online zombie survival game where you can craft new weapons,find food and water to keep yourself alive."/>
    <n v="100"/>
    <n v="2"/>
    <x v="2"/>
    <s v="GB"/>
    <s v="GBP"/>
    <d v="2015-04-02T16:36:22"/>
    <d v="2015-03-03T17:36:22"/>
    <n v="1427992582"/>
    <n v="1425404182"/>
    <b v="0"/>
    <n v="2"/>
    <n v="0.02"/>
    <n v="1"/>
    <s v="games"/>
    <s v="video games"/>
    <s v="games/video games"/>
    <b v="0"/>
    <x v="1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d v="2010-07-31T00:00:00"/>
    <d v="2010-06-26T00:35:56"/>
    <n v="1280534400"/>
    <n v="1277512556"/>
    <b v="0"/>
    <n v="0"/>
    <n v="0"/>
    <s v="Received No Donations"/>
    <s v="games"/>
    <s v="video games"/>
    <s v="games/video games"/>
    <b v="0"/>
    <x v="1"/>
  </r>
  <r>
    <n v="2150"/>
    <x v="2150"/>
    <s v="A pixel styled open world detective game."/>
    <n v="50000"/>
    <n v="405"/>
    <x v="2"/>
    <s v="NO"/>
    <s v="NOK"/>
    <d v="2016-07-13T06:49:59"/>
    <d v="2016-06-13T06:49:59"/>
    <n v="1468392599"/>
    <n v="1465800599"/>
    <b v="0"/>
    <n v="4"/>
    <n v="8.0999999999999996E-3"/>
    <n v="101.25"/>
    <s v="games"/>
    <s v="video games"/>
    <s v="games/video games"/>
    <b v="0"/>
    <x v="1"/>
  </r>
  <r>
    <n v="2151"/>
    <x v="2151"/>
    <s v="Crazy Artist makes gaming more comfortable and fun for Playstation 4 users. I really want to give you a Handee Job!"/>
    <n v="45000"/>
    <n v="118"/>
    <x v="2"/>
    <s v="US"/>
    <s v="USD"/>
    <d v="2016-06-29T20:20:14"/>
    <d v="2016-05-30T20:20:14"/>
    <n v="1467231614"/>
    <n v="1464639614"/>
    <b v="0"/>
    <n v="6"/>
    <n v="2.6222222222222224E-3"/>
    <n v="19.666666666666668"/>
    <s v="games"/>
    <s v="video games"/>
    <s v="games/video games"/>
    <b v="0"/>
    <x v="1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d v="2014-03-15T18:58:29"/>
    <d v="2014-02-13T19:58:29"/>
    <n v="1394909909"/>
    <n v="1392321509"/>
    <b v="0"/>
    <n v="4"/>
    <n v="1.6666666666666668E-3"/>
    <n v="12.5"/>
    <s v="games"/>
    <s v="video games"/>
    <s v="games/video games"/>
    <b v="0"/>
    <x v="1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d v="2015-01-10T07:59:00"/>
    <d v="2014-12-01T21:51:58"/>
    <n v="1420876740"/>
    <n v="1417470718"/>
    <b v="0"/>
    <n v="4"/>
    <n v="9.1244548809124457E-5"/>
    <n v="8.5"/>
    <s v="games"/>
    <s v="video games"/>
    <s v="games/video games"/>
    <b v="0"/>
    <x v="1"/>
  </r>
  <r>
    <n v="2154"/>
    <x v="2154"/>
    <s v="A Real Time Strategy game based on Greek mythology in a fictional world."/>
    <n v="250"/>
    <n v="2"/>
    <x v="2"/>
    <s v="US"/>
    <s v="USD"/>
    <d v="2014-01-28T15:10:27"/>
    <d v="2014-01-08T15:10:27"/>
    <n v="1390921827"/>
    <n v="1389193827"/>
    <b v="0"/>
    <n v="2"/>
    <n v="8.0000000000000002E-3"/>
    <n v="1"/>
    <s v="games"/>
    <s v="video games"/>
    <s v="games/video games"/>
    <b v="0"/>
    <x v="1"/>
  </r>
  <r>
    <n v="2155"/>
    <x v="2155"/>
    <s v="A Level Editor, Turned up to eleven. Infinite creativity in one package, solo or with up to 16 of your friends."/>
    <n v="5000"/>
    <n v="115"/>
    <x v="2"/>
    <s v="GB"/>
    <s v="GBP"/>
    <d v="2016-03-31T16:56:25"/>
    <d v="2016-03-01T17:56:25"/>
    <n v="1459443385"/>
    <n v="1456854985"/>
    <b v="0"/>
    <n v="5"/>
    <n v="2.3E-2"/>
    <n v="23"/>
    <s v="games"/>
    <s v="video games"/>
    <s v="games/video games"/>
    <b v="0"/>
    <x v="1"/>
  </r>
  <r>
    <n v="2156"/>
    <x v="2156"/>
    <s v="Captain and manage your ship along with your crew in this deep space adventure! (PC/Linux/Mac)"/>
    <n v="56000"/>
    <n v="1493"/>
    <x v="2"/>
    <s v="US"/>
    <s v="USD"/>
    <d v="2013-09-16T20:30:06"/>
    <d v="2013-08-02T20:30:06"/>
    <n v="1379363406"/>
    <n v="1375475406"/>
    <b v="0"/>
    <n v="83"/>
    <n v="2.6660714285714284E-2"/>
    <n v="17.987951807228917"/>
    <s v="games"/>
    <s v="video games"/>
    <s v="games/video games"/>
    <b v="0"/>
    <x v="1"/>
  </r>
  <r>
    <n v="2157"/>
    <x v="2157"/>
    <s v="Gamers and 90's fans unite in this small tale of epic proportions!"/>
    <n v="75000"/>
    <n v="21144"/>
    <x v="2"/>
    <s v="US"/>
    <s v="USD"/>
    <d v="2016-12-23T07:59:00"/>
    <d v="2016-11-20T23:33:03"/>
    <n v="1482479940"/>
    <n v="1479684783"/>
    <b v="0"/>
    <n v="57"/>
    <n v="0.28192"/>
    <n v="370.94736842105266"/>
    <s v="games"/>
    <s v="video games"/>
    <s v="games/video games"/>
    <b v="0"/>
    <x v="1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d v="2013-02-04T20:29:34"/>
    <d v="2012-12-21T20:29:34"/>
    <n v="1360009774"/>
    <n v="1356121774"/>
    <b v="0"/>
    <n v="311"/>
    <n v="6.5900366666666668E-2"/>
    <n v="63.569485530546629"/>
    <s v="games"/>
    <s v="video games"/>
    <s v="games/video games"/>
    <b v="0"/>
    <x v="1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d v="2011-06-16T17:32:54"/>
    <n v="1310837574"/>
    <n v="1308245574"/>
    <b v="0"/>
    <n v="2"/>
    <n v="7.2222222222222219E-3"/>
    <n v="13"/>
    <s v="games"/>
    <s v="video games"/>
    <s v="games/video games"/>
    <b v="0"/>
    <x v="1"/>
  </r>
  <r>
    <n v="2160"/>
    <x v="2160"/>
    <s v="An awesome side-scroller tower defense game.  Think &quot;Plants vs Zombies&quot; but from a side-on perspective."/>
    <n v="10000"/>
    <n v="85"/>
    <x v="2"/>
    <s v="US"/>
    <s v="USD"/>
    <d v="2012-05-19T17:05:05"/>
    <d v="2012-04-19T17:05:05"/>
    <n v="1337447105"/>
    <n v="1334855105"/>
    <b v="0"/>
    <n v="16"/>
    <n v="8.5000000000000006E-3"/>
    <n v="5.3125"/>
    <s v="games"/>
    <s v="video games"/>
    <s v="games/video games"/>
    <b v="0"/>
    <x v="1"/>
  </r>
  <r>
    <n v="2161"/>
    <x v="2161"/>
    <s v="We're trying to fund hard copies of our debut album!"/>
    <n v="400"/>
    <n v="463"/>
    <x v="0"/>
    <s v="US"/>
    <s v="USD"/>
    <d v="2015-09-23T20:27:39"/>
    <d v="2015-08-24T20:27:39"/>
    <n v="1443040059"/>
    <n v="1440448059"/>
    <b v="0"/>
    <n v="13"/>
    <n v="1.1575"/>
    <n v="35.615384615384613"/>
    <s v="music"/>
    <s v="rock"/>
    <s v="music/rock"/>
    <b v="1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6-23T18:23:11"/>
    <n v="1406226191"/>
    <n v="1403547791"/>
    <b v="0"/>
    <n v="58"/>
    <n v="1.1226666666666667"/>
    <n v="87.103448275862064"/>
    <s v="music"/>
    <s v="rock"/>
    <s v="music/rock"/>
    <b v="1"/>
    <x v="0"/>
  </r>
  <r>
    <n v="2163"/>
    <x v="2163"/>
    <s v="Mongrel is looking to hit the studio once again in June so we can bring you a new cd later this year and we need your help!"/>
    <n v="2500"/>
    <n v="3305"/>
    <x v="0"/>
    <s v="US"/>
    <s v="USD"/>
    <d v="2015-06-08T03:50:00"/>
    <d v="2015-04-17T21:35:20"/>
    <n v="1433735400"/>
    <n v="1429306520"/>
    <b v="0"/>
    <n v="44"/>
    <n v="1.3220000000000001"/>
    <n v="75.11363636363636"/>
    <s v="music"/>
    <s v="rock"/>
    <s v="music/rock"/>
    <b v="1"/>
    <x v="0"/>
  </r>
  <r>
    <n v="2164"/>
    <x v="2164"/>
    <s v="South Florida roots country/rock outfit's long awaited debut record"/>
    <n v="5500"/>
    <n v="5645"/>
    <x v="0"/>
    <s v="US"/>
    <s v="USD"/>
    <d v="2016-06-25T03:59:00"/>
    <d v="2016-05-25T17:13:34"/>
    <n v="1466827140"/>
    <n v="1464196414"/>
    <b v="0"/>
    <n v="83"/>
    <n v="1.0263636363636364"/>
    <n v="68.01204819277109"/>
    <s v="music"/>
    <s v="rock"/>
    <s v="music/rock"/>
    <b v="1"/>
    <x v="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3-09T16:00:35"/>
    <n v="1460127635"/>
    <n v="1457539235"/>
    <b v="0"/>
    <n v="117"/>
    <n v="1.3864000000000001"/>
    <n v="29.623931623931625"/>
    <s v="music"/>
    <s v="rock"/>
    <s v="music/rock"/>
    <b v="1"/>
    <x v="0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0-21T20:06:58"/>
    <n v="1417813618"/>
    <n v="1413922018"/>
    <b v="0"/>
    <n v="32"/>
    <n v="1.466"/>
    <n v="91.625"/>
    <s v="music"/>
    <s v="rock"/>
    <s v="music/rock"/>
    <b v="1"/>
    <x v="0"/>
  </r>
  <r>
    <n v="2167"/>
    <x v="2167"/>
    <s v="We need YOUR HELP to take one more step to this make release sound amazing!"/>
    <n v="150"/>
    <n v="180"/>
    <x v="0"/>
    <s v="US"/>
    <s v="USD"/>
    <d v="2012-09-15T01:35:37"/>
    <d v="2012-09-01T01:35:37"/>
    <n v="1347672937"/>
    <n v="1346463337"/>
    <b v="0"/>
    <n v="8"/>
    <n v="1.2"/>
    <n v="22.5"/>
    <s v="music"/>
    <s v="rock"/>
    <s v="music/rock"/>
    <b v="1"/>
    <x v="0"/>
  </r>
  <r>
    <n v="2168"/>
    <x v="2168"/>
    <s v="We're hitting the studio to record our next album, &quot;Pizazz&quot;!! Help us put the FUN in FUNK!!"/>
    <n v="18000"/>
    <n v="21884.69"/>
    <x v="0"/>
    <s v="US"/>
    <s v="USD"/>
    <d v="2017-02-10T05:00:00"/>
    <d v="2017-01-10T14:24:21"/>
    <n v="1486702800"/>
    <n v="1484058261"/>
    <b v="0"/>
    <n v="340"/>
    <n v="1.215816111111111"/>
    <n v="64.366735294117646"/>
    <s v="music"/>
    <s v="rock"/>
    <s v="music/rock"/>
    <b v="1"/>
    <x v="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2-27T16:49:11"/>
    <n v="1488473351"/>
    <n v="1488214151"/>
    <b v="0"/>
    <n v="7"/>
    <n v="1"/>
    <n v="21.857142857142858"/>
    <s v="music"/>
    <s v="rock"/>
    <s v="music/rock"/>
    <b v="1"/>
    <x v="0"/>
  </r>
  <r>
    <n v="2170"/>
    <x v="2170"/>
    <s v="We are a hard rock band from Northern California trying to raise $350 for our next EP. Be a part of our journey!"/>
    <n v="350"/>
    <n v="633"/>
    <x v="0"/>
    <s v="US"/>
    <s v="USD"/>
    <d v="2015-08-22T18:00:22"/>
    <d v="2015-07-13T18:00:22"/>
    <n v="1440266422"/>
    <n v="1436810422"/>
    <b v="0"/>
    <n v="19"/>
    <n v="1.8085714285714285"/>
    <n v="33.315789473684212"/>
    <s v="music"/>
    <s v="rock"/>
    <s v="music/rock"/>
    <b v="1"/>
    <x v="0"/>
  </r>
  <r>
    <n v="2171"/>
    <x v="2171"/>
    <s v="Like records? We do, too! Help this Los Angeles based rock 'n' roll band get their new album out on vinyl!"/>
    <n v="4000"/>
    <n v="4243"/>
    <x v="0"/>
    <s v="US"/>
    <s v="USD"/>
    <d v="2015-06-22T05:00:00"/>
    <d v="2015-05-17T22:58:15"/>
    <n v="1434949200"/>
    <n v="1431903495"/>
    <b v="0"/>
    <n v="47"/>
    <n v="1.0607500000000001"/>
    <n v="90.276595744680847"/>
    <s v="music"/>
    <s v="rock"/>
    <s v="music/rock"/>
    <b v="1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d v="2015-04-18T13:55:20"/>
    <d v="2015-03-19T13:55:20"/>
    <n v="1429365320"/>
    <n v="1426773320"/>
    <b v="0"/>
    <n v="13"/>
    <n v="1"/>
    <n v="76.92307692307692"/>
    <s v="music"/>
    <s v="rock"/>
    <s v="music/rock"/>
    <b v="1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8-09T16:37:23"/>
    <n v="1378785540"/>
    <n v="1376066243"/>
    <b v="0"/>
    <n v="90"/>
    <n v="1.2692857142857144"/>
    <n v="59.233333333333334"/>
    <s v="music"/>
    <s v="rock"/>
    <s v="music/rock"/>
    <b v="1"/>
    <x v="0"/>
  </r>
  <r>
    <n v="2174"/>
    <x v="2174"/>
    <s v="Chivo and his band of miscreants present their debut album _x000a_'Blind Energy' ...we think you are going to like it."/>
    <n v="4000"/>
    <n v="4119"/>
    <x v="0"/>
    <s v="GB"/>
    <s v="GBP"/>
    <d v="2016-05-05T13:01:47"/>
    <d v="2016-04-05T13:01:47"/>
    <n v="1462453307"/>
    <n v="1459861307"/>
    <b v="0"/>
    <n v="63"/>
    <n v="1.0297499999999999"/>
    <n v="65.38095238095238"/>
    <s v="music"/>
    <s v="rock"/>
    <s v="music/rock"/>
    <b v="1"/>
    <x v="0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14T00:13:06"/>
    <n v="1469059986"/>
    <n v="1468455186"/>
    <b v="0"/>
    <n v="26"/>
    <n v="2.5"/>
    <n v="67.307692307692307"/>
    <s v="music"/>
    <s v="rock"/>
    <s v="music/rock"/>
    <b v="1"/>
    <x v="0"/>
  </r>
  <r>
    <n v="2176"/>
    <x v="2176"/>
    <s v="The Mike Farley Band has re-assembled its original line up and needs your help to make a new full-length album!"/>
    <n v="5000"/>
    <n v="6301"/>
    <x v="0"/>
    <s v="US"/>
    <s v="USD"/>
    <d v="2015-05-02T15:11:49"/>
    <d v="2015-04-02T15:11:49"/>
    <n v="1430579509"/>
    <n v="1427987509"/>
    <b v="0"/>
    <n v="71"/>
    <n v="1.2602"/>
    <n v="88.74647887323944"/>
    <s v="music"/>
    <s v="rock"/>
    <s v="music/rock"/>
    <b v="1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d v="2016-06-06T06:01:07"/>
    <d v="2016-05-12T06:01:07"/>
    <n v="1465192867"/>
    <n v="1463032867"/>
    <b v="0"/>
    <n v="38"/>
    <n v="1.0012000000000001"/>
    <n v="65.868421052631575"/>
    <s v="music"/>
    <s v="rock"/>
    <s v="music/rock"/>
    <b v="1"/>
    <x v="0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d v="2017-01-18T15:16:37"/>
    <d v="2016-12-19T15:16:37"/>
    <n v="1484752597"/>
    <n v="1482160597"/>
    <b v="0"/>
    <n v="859"/>
    <n v="1.3864000000000001"/>
    <n v="40.349243306169967"/>
    <s v="music"/>
    <s v="rock"/>
    <s v="music/rock"/>
    <b v="1"/>
    <x v="0"/>
  </r>
  <r>
    <n v="2179"/>
    <x v="2179"/>
    <s v="Woodhouse is making an EP!  If you are a fan of whiskey and loud guitars, contribute to the cause!"/>
    <n v="1000"/>
    <n v="1614"/>
    <x v="0"/>
    <s v="US"/>
    <s v="USD"/>
    <d v="2015-04-11T04:06:32"/>
    <d v="2015-03-12T04:06:32"/>
    <n v="1428725192"/>
    <n v="1426133192"/>
    <b v="0"/>
    <n v="21"/>
    <n v="1.6140000000000001"/>
    <n v="76.857142857142861"/>
    <s v="music"/>
    <s v="rock"/>
    <s v="music/rock"/>
    <b v="1"/>
    <x v="0"/>
  </r>
  <r>
    <n v="2180"/>
    <x v="2180"/>
    <s v="Help fund the new record by independent alternative rockers FOUR STAR MARY &quot;PIECES&quot;"/>
    <n v="5000"/>
    <n v="5359.21"/>
    <x v="0"/>
    <s v="US"/>
    <s v="USD"/>
    <d v="2015-11-13T17:04:28"/>
    <d v="2015-10-02T16:04:28"/>
    <n v="1447434268"/>
    <n v="1443801868"/>
    <b v="0"/>
    <n v="78"/>
    <n v="1.071842"/>
    <n v="68.707820512820518"/>
    <s v="music"/>
    <s v="rock"/>
    <s v="music/rock"/>
    <b v="1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07T00:07:33"/>
    <n v="1487635653"/>
    <n v="1486426053"/>
    <b v="0"/>
    <n v="53"/>
    <n v="1.5309999999999999"/>
    <n v="57.773584905660378"/>
    <s v="games"/>
    <s v="tabletop games"/>
    <s v="games/tabletop games"/>
    <b v="1"/>
    <x v="0"/>
  </r>
  <r>
    <n v="2182"/>
    <x v="2182"/>
    <s v="An incredibly comprehensive tabletop rpg book for the post apocalypse, inspired by Dungeon World."/>
    <n v="3000"/>
    <n v="15725"/>
    <x v="0"/>
    <s v="CA"/>
    <s v="CAD"/>
    <d v="2014-10-02T21:37:05"/>
    <d v="2014-08-28T21:37:05"/>
    <n v="1412285825"/>
    <n v="1409261825"/>
    <b v="0"/>
    <n v="356"/>
    <n v="5.2416666666666663"/>
    <n v="44.171348314606739"/>
    <s v="games"/>
    <s v="tabletop games"/>
    <s v="games/tabletop games"/>
    <b v="1"/>
    <x v="0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1-10T08:46:17"/>
    <n v="1486616400"/>
    <n v="1484037977"/>
    <b v="0"/>
    <n v="279"/>
    <n v="4.8927777777777779"/>
    <n v="31.566308243727597"/>
    <s v="games"/>
    <s v="tabletop games"/>
    <s v="games/tabletop games"/>
    <b v="1"/>
    <x v="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11T16:34:01"/>
    <n v="1453737600"/>
    <n v="1452530041"/>
    <b v="1"/>
    <n v="266"/>
    <n v="2.8473999999999999"/>
    <n v="107.04511278195488"/>
    <s v="games"/>
    <s v="tabletop games"/>
    <s v="games/tabletop games"/>
    <b v="1"/>
    <x v="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2-14T08:23:59"/>
    <n v="1364286239"/>
    <n v="1360830239"/>
    <b v="0"/>
    <n v="623"/>
    <n v="18.569700000000001"/>
    <n v="149.03451043338683"/>
    <s v="games"/>
    <s v="tabletop games"/>
    <s v="games/tabletop games"/>
    <b v="1"/>
    <x v="0"/>
  </r>
  <r>
    <n v="2186"/>
    <x v="2186"/>
    <s v="The real-time digital social deduction game where there's no moderator, no sleeping, and no dying."/>
    <n v="20000"/>
    <n v="21935"/>
    <x v="0"/>
    <s v="US"/>
    <s v="USD"/>
    <d v="2016-09-07T02:00:00"/>
    <d v="2016-08-01T14:45:43"/>
    <n v="1473213600"/>
    <n v="1470062743"/>
    <b v="0"/>
    <n v="392"/>
    <n v="1.0967499999999999"/>
    <n v="55.956632653061227"/>
    <s v="games"/>
    <s v="tabletop games"/>
    <s v="games/tabletop games"/>
    <b v="1"/>
    <x v="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3-05T05:01:06"/>
    <n v="1428033540"/>
    <n v="1425531666"/>
    <b v="1"/>
    <n v="3562"/>
    <n v="10.146425000000001"/>
    <n v="56.970381807973048"/>
    <s v="games"/>
    <s v="tabletop games"/>
    <s v="games/tabletop games"/>
    <b v="1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d v="2016-10-25T17:00:00"/>
    <d v="2016-09-20T14:04:01"/>
    <n v="1477414800"/>
    <n v="1474380241"/>
    <b v="0"/>
    <n v="514"/>
    <n v="4.1217692027666546"/>
    <n v="44.056420233463037"/>
    <s v="games"/>
    <s v="tabletop games"/>
    <s v="games/tabletop games"/>
    <b v="1"/>
    <x v="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07T18:55:00"/>
    <n v="1461276000"/>
    <n v="1460055300"/>
    <b v="0"/>
    <n v="88"/>
    <n v="5.0324999999999998"/>
    <n v="68.625"/>
    <s v="games"/>
    <s v="tabletop games"/>
    <s v="games/tabletop games"/>
    <b v="1"/>
    <x v="0"/>
  </r>
  <r>
    <n v="2190"/>
    <x v="2190"/>
    <s v="You are an evil Overlord.  Your mission?  To make everyone as miserable as possible.  Can you achieve world domination?"/>
    <n v="19000"/>
    <n v="35076"/>
    <x v="0"/>
    <s v="US"/>
    <s v="USD"/>
    <d v="2016-03-23T06:59:00"/>
    <d v="2016-02-17T15:00:04"/>
    <n v="1458716340"/>
    <n v="1455721204"/>
    <b v="0"/>
    <n v="537"/>
    <n v="1.8461052631578947"/>
    <n v="65.318435754189949"/>
    <s v="games"/>
    <s v="tabletop games"/>
    <s v="games/tabletop games"/>
    <b v="1"/>
    <x v="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02T20:00:27"/>
    <n v="1487102427"/>
    <n v="1486065627"/>
    <b v="0"/>
    <n v="25"/>
    <n v="1.1973333333333334"/>
    <n v="35.92"/>
    <s v="games"/>
    <s v="tabletop games"/>
    <s v="games/tabletop games"/>
    <b v="1"/>
    <x v="0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1-17T20:25:44"/>
    <n v="1481842800"/>
    <n v="1479414344"/>
    <b v="0"/>
    <n v="3238"/>
    <n v="10.812401666666668"/>
    <n v="40.070667078443485"/>
    <s v="games"/>
    <s v="tabletop games"/>
    <s v="games/tabletop games"/>
    <b v="1"/>
    <x v="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0-21T09:44:32"/>
    <n v="1479704340"/>
    <n v="1477043072"/>
    <b v="0"/>
    <n v="897"/>
    <n v="4.5237333333333334"/>
    <n v="75.647714604236342"/>
    <s v="games"/>
    <s v="tabletop games"/>
    <s v="games/tabletop games"/>
    <b v="1"/>
    <x v="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2-25T18:11:30"/>
    <n v="1459012290"/>
    <n v="1456423890"/>
    <b v="0"/>
    <n v="878"/>
    <n v="5.3737000000000004"/>
    <n v="61.203872437357631"/>
    <s v="games"/>
    <s v="tabletop games"/>
    <s v="games/tabletop games"/>
    <b v="1"/>
    <x v="0"/>
  </r>
  <r>
    <n v="2195"/>
    <x v="2195"/>
    <s v="A gritty, noir tabletop RPG with a fast-paced combo-based battle system."/>
    <n v="4600"/>
    <n v="5535"/>
    <x v="0"/>
    <s v="US"/>
    <s v="USD"/>
    <d v="2015-08-11T18:31:40"/>
    <d v="2015-07-12T18:31:40"/>
    <n v="1439317900"/>
    <n v="1436725900"/>
    <b v="0"/>
    <n v="115"/>
    <n v="1.2032608695652174"/>
    <n v="48.130434782608695"/>
    <s v="games"/>
    <s v="tabletop games"/>
    <s v="games/tabletop games"/>
    <b v="1"/>
    <x v="0"/>
  </r>
  <r>
    <n v="2196"/>
    <x v="2196"/>
    <s v="Race your friends in style with this classic Grand Prix game."/>
    <n v="14000"/>
    <n v="15937"/>
    <x v="0"/>
    <s v="US"/>
    <s v="USD"/>
    <d v="2016-12-02T07:00:00"/>
    <d v="2016-11-01T11:41:42"/>
    <n v="1480662000"/>
    <n v="1478000502"/>
    <b v="0"/>
    <n v="234"/>
    <n v="1.1383571428571428"/>
    <n v="68.106837606837601"/>
    <s v="games"/>
    <s v="tabletop games"/>
    <s v="games/tabletop games"/>
    <b v="1"/>
    <x v="0"/>
  </r>
  <r>
    <n v="2197"/>
    <x v="2197"/>
    <s v="A strategy game of magic and deception, where aspiring  Illusionists clash in a grand contest for fame and fortune."/>
    <n v="30000"/>
    <n v="285309.33"/>
    <x v="0"/>
    <s v="US"/>
    <s v="USD"/>
    <d v="2015-02-28T14:00:59"/>
    <d v="2015-01-29T14:00:59"/>
    <n v="1425132059"/>
    <n v="1422540059"/>
    <b v="0"/>
    <n v="4330"/>
    <n v="9.5103109999999997"/>
    <n v="65.891300230946882"/>
    <s v="games"/>
    <s v="tabletop games"/>
    <s v="games/tabletop games"/>
    <b v="1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d v="2015-11-14T13:20:00"/>
    <d v="2015-10-15T12:20:00"/>
    <n v="1447507200"/>
    <n v="1444911600"/>
    <b v="0"/>
    <n v="651"/>
    <n v="1.3289249999999999"/>
    <n v="81.654377880184327"/>
    <s v="games"/>
    <s v="tabletop games"/>
    <s v="games/tabletop games"/>
    <b v="1"/>
    <x v="0"/>
  </r>
  <r>
    <n v="2199"/>
    <x v="2199"/>
    <s v="A new strategic board game designed to flip out your opponent."/>
    <n v="9000"/>
    <n v="13228"/>
    <x v="0"/>
    <s v="IE"/>
    <s v="EUR"/>
    <d v="2015-10-15T09:59:58"/>
    <d v="2015-09-15T09:59:58"/>
    <n v="1444903198"/>
    <n v="1442311198"/>
    <b v="1"/>
    <n v="251"/>
    <n v="1.4697777777777778"/>
    <n v="52.701195219123505"/>
    <s v="games"/>
    <s v="tabletop games"/>
    <s v="games/tabletop games"/>
    <b v="1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6-08T15:01:08"/>
    <n v="1436151600"/>
    <n v="1433775668"/>
    <b v="0"/>
    <n v="263"/>
    <n v="5.4215"/>
    <n v="41.228136882129277"/>
    <s v="games"/>
    <s v="tabletop games"/>
    <s v="games/tabletop games"/>
    <b v="1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02T20:19:25"/>
    <n v="1358367565"/>
    <n v="1357157965"/>
    <b v="0"/>
    <n v="28"/>
    <n v="3.8271818181818182"/>
    <n v="15.035357142857142"/>
    <s v="music"/>
    <s v="electronic music"/>
    <s v="music/electronic music"/>
    <b v="1"/>
    <x v="0"/>
  </r>
  <r>
    <n v="2202"/>
    <x v="2202"/>
    <s v="An electro-organic album of evolved dance music inspired by seminal cyberpunk works."/>
    <n v="4000"/>
    <n v="28167.25"/>
    <x v="0"/>
    <s v="US"/>
    <s v="USD"/>
    <d v="2012-11-01T20:22:48"/>
    <d v="2012-10-02T20:22:48"/>
    <n v="1351801368"/>
    <n v="1349209368"/>
    <b v="0"/>
    <n v="721"/>
    <n v="7.0418124999999998"/>
    <n v="39.066920943134534"/>
    <s v="music"/>
    <s v="electronic music"/>
    <s v="music/electronic music"/>
    <b v="1"/>
    <x v="0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8-25T20:38:02"/>
    <n v="1443127082"/>
    <n v="1440535082"/>
    <b v="0"/>
    <n v="50"/>
    <n v="1.0954999999999999"/>
    <n v="43.82"/>
    <s v="music"/>
    <s v="electronic music"/>
    <s v="music/electronic music"/>
    <b v="1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d v="2013-03-09T07:28:39"/>
    <d v="2013-02-07T07:28:39"/>
    <n v="1362814119"/>
    <n v="1360222119"/>
    <b v="0"/>
    <n v="73"/>
    <n v="1.3286666666666667"/>
    <n v="27.301369863013697"/>
    <s v="music"/>
    <s v="electronic music"/>
    <s v="music/electronic music"/>
    <b v="1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5-02T19:43:09"/>
    <n v="1338579789"/>
    <n v="1335987789"/>
    <b v="0"/>
    <n v="27"/>
    <n v="1.52"/>
    <n v="42.222222222222221"/>
    <s v="music"/>
    <s v="electronic music"/>
    <s v="music/electronic music"/>
    <b v="1"/>
    <x v="0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3-29T06:10:24"/>
    <n v="1334556624"/>
    <n v="1333001424"/>
    <b v="0"/>
    <n v="34"/>
    <n v="1.0272727272727273"/>
    <n v="33.235294117647058"/>
    <s v="music"/>
    <s v="electronic music"/>
    <s v="music/electronic music"/>
    <b v="1"/>
    <x v="0"/>
  </r>
  <r>
    <n v="2207"/>
    <x v="2207"/>
    <s v="Each piece has a story behind it. Not of some life drama but of an experience you live whilst listening; Happiness evoking"/>
    <n v="2000"/>
    <n v="2000"/>
    <x v="0"/>
    <s v="US"/>
    <s v="USD"/>
    <d v="2013-11-16T05:39:33"/>
    <d v="2013-10-17T04:39:33"/>
    <n v="1384580373"/>
    <n v="1381984773"/>
    <b v="0"/>
    <n v="7"/>
    <n v="1"/>
    <n v="285.71428571428572"/>
    <s v="music"/>
    <s v="electronic music"/>
    <s v="music/electronic music"/>
    <b v="1"/>
    <x v="0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2-07T21:10:26"/>
    <n v="1333771200"/>
    <n v="1328649026"/>
    <b v="0"/>
    <n v="24"/>
    <n v="1.016"/>
    <n v="42.333333333333336"/>
    <s v="music"/>
    <s v="electronic music"/>
    <s v="music/electronic music"/>
    <b v="1"/>
    <x v="0"/>
  </r>
  <r>
    <n v="2209"/>
    <x v="2209"/>
    <s v="Support us and pledge for rewards on our new bigger Tour of the US, Canada and Colombia!"/>
    <n v="500"/>
    <n v="754"/>
    <x v="0"/>
    <s v="GB"/>
    <s v="GBP"/>
    <d v="2014-04-14T23:00:00"/>
    <d v="2014-04-03T11:30:44"/>
    <n v="1397516400"/>
    <n v="1396524644"/>
    <b v="0"/>
    <n v="15"/>
    <n v="1.508"/>
    <n v="50.266666666666666"/>
    <s v="music"/>
    <s v="electronic music"/>
    <s v="music/electronic music"/>
    <b v="1"/>
    <x v="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2-17T01:35:10"/>
    <n v="1334424960"/>
    <n v="1329442510"/>
    <b v="0"/>
    <n v="72"/>
    <n v="1.11425"/>
    <n v="61.902777777777779"/>
    <s v="music"/>
    <s v="electronic music"/>
    <s v="music/electronic music"/>
    <b v="1"/>
    <x v="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3-18T18:50:25"/>
    <n v="1397113140"/>
    <n v="1395168625"/>
    <b v="0"/>
    <n v="120"/>
    <n v="1.956"/>
    <n v="40.75"/>
    <s v="music"/>
    <s v="electronic music"/>
    <s v="music/electronic music"/>
    <b v="1"/>
    <x v="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0-01T17:56:17"/>
    <n v="1383526800"/>
    <n v="1380650177"/>
    <b v="0"/>
    <n v="123"/>
    <n v="1.1438333333333333"/>
    <n v="55.796747967479675"/>
    <s v="music"/>
    <s v="electronic music"/>
    <s v="music/electronic music"/>
    <b v="1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4-15T19:49:39"/>
    <n v="1431719379"/>
    <n v="1429127379"/>
    <b v="0"/>
    <n v="1"/>
    <n v="2"/>
    <n v="10"/>
    <s v="music"/>
    <s v="electronic music"/>
    <s v="music/electronic music"/>
    <b v="1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d v="2014-02-06T19:00:48"/>
    <d v="2014-01-07T19:00:48"/>
    <n v="1391713248"/>
    <n v="1389121248"/>
    <b v="0"/>
    <n v="24"/>
    <n v="2.9250166666666666"/>
    <n v="73.125416666666666"/>
    <s v="music"/>
    <s v="electronic music"/>
    <s v="music/electronic music"/>
    <b v="1"/>
    <x v="0"/>
  </r>
  <r>
    <n v="2215"/>
    <x v="2215"/>
    <s v="Ambient Electro Grind-fest!"/>
    <n v="550"/>
    <n v="860"/>
    <x v="0"/>
    <s v="US"/>
    <s v="USD"/>
    <d v="2012-03-13T06:59:00"/>
    <d v="2012-02-19T17:12:52"/>
    <n v="1331621940"/>
    <n v="1329671572"/>
    <b v="0"/>
    <n v="33"/>
    <n v="1.5636363636363637"/>
    <n v="26.060606060606062"/>
    <s v="music"/>
    <s v="electronic music"/>
    <s v="music/electronic music"/>
    <b v="1"/>
    <x v="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09T18:02:25"/>
    <n v="1437674545"/>
    <n v="1436464945"/>
    <b v="0"/>
    <n v="14"/>
    <n v="1.0566666666666666"/>
    <n v="22.642857142857142"/>
    <s v="music"/>
    <s v="electronic music"/>
    <s v="music/electronic music"/>
    <b v="1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0-22T18:38:33"/>
    <n v="1446451200"/>
    <n v="1445539113"/>
    <b v="0"/>
    <n v="9"/>
    <n v="1.0119047619047619"/>
    <n v="47.222222222222221"/>
    <s v="music"/>
    <s v="electronic music"/>
    <s v="music/electronic music"/>
    <b v="1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d v="2012-08-29T00:00:00"/>
    <d v="2012-08-06T19:29:43"/>
    <n v="1346198400"/>
    <n v="1344281383"/>
    <b v="0"/>
    <n v="76"/>
    <n v="1.2283299999999999"/>
    <n v="32.324473684210524"/>
    <s v="music"/>
    <s v="electronic music"/>
    <s v="music/electronic music"/>
    <b v="1"/>
    <x v="0"/>
  </r>
  <r>
    <n v="2219"/>
    <x v="2219"/>
    <s v="An album that illustrates events in our lives, whether trivial or significant, through the tones of electronic music."/>
    <n v="1000"/>
    <n v="1015"/>
    <x v="0"/>
    <s v="US"/>
    <s v="USD"/>
    <d v="2015-08-19T17:15:12"/>
    <d v="2015-07-20T17:15:12"/>
    <n v="1440004512"/>
    <n v="1437412512"/>
    <b v="0"/>
    <n v="19"/>
    <n v="1.0149999999999999"/>
    <n v="53.421052631578945"/>
    <s v="music"/>
    <s v="electronic music"/>
    <s v="music/electronic music"/>
    <b v="1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d v="2013-07-27T01:27:16"/>
    <d v="2013-06-27T01:27:16"/>
    <n v="1374888436"/>
    <n v="1372296436"/>
    <b v="0"/>
    <n v="69"/>
    <n v="1.0114285714285713"/>
    <n v="51.304347826086953"/>
    <s v="music"/>
    <s v="electronic music"/>
    <s v="music/electronic music"/>
    <b v="1"/>
    <x v="0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d v="2016-04-23T00:00:00"/>
    <d v="2016-03-23T16:00:09"/>
    <n v="1461369600"/>
    <n v="1458748809"/>
    <b v="0"/>
    <n v="218"/>
    <n v="1.0811999999999999"/>
    <n v="37.197247706422019"/>
    <s v="games"/>
    <s v="tabletop games"/>
    <s v="games/tabletop games"/>
    <b v="1"/>
    <x v="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1-12-29T18:54:07"/>
    <n v="1327776847"/>
    <n v="1325184847"/>
    <b v="0"/>
    <n v="30"/>
    <n v="1.6259999999999999"/>
    <n v="27.1"/>
    <s v="games"/>
    <s v="tabletop games"/>
    <s v="games/tabletop games"/>
    <b v="1"/>
    <x v="0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5-28T15:22:48"/>
    <n v="1435418568"/>
    <n v="1432826568"/>
    <b v="0"/>
    <n v="100"/>
    <n v="1.0580000000000001"/>
    <n v="206.31"/>
    <s v="games"/>
    <s v="tabletop games"/>
    <s v="games/tabletop games"/>
    <b v="1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01T16:01:15"/>
    <n v="1477767600"/>
    <n v="1475337675"/>
    <b v="0"/>
    <n v="296"/>
    <n v="2.4315000000000002"/>
    <n v="82.145270270270274"/>
    <s v="games"/>
    <s v="tabletop games"/>
    <s v="games/tabletop games"/>
    <b v="1"/>
    <x v="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8-22T19:00:15"/>
    <n v="1411326015"/>
    <n v="1408734015"/>
    <b v="0"/>
    <n v="1204"/>
    <n v="9.4483338095238096"/>
    <n v="164.79651993355483"/>
    <s v="games"/>
    <s v="tabletop games"/>
    <s v="games/tabletop games"/>
    <b v="1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1-12T19:10:22"/>
    <n v="1455253140"/>
    <n v="1452625822"/>
    <b v="0"/>
    <n v="321"/>
    <n v="1.0846283333333333"/>
    <n v="60.820280373831778"/>
    <s v="games"/>
    <s v="tabletop games"/>
    <s v="games/tabletop games"/>
    <b v="1"/>
    <x v="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0-14T19:22:35"/>
    <n v="1384374155"/>
    <n v="1381778555"/>
    <b v="0"/>
    <n v="301"/>
    <n v="1.5737692307692308"/>
    <n v="67.970099667774093"/>
    <s v="games"/>
    <s v="tabletop games"/>
    <s v="games/tabletop games"/>
    <b v="1"/>
    <x v="0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7-17T06:40:36"/>
    <n v="1439707236"/>
    <n v="1437115236"/>
    <b v="0"/>
    <n v="144"/>
    <n v="11.744899999999999"/>
    <n v="81.561805555555551"/>
    <s v="games"/>
    <s v="tabletop games"/>
    <s v="games/tabletop games"/>
    <b v="1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7-29T15:56:31"/>
    <n v="1378180800"/>
    <n v="1375113391"/>
    <b v="0"/>
    <n v="539"/>
    <n v="1.7104755366949576"/>
    <n v="25.42547309833024"/>
    <s v="games"/>
    <s v="tabletop games"/>
    <s v="games/tabletop games"/>
    <b v="1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3-26T21:08:47"/>
    <n v="1398460127"/>
    <n v="1395868127"/>
    <b v="0"/>
    <n v="498"/>
    <n v="1.2595294117647058"/>
    <n v="21.497991967871485"/>
    <s v="games"/>
    <s v="tabletop games"/>
    <s v="games/tabletop games"/>
    <b v="1"/>
    <x v="0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d v="2013-06-25T05:00:00"/>
    <d v="2013-05-29T21:51:41"/>
    <n v="1372136400"/>
    <n v="1369864301"/>
    <b v="0"/>
    <n v="1113"/>
    <n v="12.121296000000001"/>
    <n v="27.226630727762803"/>
    <s v="games"/>
    <s v="tabletop games"/>
    <s v="games/tabletop games"/>
    <b v="1"/>
    <x v="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d v="2014-07-19T03:00:00"/>
    <d v="2014-06-16T19:03:28"/>
    <n v="1405738800"/>
    <n v="1402945408"/>
    <b v="0"/>
    <n v="988"/>
    <n v="4.9580000000000002"/>
    <n v="25.091093117408906"/>
    <s v="games"/>
    <s v="tabletop games"/>
    <s v="games/tabletop games"/>
    <b v="1"/>
    <x v="0"/>
  </r>
  <r>
    <n v="2233"/>
    <x v="2233"/>
    <s v="Cadaver is a lighthearted game of friendly necromancy! Players compete to resurrect as many bodies as possible!"/>
    <n v="2500"/>
    <n v="8301"/>
    <x v="0"/>
    <s v="GB"/>
    <s v="GBP"/>
    <d v="2015-12-14T00:00:00"/>
    <d v="2015-11-23T09:05:39"/>
    <n v="1450051200"/>
    <n v="1448269539"/>
    <b v="0"/>
    <n v="391"/>
    <n v="3.3203999999999998"/>
    <n v="21.230179028132991"/>
    <s v="games"/>
    <s v="tabletop games"/>
    <s v="games/tabletop games"/>
    <b v="1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d v="2017-01-05T19:47:27"/>
    <d v="2016-12-06T19:47:27"/>
    <n v="1483645647"/>
    <n v="1481053647"/>
    <b v="0"/>
    <n v="28"/>
    <n v="11.65"/>
    <n v="41.607142857142854"/>
    <s v="games"/>
    <s v="tabletop games"/>
    <s v="games/tabletop games"/>
    <b v="1"/>
    <x v="0"/>
  </r>
  <r>
    <n v="2235"/>
    <x v="2235"/>
    <s v="An amazing set of sceneries to create unique atmospheres for your tabletop gaming."/>
    <n v="13000"/>
    <n v="19931"/>
    <x v="0"/>
    <s v="CA"/>
    <s v="CAD"/>
    <d v="2015-03-28T23:31:51"/>
    <d v="2015-02-27T00:31:51"/>
    <n v="1427585511"/>
    <n v="1424997111"/>
    <b v="0"/>
    <n v="147"/>
    <n v="1.5331538461538461"/>
    <n v="135.58503401360545"/>
    <s v="games"/>
    <s v="tabletop games"/>
    <s v="games/tabletop games"/>
    <b v="1"/>
    <x v="0"/>
  </r>
  <r>
    <n v="2236"/>
    <x v="2236"/>
    <s v="Assume the role of an intergalactic real-estate agent attempting to satisfy various creature clientele!"/>
    <n v="2800"/>
    <n v="15039"/>
    <x v="0"/>
    <s v="US"/>
    <s v="USD"/>
    <d v="2016-02-01T14:48:43"/>
    <d v="2016-01-02T14:48:43"/>
    <n v="1454338123"/>
    <n v="1451746123"/>
    <b v="0"/>
    <n v="680"/>
    <n v="5.3710714285714287"/>
    <n v="22.116176470588236"/>
    <s v="games"/>
    <s v="tabletop games"/>
    <s v="games/tabletop games"/>
    <b v="1"/>
    <x v="0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d v="2014-11-12T07:59:00"/>
    <d v="2014-10-03T00:04:43"/>
    <n v="1415779140"/>
    <n v="1412294683"/>
    <b v="0"/>
    <n v="983"/>
    <n v="3.5292777777777777"/>
    <n v="64.625635808748726"/>
    <s v="games"/>
    <s v="tabletop games"/>
    <s v="games/tabletop games"/>
    <b v="1"/>
    <x v="0"/>
  </r>
  <r>
    <n v="2238"/>
    <x v="2238"/>
    <s v="28mm Fantasy Miniature Range in leadfree white metal: Orcs, wolves and more."/>
    <n v="4000"/>
    <n v="5496"/>
    <x v="0"/>
    <s v="DE"/>
    <s v="EUR"/>
    <d v="2017-03-10T14:55:16"/>
    <d v="2017-02-08T14:55:16"/>
    <n v="1489157716"/>
    <n v="1486565716"/>
    <b v="0"/>
    <n v="79"/>
    <n v="1.3740000000000001"/>
    <n v="69.569620253164558"/>
    <s v="games"/>
    <s v="tabletop games"/>
    <s v="games/tabletop games"/>
    <b v="1"/>
    <x v="0"/>
  </r>
  <r>
    <n v="2239"/>
    <x v="2239"/>
    <s v="Next stretch goal unlocks at $33,000 and/or 500 backers unlocks 2 bonus stretch goals."/>
    <n v="25000"/>
    <n v="32006.67"/>
    <x v="0"/>
    <s v="US"/>
    <s v="USD"/>
    <d v="2013-12-01T04:02:00"/>
    <d v="2013-10-25T23:00:14"/>
    <n v="1385870520"/>
    <n v="1382742014"/>
    <b v="0"/>
    <n v="426"/>
    <n v="1.2802667999999999"/>
    <n v="75.133028169014082"/>
    <s v="games"/>
    <s v="tabletop games"/>
    <s v="games/tabletop games"/>
    <b v="1"/>
    <x v="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3-23T19:49:04"/>
    <n v="1461354544"/>
    <n v="1458762544"/>
    <b v="0"/>
    <n v="96"/>
    <n v="2.7067999999999999"/>
    <n v="140.97916666666666"/>
    <s v="games"/>
    <s v="tabletop games"/>
    <s v="games/tabletop games"/>
    <b v="1"/>
    <x v="0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d v="2017-03-02T19:51:40"/>
    <d v="2017-01-31T19:51:40"/>
    <n v="1488484300"/>
    <n v="1485892300"/>
    <b v="0"/>
    <n v="163"/>
    <n v="8.0640000000000001"/>
    <n v="49.472392638036808"/>
    <s v="games"/>
    <s v="tabletop games"/>
    <s v="games/tabletop games"/>
    <b v="1"/>
    <x v="0"/>
  </r>
  <r>
    <n v="2242"/>
    <x v="2242"/>
    <s v="Inconceivable! An amazing new illustrative deck based on The Princess Bride movie."/>
    <n v="10000"/>
    <n v="136009.76"/>
    <x v="0"/>
    <s v="US"/>
    <s v="USD"/>
    <d v="2013-11-27T03:02:00"/>
    <d v="2013-10-22T13:48:53"/>
    <n v="1385521320"/>
    <n v="1382449733"/>
    <b v="0"/>
    <n v="2525"/>
    <n v="13.600976000000001"/>
    <n v="53.865251485148519"/>
    <s v="games"/>
    <s v="tabletop games"/>
    <s v="games/tabletop games"/>
    <b v="1"/>
    <x v="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d v="2017-03-06T18:01:30"/>
    <n v="1489374000"/>
    <n v="1488823290"/>
    <b v="0"/>
    <n v="2035"/>
    <n v="9302.5"/>
    <n v="4.5712530712530715"/>
    <s v="games"/>
    <s v="tabletop games"/>
    <s v="games/tabletop games"/>
    <b v="1"/>
    <x v="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d v="2016-10-16T20:30:00"/>
    <d v="2016-10-04T19:39:06"/>
    <n v="1476649800"/>
    <n v="1475609946"/>
    <b v="0"/>
    <n v="290"/>
    <n v="3.7702"/>
    <n v="65.00344827586207"/>
    <s v="games"/>
    <s v="tabletop games"/>
    <s v="games/tabletop games"/>
    <b v="1"/>
    <x v="0"/>
  </r>
  <r>
    <n v="2245"/>
    <x v="2245"/>
    <s v="You've got a time machine, high-powered weapons and a whole lot of history to save. Welcome to TimeWatch!"/>
    <n v="4000"/>
    <n v="105881"/>
    <x v="0"/>
    <s v="US"/>
    <s v="USD"/>
    <d v="2014-02-21T18:00:00"/>
    <d v="2014-01-21T17:00:17"/>
    <n v="1393005600"/>
    <n v="1390323617"/>
    <b v="0"/>
    <n v="1980"/>
    <n v="26.47025"/>
    <n v="53.475252525252522"/>
    <s v="games"/>
    <s v="tabletop games"/>
    <s v="games/tabletop games"/>
    <b v="1"/>
    <x v="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d v="2015-09-04T19:00:10"/>
    <d v="2015-08-05T19:00:10"/>
    <n v="1441393210"/>
    <n v="1438801210"/>
    <b v="0"/>
    <n v="57"/>
    <n v="1.0012000000000001"/>
    <n v="43.912280701754383"/>
    <s v="games"/>
    <s v="tabletop games"/>
    <s v="games/tabletop games"/>
    <b v="1"/>
    <x v="0"/>
  </r>
  <r>
    <n v="2247"/>
    <x v="2247"/>
    <s v="Take on the role of an ancient forager in this fun strategy game from the designer of Biblios."/>
    <n v="18500"/>
    <n v="19324"/>
    <x v="0"/>
    <s v="US"/>
    <s v="USD"/>
    <d v="2015-07-29T15:59:25"/>
    <d v="2015-07-15T15:59:25"/>
    <n v="1438185565"/>
    <n v="1436975965"/>
    <b v="0"/>
    <n v="380"/>
    <n v="1.0445405405405406"/>
    <n v="50.852631578947367"/>
    <s v="games"/>
    <s v="tabletop games"/>
    <s v="games/tabletop games"/>
    <b v="1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1-14T21:01:18"/>
    <n v="1481749278"/>
    <n v="1479157278"/>
    <b v="0"/>
    <n v="128"/>
    <n v="1.0721428571428571"/>
    <n v="58.6328125"/>
    <s v="games"/>
    <s v="tabletop games"/>
    <s v="games/tabletop games"/>
    <b v="1"/>
    <x v="0"/>
  </r>
  <r>
    <n v="2249"/>
    <x v="2249"/>
    <s v="March with the legions against the enemies of Rome in this role-playing game of military adventures."/>
    <n v="3500"/>
    <n v="5907"/>
    <x v="0"/>
    <s v="US"/>
    <s v="USD"/>
    <d v="2013-04-02T15:52:45"/>
    <d v="2013-03-03T16:52:45"/>
    <n v="1364917965"/>
    <n v="1362329565"/>
    <b v="0"/>
    <n v="180"/>
    <n v="1.6877142857142857"/>
    <n v="32.81666666666667"/>
    <s v="games"/>
    <s v="tabletop games"/>
    <s v="games/tabletop games"/>
    <b v="1"/>
    <x v="0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d v="2016-12-03T01:07:53"/>
    <d v="2016-11-03T00:07:53"/>
    <n v="1480727273"/>
    <n v="1478131673"/>
    <b v="0"/>
    <n v="571"/>
    <n v="9.7511200000000002"/>
    <n v="426.93169877408059"/>
    <s v="games"/>
    <s v="tabletop games"/>
    <s v="games/tabletop games"/>
    <b v="1"/>
    <x v="0"/>
  </r>
  <r>
    <n v="2251"/>
    <x v="2251"/>
    <s v="A great game full of lying, scheming, and werewolves.  Now with additional characters to add even more mayhem!"/>
    <n v="8500"/>
    <n v="11428.19"/>
    <x v="0"/>
    <s v="US"/>
    <s v="USD"/>
    <d v="2014-08-16T08:17:57"/>
    <d v="2014-07-26T08:17:57"/>
    <n v="1408177077"/>
    <n v="1406362677"/>
    <b v="0"/>
    <n v="480"/>
    <n v="1.3444929411764706"/>
    <n v="23.808729166666669"/>
    <s v="games"/>
    <s v="tabletop games"/>
    <s v="games/tabletop games"/>
    <b v="1"/>
    <x v="0"/>
  </r>
  <r>
    <n v="2252"/>
    <x v="2252"/>
    <s v="A new faction for the 30 mm scale wargame, featuring skirmishes between gangs in a pimp and lethal post-apocalyptic world."/>
    <n v="9000"/>
    <n v="24505"/>
    <x v="0"/>
    <s v="ES"/>
    <s v="EUR"/>
    <d v="2016-08-06T07:52:18"/>
    <d v="2016-07-22T07:52:18"/>
    <n v="1470469938"/>
    <n v="1469173938"/>
    <b v="0"/>
    <n v="249"/>
    <n v="2.722777777777778"/>
    <n v="98.413654618473899"/>
    <s v="games"/>
    <s v="tabletop games"/>
    <s v="games/tabletop games"/>
    <b v="1"/>
    <x v="0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0-19T15:09:07"/>
    <n v="1447862947"/>
    <n v="1445267347"/>
    <b v="0"/>
    <n v="84"/>
    <n v="1.1268750000000001"/>
    <n v="107.32142857142857"/>
    <s v="games"/>
    <s v="tabletop games"/>
    <s v="games/tabletop games"/>
    <b v="1"/>
    <x v="0"/>
  </r>
  <r>
    <n v="2254"/>
    <x v="2254"/>
    <s v="A dexterity microgame by father/daughter team, Jason and Claire Kotarski. Make 100 project."/>
    <n v="500"/>
    <n v="2299"/>
    <x v="0"/>
    <s v="US"/>
    <s v="USD"/>
    <d v="2017-01-24T15:32:48"/>
    <d v="2017-01-17T15:32:48"/>
    <n v="1485271968"/>
    <n v="1484667168"/>
    <b v="0"/>
    <n v="197"/>
    <n v="4.5979999999999999"/>
    <n v="11.67005076142132"/>
    <s v="games"/>
    <s v="tabletop games"/>
    <s v="games/tabletop games"/>
    <b v="1"/>
    <x v="0"/>
  </r>
  <r>
    <n v="2255"/>
    <x v="2255"/>
    <s v="This is the second set of 5 expansions for our route-building game, Jet Set!"/>
    <n v="3950"/>
    <n v="11323"/>
    <x v="0"/>
    <s v="US"/>
    <s v="USD"/>
    <d v="2016-05-07T22:50:51"/>
    <d v="2016-04-07T22:50:51"/>
    <n v="1462661451"/>
    <n v="1460069451"/>
    <b v="0"/>
    <n v="271"/>
    <n v="2.8665822784810127"/>
    <n v="41.782287822878232"/>
    <s v="games"/>
    <s v="tabletop games"/>
    <s v="games/tabletop games"/>
    <b v="1"/>
    <x v="0"/>
  </r>
  <r>
    <n v="2256"/>
    <x v="2256"/>
    <s v="Build your crypto-currency empire and sabotage your opponents. A deck building, card game. 2-4 players. 15 minutes."/>
    <n v="480"/>
    <n v="1069"/>
    <x v="0"/>
    <s v="GB"/>
    <s v="GBP"/>
    <d v="2016-11-22T10:50:46"/>
    <d v="2016-11-08T10:50:46"/>
    <n v="1479811846"/>
    <n v="1478602246"/>
    <b v="0"/>
    <n v="50"/>
    <n v="2.2270833333333333"/>
    <n v="21.38"/>
    <s v="games"/>
    <s v="tabletop games"/>
    <s v="games/tabletop games"/>
    <b v="1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5-15T22:28:49"/>
    <n v="1466377200"/>
    <n v="1463351329"/>
    <b v="0"/>
    <n v="169"/>
    <n v="6.3613999999999997"/>
    <n v="94.103550295857985"/>
    <s v="games"/>
    <s v="tabletop games"/>
    <s v="games/tabletop games"/>
    <b v="1"/>
    <x v="0"/>
  </r>
  <r>
    <n v="2258"/>
    <x v="2258"/>
    <s v="A Dungeon World campaign setting that takes place after the end of the worlds."/>
    <n v="2200"/>
    <n v="3223"/>
    <x v="0"/>
    <s v="US"/>
    <s v="USD"/>
    <d v="2015-06-11T18:01:27"/>
    <d v="2015-05-12T18:01:27"/>
    <n v="1434045687"/>
    <n v="1431453687"/>
    <b v="0"/>
    <n v="205"/>
    <n v="1.4650000000000001"/>
    <n v="15.721951219512196"/>
    <s v="games"/>
    <s v="tabletop games"/>
    <s v="games/tabletop games"/>
    <b v="1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d v="2016-12-08T19:18:56"/>
    <d v="2016-11-28T19:18:56"/>
    <n v="1481224736"/>
    <n v="1480360736"/>
    <b v="0"/>
    <n v="206"/>
    <n v="18.670999999999999"/>
    <n v="90.635922330097088"/>
    <s v="games"/>
    <s v="tabletop games"/>
    <s v="games/tabletop games"/>
    <b v="1"/>
    <x v="0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2-25T00:24:10"/>
    <n v="1395876250"/>
    <n v="1393287850"/>
    <b v="0"/>
    <n v="84"/>
    <n v="3.2692000000000001"/>
    <n v="97.297619047619051"/>
    <s v="games"/>
    <s v="tabletop games"/>
    <s v="games/tabletop games"/>
    <b v="1"/>
    <x v="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1-24T17:23:40"/>
    <n v="1487093020"/>
    <n v="1485278620"/>
    <b v="0"/>
    <n v="210"/>
    <n v="7.7949999999999999"/>
    <n v="37.11904761904762"/>
    <s v="games"/>
    <s v="tabletop games"/>
    <s v="games/tabletop games"/>
    <b v="1"/>
    <x v="0"/>
  </r>
  <r>
    <n v="2262"/>
    <x v="2262"/>
    <s v="An RPG about mortal servants of the Horsemen of the Apocalypse deciding to not end the world."/>
    <n v="3300"/>
    <n v="5087"/>
    <x v="0"/>
    <s v="US"/>
    <s v="USD"/>
    <d v="2014-11-18T00:00:00"/>
    <d v="2014-10-14T14:02:38"/>
    <n v="1416268800"/>
    <n v="1413295358"/>
    <b v="0"/>
    <n v="181"/>
    <n v="1.5415151515151515"/>
    <n v="28.104972375690608"/>
    <s v="games"/>
    <s v="tabletop games"/>
    <s v="games/tabletop games"/>
    <b v="1"/>
    <x v="0"/>
  </r>
  <r>
    <n v="2263"/>
    <x v="2263"/>
    <s v="These are degenerated men who have, since birth, suffered the effect of mutation and turned into something wicked!"/>
    <n v="7500"/>
    <n v="8666"/>
    <x v="0"/>
    <s v="SE"/>
    <s v="SEK"/>
    <d v="2015-01-31T19:58:33"/>
    <d v="2015-01-10T19:58:33"/>
    <n v="1422734313"/>
    <n v="1420919913"/>
    <b v="0"/>
    <n v="60"/>
    <n v="1.1554666666666666"/>
    <n v="144.43333333333334"/>
    <s v="games"/>
    <s v="tabletop games"/>
    <s v="games/tabletop games"/>
    <b v="1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06T13:58:34"/>
    <n v="1463972400"/>
    <n v="1462543114"/>
    <b v="0"/>
    <n v="445"/>
    <n v="1.8003333333333333"/>
    <n v="24.274157303370785"/>
    <s v="games"/>
    <s v="tabletop games"/>
    <s v="games/tabletop games"/>
    <b v="1"/>
    <x v="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15T20:28:27"/>
    <n v="1479846507"/>
    <n v="1479241707"/>
    <b v="0"/>
    <n v="17"/>
    <n v="2.9849999999999999"/>
    <n v="35.117647058823529"/>
    <s v="games"/>
    <s v="tabletop games"/>
    <s v="games/tabletop games"/>
    <b v="1"/>
    <x v="0"/>
  </r>
  <r>
    <n v="2266"/>
    <x v="2266"/>
    <s v="Want to be LORD OF THE GOATS? Start building your herd using thievery, magic, bombs and mostly goats."/>
    <n v="1500"/>
    <n v="4804"/>
    <x v="0"/>
    <s v="US"/>
    <s v="USD"/>
    <d v="2016-04-27T02:00:00"/>
    <d v="2016-04-09T20:59:52"/>
    <n v="1461722400"/>
    <n v="1460235592"/>
    <b v="0"/>
    <n v="194"/>
    <n v="3.2026666666666666"/>
    <n v="24.762886597938145"/>
    <s v="games"/>
    <s v="tabletop games"/>
    <s v="games/tabletop games"/>
    <b v="1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1-25T19:54:57"/>
    <n v="1419123600"/>
    <n v="1416945297"/>
    <b v="0"/>
    <n v="404"/>
    <n v="3.80525"/>
    <n v="188.37871287128712"/>
    <s v="games"/>
    <s v="tabletop games"/>
    <s v="games/tabletop games"/>
    <b v="1"/>
    <x v="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2-10T01:58:35"/>
    <n v="1489283915"/>
    <n v="1486691915"/>
    <b v="0"/>
    <n v="194"/>
    <n v="1.026"/>
    <n v="148.08247422680412"/>
    <s v="games"/>
    <s v="tabletop games"/>
    <s v="games/tabletop games"/>
    <b v="1"/>
    <x v="0"/>
  </r>
  <r>
    <n v="2269"/>
    <x v="2269"/>
    <s v="Add exciting loot drops to your CR 1-4, 5-8, 9-12, 13-16, and 17-20 encounters! Each deck has over 200 possible outcomes!"/>
    <n v="2500"/>
    <n v="45041"/>
    <x v="0"/>
    <s v="US"/>
    <s v="USD"/>
    <d v="2017-03-07T05:00:00"/>
    <d v="2017-02-10T16:54:23"/>
    <n v="1488862800"/>
    <n v="1486745663"/>
    <b v="0"/>
    <n v="902"/>
    <n v="18.016400000000001"/>
    <n v="49.934589800443462"/>
    <s v="games"/>
    <s v="tabletop games"/>
    <s v="games/tabletop games"/>
    <b v="1"/>
    <x v="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d v="2017-01-10T21:59:00"/>
    <d v="2016-12-21T20:51:53"/>
    <n v="1484085540"/>
    <n v="1482353513"/>
    <b v="0"/>
    <n v="1670"/>
    <n v="7.2024800000000004"/>
    <n v="107.82155688622754"/>
    <s v="games"/>
    <s v="tabletop games"/>
    <s v="games/tabletop games"/>
    <b v="1"/>
    <x v="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1-10T00:00:04"/>
    <n v="1481328004"/>
    <n v="1478736004"/>
    <b v="0"/>
    <n v="1328"/>
    <n v="2.8309000000000002"/>
    <n v="42.63403614457831"/>
    <s v="games"/>
    <s v="tabletop games"/>
    <s v="games/tabletop games"/>
    <b v="1"/>
    <x v="0"/>
  </r>
  <r>
    <n v="2272"/>
    <x v="2272"/>
    <s v="Pick the Lock is a game of chance and strategy. Attempt to obtain priceless treasures and outwit the other players."/>
    <n v="1000"/>
    <n v="13566"/>
    <x v="0"/>
    <s v="US"/>
    <s v="USD"/>
    <d v="2015-12-07T16:47:16"/>
    <d v="2015-11-07T16:47:16"/>
    <n v="1449506836"/>
    <n v="1446914836"/>
    <b v="0"/>
    <n v="944"/>
    <n v="13.566000000000001"/>
    <n v="14.370762711864407"/>
    <s v="games"/>
    <s v="tabletop games"/>
    <s v="games/tabletop games"/>
    <b v="1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2-15T13:10:42"/>
    <n v="1489320642"/>
    <n v="1487164242"/>
    <b v="0"/>
    <n v="147"/>
    <n v="2.2035999999999998"/>
    <n v="37.476190476190474"/>
    <s v="games"/>
    <s v="tabletop games"/>
    <s v="games/tabletop games"/>
    <b v="1"/>
    <x v="0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1-24T12:00:57"/>
    <n v="1393156857"/>
    <n v="1390564857"/>
    <b v="0"/>
    <n v="99"/>
    <n v="1.196"/>
    <n v="30.202020202020201"/>
    <s v="games"/>
    <s v="tabletop games"/>
    <s v="games/tabletop games"/>
    <b v="1"/>
    <x v="0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d v="2014-12-22T14:47:59"/>
    <d v="2014-11-22T14:47:59"/>
    <n v="1419259679"/>
    <n v="1416667679"/>
    <b v="0"/>
    <n v="79"/>
    <n v="4.0776923076923079"/>
    <n v="33.550632911392405"/>
    <s v="games"/>
    <s v="tabletop games"/>
    <s v="games/tabletop games"/>
    <b v="1"/>
    <x v="0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d v="2014-01-05T15:38:09"/>
    <d v="2013-12-06T15:38:09"/>
    <n v="1388936289"/>
    <n v="1386344289"/>
    <b v="0"/>
    <n v="75"/>
    <n v="1.0581826105905425"/>
    <n v="64.74666666666667"/>
    <s v="games"/>
    <s v="tabletop games"/>
    <s v="games/tabletop games"/>
    <b v="1"/>
    <x v="0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1-28T16:17:03"/>
    <n v="1330359423"/>
    <n v="1327767423"/>
    <b v="0"/>
    <n v="207"/>
    <n v="1.4108235294117648"/>
    <n v="57.932367149758456"/>
    <s v="games"/>
    <s v="tabletop games"/>
    <s v="games/tabletop games"/>
    <b v="1"/>
    <x v="0"/>
  </r>
  <r>
    <n v="2278"/>
    <x v="2278"/>
    <s v="Dice forged from stone one by one entirely by hand for demanding Gamers and Collectors."/>
    <n v="2000"/>
    <n v="5414"/>
    <x v="0"/>
    <s v="IT"/>
    <s v="EUR"/>
    <d v="2016-01-03T22:59:00"/>
    <d v="2015-11-30T17:01:07"/>
    <n v="1451861940"/>
    <n v="1448902867"/>
    <b v="0"/>
    <n v="102"/>
    <n v="2.7069999999999999"/>
    <n v="53.078431372549019"/>
    <s v="games"/>
    <s v="tabletop games"/>
    <s v="games/tabletop games"/>
    <b v="1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d v="2015-02-04T04:00:00"/>
    <d v="2015-01-16T19:21:39"/>
    <n v="1423022400"/>
    <n v="1421436099"/>
    <b v="0"/>
    <n v="32"/>
    <n v="1.538"/>
    <n v="48.0625"/>
    <s v="games"/>
    <s v="tabletop games"/>
    <s v="games/tabletop games"/>
    <b v="1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8-18T14:59:51"/>
    <n v="1442501991"/>
    <n v="1439909991"/>
    <b v="0"/>
    <n v="480"/>
    <n v="4.0357653061224488"/>
    <n v="82.396874999999994"/>
    <s v="games"/>
    <s v="tabletop games"/>
    <s v="games/tabletop games"/>
    <b v="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d v="2011-07-25T06:50:00"/>
    <d v="2011-05-24T06:51:37"/>
    <n v="1311576600"/>
    <n v="1306219897"/>
    <b v="0"/>
    <n v="11"/>
    <n v="1.85"/>
    <n v="50.454545454545453"/>
    <s v="music"/>
    <s v="rock"/>
    <s v="music/rock"/>
    <b v="1"/>
    <x v="0"/>
  </r>
  <r>
    <n v="2282"/>
    <x v="2282"/>
    <s v="Sage King is recording his debut album and wants YOU to be a part of the creation process"/>
    <n v="750"/>
    <n v="1390"/>
    <x v="0"/>
    <s v="US"/>
    <s v="USD"/>
    <d v="2016-01-14T04:11:26"/>
    <d v="2015-11-15T04:11:26"/>
    <n v="1452744686"/>
    <n v="1447560686"/>
    <b v="0"/>
    <n v="12"/>
    <n v="1.8533333333333333"/>
    <n v="115.83333333333333"/>
    <s v="music"/>
    <s v="rock"/>
    <s v="music/rock"/>
    <b v="1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3-10T03:00:04"/>
    <n v="1336528804"/>
    <n v="1331348404"/>
    <b v="0"/>
    <n v="48"/>
    <n v="1.0085533333333332"/>
    <n v="63.03458333333333"/>
    <s v="music"/>
    <s v="rock"/>
    <s v="music/rock"/>
    <b v="1"/>
    <x v="0"/>
  </r>
  <r>
    <n v="2284"/>
    <x v="2284"/>
    <s v="The Vinyl Skyway reunite to make a third album. "/>
    <n v="6000"/>
    <n v="6373.27"/>
    <x v="0"/>
    <s v="US"/>
    <s v="USD"/>
    <d v="2011-03-12T04:00:00"/>
    <d v="2011-02-11T19:07:25"/>
    <n v="1299902400"/>
    <n v="1297451245"/>
    <b v="0"/>
    <n v="59"/>
    <n v="1.0622116666666668"/>
    <n v="108.02152542372882"/>
    <s v="music"/>
    <s v="rock"/>
    <s v="music/rock"/>
    <b v="1"/>
    <x v="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5-30T04:27:23"/>
    <n v="1340944043"/>
    <n v="1338352043"/>
    <b v="0"/>
    <n v="79"/>
    <n v="1.2136666666666667"/>
    <n v="46.088607594936711"/>
    <s v="music"/>
    <s v="rock"/>
    <s v="music/rock"/>
    <b v="1"/>
    <x v="0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d v="2013-09-06T03:59:00"/>
    <d v="2013-08-08T23:07:34"/>
    <n v="1378439940"/>
    <n v="1376003254"/>
    <b v="0"/>
    <n v="14"/>
    <n v="1.0006666666666666"/>
    <n v="107.21428571428571"/>
    <s v="music"/>
    <s v="rock"/>
    <s v="music/rock"/>
    <b v="1"/>
    <x v="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d v="2014-06-23T16:01:00"/>
    <d v="2014-06-02T16:01:00"/>
    <n v="1403539260"/>
    <n v="1401724860"/>
    <b v="0"/>
    <n v="106"/>
    <n v="1.1997755555555556"/>
    <n v="50.9338679245283"/>
    <s v="music"/>
    <s v="rock"/>
    <s v="music/rock"/>
    <b v="1"/>
    <x v="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07T19:51:29"/>
    <n v="1340733600"/>
    <n v="1339098689"/>
    <b v="0"/>
    <n v="25"/>
    <n v="1.0009999999999999"/>
    <n v="40.04"/>
    <s v="music"/>
    <s v="rock"/>
    <s v="music/rock"/>
    <b v="1"/>
    <x v="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0-24T23:57:40"/>
    <n v="1386372120"/>
    <n v="1382659060"/>
    <b v="0"/>
    <n v="25"/>
    <n v="1.0740000000000001"/>
    <n v="64.44"/>
    <s v="music"/>
    <s v="rock"/>
    <s v="music/rock"/>
    <b v="1"/>
    <x v="0"/>
  </r>
  <r>
    <n v="2290"/>
    <x v="2290"/>
    <s v="American Standard needs your help pressing their debut EP. Be involved in the artistic process and receive swag in return!"/>
    <n v="1500"/>
    <n v="1561"/>
    <x v="0"/>
    <s v="US"/>
    <s v="USD"/>
    <d v="2009-12-01T17:00:00"/>
    <d v="2009-09-14T06:05:30"/>
    <n v="1259686800"/>
    <n v="1252908330"/>
    <b v="0"/>
    <n v="29"/>
    <n v="1.0406666666666666"/>
    <n v="53.827586206896555"/>
    <s v="music"/>
    <s v="rock"/>
    <s v="music/rock"/>
    <b v="1"/>
    <x v="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3-19T23:26:58"/>
    <n v="1335153600"/>
    <n v="1332199618"/>
    <b v="0"/>
    <n v="43"/>
    <n v="1.728"/>
    <n v="100.46511627906976"/>
    <s v="music"/>
    <s v="rock"/>
    <s v="music/rock"/>
    <b v="1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3-19T16:44:36"/>
    <n v="1334767476"/>
    <n v="1332175476"/>
    <b v="0"/>
    <n v="46"/>
    <n v="1.072505"/>
    <n v="46.630652173913049"/>
    <s v="music"/>
    <s v="rock"/>
    <s v="music/rock"/>
    <b v="1"/>
    <x v="0"/>
  </r>
  <r>
    <n v="2293"/>
    <x v="2293"/>
    <s v="Donate here to be a part of the upcoming album. Every little bit helps!"/>
    <n v="850"/>
    <n v="920"/>
    <x v="0"/>
    <s v="US"/>
    <s v="USD"/>
    <d v="2012-09-25T03:59:00"/>
    <d v="2012-08-30T16:59:59"/>
    <n v="1348545540"/>
    <n v="1346345999"/>
    <b v="0"/>
    <n v="27"/>
    <n v="1.0823529411764705"/>
    <n v="34.074074074074076"/>
    <s v="music"/>
    <s v="rock"/>
    <s v="music/rock"/>
    <b v="1"/>
    <x v="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2-12-21T17:21:20"/>
    <n v="1358702480"/>
    <n v="1356110480"/>
    <b v="0"/>
    <n v="112"/>
    <n v="1.4608079999999999"/>
    <n v="65.214642857142863"/>
    <s v="music"/>
    <s v="rock"/>
    <s v="music/rock"/>
    <b v="1"/>
    <x v="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d v="2013-01-26T22:54:16"/>
    <d v="2012-12-27T22:54:16"/>
    <n v="1359240856"/>
    <n v="1356648856"/>
    <b v="0"/>
    <n v="34"/>
    <n v="1.2524999999999999"/>
    <n v="44.205882352941174"/>
    <s v="music"/>
    <s v="rock"/>
    <s v="music/rock"/>
    <b v="1"/>
    <x v="0"/>
  </r>
  <r>
    <n v="2296"/>
    <x v="2296"/>
    <s v="Ed Hamell AKA Hamell on Trial is recording an album titled The Happiest Man in the World. He needs your help."/>
    <n v="7000"/>
    <n v="10435"/>
    <x v="0"/>
    <s v="US"/>
    <s v="USD"/>
    <d v="2012-02-23T17:33:46"/>
    <d v="2012-01-19T17:33:46"/>
    <n v="1330018426"/>
    <n v="1326994426"/>
    <b v="0"/>
    <n v="145"/>
    <n v="1.4907142857142857"/>
    <n v="71.965517241379317"/>
    <s v="music"/>
    <s v="rock"/>
    <s v="music/rock"/>
    <b v="1"/>
    <x v="0"/>
  </r>
  <r>
    <n v="2297"/>
    <x v="2297"/>
    <s v="New Jersey Alternative Rock band COCO needs YOUR help self-releasing debut EP!"/>
    <n v="1000"/>
    <n v="1006"/>
    <x v="0"/>
    <s v="US"/>
    <s v="USD"/>
    <d v="2012-03-14T03:59:00"/>
    <d v="2012-02-09T01:00:49"/>
    <n v="1331697540"/>
    <n v="1328749249"/>
    <b v="0"/>
    <n v="19"/>
    <n v="1.006"/>
    <n v="52.94736842105263"/>
    <s v="music"/>
    <s v="rock"/>
    <s v="music/rock"/>
    <b v="1"/>
    <x v="0"/>
  </r>
  <r>
    <n v="2298"/>
    <x v="2298"/>
    <s v="My name is Jonny Gray, and my friends and I are working together to raise funds for my debut album"/>
    <n v="30000"/>
    <n v="31522"/>
    <x v="0"/>
    <s v="US"/>
    <s v="USD"/>
    <d v="2014-03-26T19:10:33"/>
    <d v="2014-02-24T20:10:33"/>
    <n v="1395861033"/>
    <n v="1393272633"/>
    <b v="0"/>
    <n v="288"/>
    <n v="1.0507333333333333"/>
    <n v="109.45138888888889"/>
    <s v="music"/>
    <s v="rock"/>
    <s v="music/rock"/>
    <b v="1"/>
    <x v="0"/>
  </r>
  <r>
    <n v="2299"/>
    <x v="2299"/>
    <s v="Fly Radio has finished tracking their album now all that is left is the mixing/mastering and duplication!"/>
    <n v="300"/>
    <n v="1050.5"/>
    <x v="0"/>
    <s v="US"/>
    <s v="USD"/>
    <d v="2011-02-06T00:46:49"/>
    <d v="2011-01-22T00:46:49"/>
    <n v="1296953209"/>
    <n v="1295657209"/>
    <b v="0"/>
    <n v="14"/>
    <n v="3.5016666666666665"/>
    <n v="75.035714285714292"/>
    <s v="music"/>
    <s v="rock"/>
    <s v="music/rock"/>
    <b v="1"/>
    <x v="0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14T17:26:56"/>
    <n v="1340904416"/>
    <n v="1339694816"/>
    <b v="0"/>
    <n v="7"/>
    <n v="1.0125"/>
    <n v="115.71428571428571"/>
    <s v="music"/>
    <s v="rock"/>
    <s v="music/rock"/>
    <b v="1"/>
    <x v="0"/>
  </r>
  <r>
    <n v="2301"/>
    <x v="2301"/>
    <s v="We are America's first trock band, and we're ready to bring you our first album!"/>
    <n v="5000"/>
    <n v="6680.22"/>
    <x v="0"/>
    <s v="US"/>
    <s v="USD"/>
    <d v="2013-06-21T03:31:36"/>
    <d v="2013-05-22T03:31:36"/>
    <n v="1371785496"/>
    <n v="1369193496"/>
    <b v="1"/>
    <n v="211"/>
    <n v="1.336044"/>
    <n v="31.659810426540286"/>
    <s v="music"/>
    <s v="indie rock"/>
    <s v="music/indie rock"/>
    <b v="1"/>
    <x v="0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1-27T20:50:34"/>
    <n v="1388473200"/>
    <n v="1385585434"/>
    <b v="1"/>
    <n v="85"/>
    <n v="1.7065217391304348"/>
    <n v="46.176470588235297"/>
    <s v="music"/>
    <s v="indie rock"/>
    <s v="music/indie rock"/>
    <b v="1"/>
    <x v="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1-03T02:39:56"/>
    <n v="1323747596"/>
    <n v="1320287996"/>
    <b v="1"/>
    <n v="103"/>
    <n v="1.0935829457364341"/>
    <n v="68.481650485436887"/>
    <s v="music"/>
    <s v="indie rock"/>
    <s v="music/indie rock"/>
    <b v="1"/>
    <x v="0"/>
  </r>
  <r>
    <n v="2304"/>
    <x v="2304"/>
    <s v="This winter and springtime we will be recording a new full-length album with big voices, big fireworks and mega soul.  "/>
    <n v="6000"/>
    <n v="6042.02"/>
    <x v="0"/>
    <s v="US"/>
    <s v="USD"/>
    <d v="2011-01-01T04:59:00"/>
    <d v="2010-11-20T19:34:51"/>
    <n v="1293857940"/>
    <n v="1290281691"/>
    <b v="1"/>
    <n v="113"/>
    <n v="1.0070033333333335"/>
    <n v="53.469203539823013"/>
    <s v="music"/>
    <s v="indie rock"/>
    <s v="music/indie rock"/>
    <b v="1"/>
    <x v="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7-14T16:41:12"/>
    <n v="1407520800"/>
    <n v="1405356072"/>
    <b v="1"/>
    <n v="167"/>
    <n v="1.0122777777777778"/>
    <n v="109.10778443113773"/>
    <s v="music"/>
    <s v="indie rock"/>
    <s v="music/indie rock"/>
    <b v="1"/>
    <x v="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d v="2012-03-10T04:02:09"/>
    <d v="2012-02-09T04:02:09"/>
    <n v="1331352129"/>
    <n v="1328760129"/>
    <b v="1"/>
    <n v="73"/>
    <n v="1.0675857142857144"/>
    <n v="51.185616438356163"/>
    <s v="music"/>
    <s v="indie rock"/>
    <s v="music/indie rock"/>
    <b v="1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4-05T19:15:33"/>
    <n v="1336245328"/>
    <n v="1333653333"/>
    <b v="1"/>
    <n v="75"/>
    <n v="1.0665777537961894"/>
    <n v="27.936800000000002"/>
    <s v="music"/>
    <s v="indie rock"/>
    <s v="music/indie rock"/>
    <b v="1"/>
    <x v="0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7-31T23:06:36"/>
    <n v="1409274000"/>
    <n v="1406847996"/>
    <b v="1"/>
    <n v="614"/>
    <n v="1.0130622"/>
    <n v="82.496921824104234"/>
    <s v="music"/>
    <s v="indie rock"/>
    <s v="music/indie rock"/>
    <b v="1"/>
    <x v="0"/>
  </r>
  <r>
    <n v="2309"/>
    <x v="2309"/>
    <s v="|| HELP MARNY LION PROUDFIT RECORD HER SECOND INDIE FOLK ALBUM THIS MARCH â€“ THE BARN IS WAITING ||"/>
    <n v="6000"/>
    <n v="6400.47"/>
    <x v="0"/>
    <s v="US"/>
    <s v="USD"/>
    <d v="2013-03-09T23:42:17"/>
    <d v="2013-02-02T23:42:17"/>
    <n v="1362872537"/>
    <n v="1359848537"/>
    <b v="1"/>
    <n v="107"/>
    <n v="1.0667450000000001"/>
    <n v="59.817476635514019"/>
    <s v="music"/>
    <s v="indie rock"/>
    <s v="music/indie rock"/>
    <b v="1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2-19T19:03:35"/>
    <n v="1363889015"/>
    <n v="1361300615"/>
    <b v="1"/>
    <n v="1224"/>
    <n v="4.288397837837838"/>
    <n v="64.816470588235291"/>
    <s v="music"/>
    <s v="indie rock"/>
    <s v="music/indie rock"/>
    <b v="1"/>
    <x v="0"/>
  </r>
  <r>
    <n v="2311"/>
    <x v="2311"/>
    <s v="I'm heading back into the studio!  I'm planning to record a CD of original songs and one with some jazz standards."/>
    <n v="9000"/>
    <n v="9370"/>
    <x v="0"/>
    <s v="US"/>
    <s v="USD"/>
    <d v="2014-05-07T00:06:29"/>
    <d v="2014-04-07T00:06:29"/>
    <n v="1399421189"/>
    <n v="1396829189"/>
    <b v="1"/>
    <n v="104"/>
    <n v="1.0411111111111111"/>
    <n v="90.09615384615384"/>
    <s v="music"/>
    <s v="indie rock"/>
    <s v="music/indie rock"/>
    <b v="1"/>
    <x v="0"/>
  </r>
  <r>
    <n v="2312"/>
    <x v="2312"/>
    <s v="Help Brooklyn psychedelic synth rockers DINOWALRUS release their 3rd Record, COMPLEXION, on vinyl!"/>
    <n v="3000"/>
    <n v="3236"/>
    <x v="0"/>
    <s v="US"/>
    <s v="USD"/>
    <d v="2014-04-18T23:00:00"/>
    <d v="2014-03-18T15:11:18"/>
    <n v="1397862000"/>
    <n v="1395155478"/>
    <b v="1"/>
    <n v="79"/>
    <n v="1.0786666666666667"/>
    <n v="40.962025316455694"/>
    <s v="music"/>
    <s v="indie rock"/>
    <s v="music/indie rock"/>
    <b v="1"/>
    <x v="0"/>
  </r>
  <r>
    <n v="2313"/>
    <x v="2313"/>
    <s v="A Sunny Day in Glasgow are recording a new album and we need your help!"/>
    <n v="5000"/>
    <n v="8792.02"/>
    <x v="0"/>
    <s v="US"/>
    <s v="USD"/>
    <d v="2012-05-03T23:00:26"/>
    <d v="2012-04-03T23:00:26"/>
    <n v="1336086026"/>
    <n v="1333494026"/>
    <b v="1"/>
    <n v="157"/>
    <n v="1.7584040000000001"/>
    <n v="56.000127388535034"/>
    <s v="music"/>
    <s v="indie rock"/>
    <s v="music/indie rock"/>
    <b v="1"/>
    <x v="0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5-08T13:14:17"/>
    <n v="1339074857"/>
    <n v="1336482857"/>
    <b v="1"/>
    <n v="50"/>
    <n v="1.5697000000000001"/>
    <n v="37.672800000000002"/>
    <s v="music"/>
    <s v="indie rock"/>
    <s v="music/indie rock"/>
    <b v="1"/>
    <x v="0"/>
  </r>
  <r>
    <n v="2315"/>
    <x v="2315"/>
    <s v="Rice invites you to be a part of the creation of their first album and spread their message of love."/>
    <n v="2500"/>
    <n v="2565"/>
    <x v="0"/>
    <s v="US"/>
    <s v="USD"/>
    <d v="2012-05-05T17:25:43"/>
    <d v="2012-04-05T17:25:43"/>
    <n v="1336238743"/>
    <n v="1333646743"/>
    <b v="1"/>
    <n v="64"/>
    <n v="1.026"/>
    <n v="40.078125"/>
    <s v="music"/>
    <s v="indie rock"/>
    <s v="music/indie rock"/>
    <b v="1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09-23T17:24:10"/>
    <n v="1260383040"/>
    <n v="1253726650"/>
    <b v="1"/>
    <n v="200"/>
    <n v="1.0404266666666666"/>
    <n v="78.031999999999996"/>
    <s v="music"/>
    <s v="indie rock"/>
    <s v="music/indie rock"/>
    <b v="1"/>
    <x v="0"/>
  </r>
  <r>
    <n v="2317"/>
    <x v="2317"/>
    <s v="Snag the first Wolf Interval release by droners ibreatheFUR and He Can Jog. One month to preorder and then they're gone!"/>
    <n v="400"/>
    <n v="416"/>
    <x v="0"/>
    <s v="US"/>
    <s v="USD"/>
    <d v="2010-02-15T05:00:00"/>
    <d v="2010-01-14T13:00:49"/>
    <n v="1266210000"/>
    <n v="1263474049"/>
    <b v="1"/>
    <n v="22"/>
    <n v="1.04"/>
    <n v="18.90909090909091"/>
    <s v="music"/>
    <s v="indie rock"/>
    <s v="music/indie rock"/>
    <b v="1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8-25T15:26:54"/>
    <n v="1253937540"/>
    <n v="1251214014"/>
    <b v="1"/>
    <n v="163"/>
    <n v="1.2105999999999999"/>
    <n v="37.134969325153371"/>
    <s v="music"/>
    <s v="indie rock"/>
    <s v="music/indie rock"/>
    <b v="1"/>
    <x v="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d v="2013-12-15T01:58:05"/>
    <d v="2013-11-15T01:58:05"/>
    <n v="1387072685"/>
    <n v="1384480685"/>
    <b v="1"/>
    <n v="77"/>
    <n v="1.077"/>
    <n v="41.961038961038959"/>
    <s v="music"/>
    <s v="indie rock"/>
    <s v="music/indie rock"/>
    <b v="1"/>
    <x v="0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2-26T19:36:40"/>
    <n v="1396463800"/>
    <n v="1393443400"/>
    <b v="1"/>
    <n v="89"/>
    <n v="1.0866"/>
    <n v="61.044943820224717"/>
    <s v="music"/>
    <s v="indie rock"/>
    <s v="music/indie rock"/>
    <b v="1"/>
    <x v="0"/>
  </r>
  <r>
    <n v="2321"/>
    <x v="2321"/>
    <s v="Universal organic liquid seasoning brewed all natural from lupine, oat, salt and water for soups, salads, stews and more"/>
    <n v="10557"/>
    <n v="4130"/>
    <x v="3"/>
    <s v="AT"/>
    <s v="EUR"/>
    <d v="2017-04-04T05:15:01"/>
    <d v="2017-03-05T06:15:01"/>
    <n v="1491282901"/>
    <n v="1488694501"/>
    <b v="0"/>
    <n v="64"/>
    <n v="0.39120962394619685"/>
    <n v="64.53125"/>
    <s v="food"/>
    <s v="small batch"/>
    <s v="food/small batch"/>
    <b v="0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d v="2017-04-09T20:29:29"/>
    <d v="2017-03-10T21:29:29"/>
    <n v="1491769769"/>
    <n v="1489181369"/>
    <b v="0"/>
    <n v="4"/>
    <n v="3.1481481481481478E-2"/>
    <n v="21.25"/>
    <s v="food"/>
    <s v="small batch"/>
    <s v="food/small batch"/>
    <b v="0"/>
    <x v="1"/>
  </r>
  <r>
    <n v="2323"/>
    <x v="2323"/>
    <s v="You can never go wrong with a Beef Stick, great taste with no fillers and can easily goes with you everywhere."/>
    <n v="250"/>
    <n v="120"/>
    <x v="3"/>
    <s v="US"/>
    <s v="USD"/>
    <d v="2017-03-20T18:07:27"/>
    <d v="2017-03-13T18:07:27"/>
    <n v="1490033247"/>
    <n v="1489428447"/>
    <b v="0"/>
    <n v="4"/>
    <n v="0.48"/>
    <n v="30"/>
    <s v="food"/>
    <s v="small batch"/>
    <s v="food/small batch"/>
    <b v="0"/>
    <x v="1"/>
  </r>
  <r>
    <n v="2324"/>
    <x v="2324"/>
    <s v="A city centre shop selling great locally made food with room to chat and learn about eachother."/>
    <n v="7500"/>
    <n v="1555"/>
    <x v="3"/>
    <s v="GB"/>
    <s v="GBP"/>
    <d v="2017-03-26T20:14:45"/>
    <d v="2017-02-24T21:14:45"/>
    <n v="1490559285"/>
    <n v="1487970885"/>
    <b v="0"/>
    <n v="61"/>
    <n v="0.20733333333333334"/>
    <n v="25.491803278688526"/>
    <s v="food"/>
    <s v="small batch"/>
    <s v="food/small batch"/>
    <b v="0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d v="2017-03-29T23:32:11"/>
    <d v="2017-02-28T00:32:11"/>
    <n v="1490830331"/>
    <n v="1488241931"/>
    <b v="0"/>
    <n v="7"/>
    <n v="0.08"/>
    <n v="11.428571428571429"/>
    <s v="food"/>
    <s v="small batch"/>
    <s v="food/small batch"/>
    <b v="0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3-10T00:49:08"/>
    <n v="1493571600"/>
    <n v="1489106948"/>
    <b v="0"/>
    <n v="1"/>
    <n v="7.1999999999999998E-3"/>
    <n v="108"/>
    <s v="food"/>
    <s v="small batch"/>
    <s v="food/small batch"/>
    <b v="0"/>
    <x v="1"/>
  </r>
  <r>
    <n v="2327"/>
    <x v="2327"/>
    <s v="Gourmet Fermentation in a Mason Jar. Create delicious, nutritious fermented foods at home."/>
    <n v="35000"/>
    <n v="184133.01"/>
    <x v="0"/>
    <s v="US"/>
    <s v="USD"/>
    <d v="2014-08-26T22:00:40"/>
    <d v="2014-07-22T22:00:40"/>
    <n v="1409090440"/>
    <n v="1406066440"/>
    <b v="1"/>
    <n v="3355"/>
    <n v="5.2609431428571432"/>
    <n v="54.883162444113267"/>
    <s v="food"/>
    <s v="small batch"/>
    <s v="food/small batch"/>
    <b v="1"/>
    <x v="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5-15T18:45:37"/>
    <n v="1434307537"/>
    <n v="1431715537"/>
    <b v="1"/>
    <n v="537"/>
    <n v="2.5445000000000002"/>
    <n v="47.383612662942269"/>
    <s v="food"/>
    <s v="small batch"/>
    <s v="food/small batch"/>
    <b v="1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d v="2014-07-17T14:59:06"/>
    <d v="2014-06-17T14:59:06"/>
    <n v="1405609146"/>
    <n v="1403017146"/>
    <b v="1"/>
    <n v="125"/>
    <n v="1.0591999999999999"/>
    <n v="211.84"/>
    <s v="food"/>
    <s v="small batch"/>
    <s v="food/small batch"/>
    <b v="1"/>
    <x v="0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1-24T21:35:43"/>
    <n v="1451001600"/>
    <n v="1448400943"/>
    <b v="1"/>
    <n v="163"/>
    <n v="1.0242285714285715"/>
    <n v="219.92638036809817"/>
    <s v="food"/>
    <s v="small batch"/>
    <s v="food/small batch"/>
    <b v="1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d v="2014-08-18T00:08:10"/>
    <d v="2014-07-19T00:08:10"/>
    <n v="1408320490"/>
    <n v="1405728490"/>
    <b v="1"/>
    <n v="283"/>
    <n v="1.4431375"/>
    <n v="40.795406360424032"/>
    <s v="food"/>
    <s v="small batch"/>
    <s v="food/small batch"/>
    <b v="1"/>
    <x v="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1-07T15:04:31"/>
    <n v="1423235071"/>
    <n v="1420643071"/>
    <b v="1"/>
    <n v="352"/>
    <n v="1.06308"/>
    <n v="75.502840909090907"/>
    <s v="food"/>
    <s v="small batch"/>
    <s v="food/small batch"/>
    <b v="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08T15:36:30"/>
    <n v="1401385800"/>
    <n v="1399563390"/>
    <b v="1"/>
    <n v="94"/>
    <n v="2.1216666666666666"/>
    <n v="13.542553191489361"/>
    <s v="food"/>
    <s v="small batch"/>
    <s v="food/small batch"/>
    <b v="1"/>
    <x v="0"/>
  </r>
  <r>
    <n v="2334"/>
    <x v="2334"/>
    <s v="Help us get our delicious, organic, artisanal frozen pops on grocery store shelves in the Baltimore &amp; DC areas."/>
    <n v="4000"/>
    <n v="4078"/>
    <x v="0"/>
    <s v="US"/>
    <s v="USD"/>
    <d v="2014-11-05T17:34:00"/>
    <d v="2014-10-06T16:04:58"/>
    <n v="1415208840"/>
    <n v="1412611498"/>
    <b v="1"/>
    <n v="67"/>
    <n v="1.0195000000000001"/>
    <n v="60.865671641791046"/>
    <s v="food"/>
    <s v="small batch"/>
    <s v="food/small batch"/>
    <b v="1"/>
    <x v="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5-12T13:44:03"/>
    <n v="1402494243"/>
    <n v="1399902243"/>
    <b v="1"/>
    <n v="221"/>
    <n v="1.0227200000000001"/>
    <n v="115.69230769230769"/>
    <s v="food"/>
    <s v="small batch"/>
    <s v="food/small batch"/>
    <b v="1"/>
    <x v="0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d v="2014-03-08T22:11:35"/>
    <d v="2014-01-27T22:11:35"/>
    <n v="1394316695"/>
    <n v="1390860695"/>
    <b v="1"/>
    <n v="2165"/>
    <n v="5.2073254999999996"/>
    <n v="48.104623556581984"/>
    <s v="food"/>
    <s v="small batch"/>
    <s v="food/small batch"/>
    <b v="1"/>
    <x v="0"/>
  </r>
  <r>
    <n v="2337"/>
    <x v="2337"/>
    <s v="We make small batch, locally sourced bitters and shrubs for cocktails and cooking."/>
    <n v="12000"/>
    <n v="13279"/>
    <x v="0"/>
    <s v="US"/>
    <s v="USD"/>
    <d v="2014-06-26T15:22:23"/>
    <d v="2014-05-27T15:22:23"/>
    <n v="1403796143"/>
    <n v="1401204143"/>
    <b v="1"/>
    <n v="179"/>
    <n v="1.1065833333333333"/>
    <n v="74.184357541899445"/>
    <s v="food"/>
    <s v="small batch"/>
    <s v="food/small batch"/>
    <b v="1"/>
    <x v="0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5-30T21:31:24"/>
    <n v="1404077484"/>
    <n v="1401485484"/>
    <b v="1"/>
    <n v="123"/>
    <n v="1.0114333333333334"/>
    <n v="123.34552845528455"/>
    <s v="food"/>
    <s v="small batch"/>
    <s v="food/small batch"/>
    <b v="1"/>
    <x v="0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d v="2016-12-19T07:59:00"/>
    <d v="2016-11-18T19:11:49"/>
    <n v="1482134340"/>
    <n v="1479496309"/>
    <b v="1"/>
    <n v="1104"/>
    <n v="2.9420799999999998"/>
    <n v="66.623188405797094"/>
    <s v="food"/>
    <s v="small batch"/>
    <s v="food/small batch"/>
    <b v="1"/>
    <x v="0"/>
  </r>
  <r>
    <n v="2340"/>
    <x v="2340"/>
    <s v="Strange Matter Coffee is opening a scratch bakery featuring craft doughnuts with vegan and gluten free options!"/>
    <n v="40000"/>
    <n v="42311"/>
    <x v="0"/>
    <s v="US"/>
    <s v="USD"/>
    <d v="2016-10-30T15:25:38"/>
    <d v="2016-09-30T15:25:38"/>
    <n v="1477841138"/>
    <n v="1475249138"/>
    <b v="1"/>
    <n v="403"/>
    <n v="1.0577749999999999"/>
    <n v="104.99007444168734"/>
    <s v="food"/>
    <s v="small batch"/>
    <s v="food/small batch"/>
    <b v="1"/>
    <x v="0"/>
  </r>
  <r>
    <n v="2341"/>
    <x v="2341"/>
    <s v="This website will serve as an interface to change lives and have a community routing for your success!"/>
    <n v="5000"/>
    <n v="0"/>
    <x v="1"/>
    <s v="US"/>
    <s v="USD"/>
    <d v="2015-07-12T19:31:44"/>
    <d v="2015-06-12T19:31:44"/>
    <n v="1436729504"/>
    <n v="1434137504"/>
    <b v="0"/>
    <n v="0"/>
    <n v="0"/>
    <s v="Received No Donations"/>
    <s v="technology"/>
    <s v="web"/>
    <s v="technology/web"/>
    <b v="0"/>
    <x v="1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d v="2014-10-06T05:00:00"/>
    <d v="2014-09-15T16:51:10"/>
    <n v="1412571600"/>
    <n v="1410799870"/>
    <b v="0"/>
    <n v="0"/>
    <n v="0"/>
    <s v="Received No Donations"/>
    <s v="technology"/>
    <s v="web"/>
    <s v="technology/web"/>
    <b v="0"/>
    <x v="1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d v="2016-01-08T19:47:00"/>
    <d v="2015-11-19T19:48:25"/>
    <n v="1452282420"/>
    <n v="1447962505"/>
    <b v="0"/>
    <n v="1"/>
    <n v="0.03"/>
    <n v="300"/>
    <s v="technology"/>
    <s v="web"/>
    <s v="technology/web"/>
    <b v="0"/>
    <x v="1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d v="2016-06-24T17:27:49"/>
    <d v="2016-05-25T17:27:49"/>
    <n v="1466789269"/>
    <n v="1464197269"/>
    <b v="0"/>
    <n v="1"/>
    <n v="1E-3"/>
    <n v="1"/>
    <s v="technology"/>
    <s v="web"/>
    <s v="technology/web"/>
    <b v="0"/>
    <x v="1"/>
  </r>
  <r>
    <n v="2345"/>
    <x v="2345"/>
    <s v="My team and I are creating a social media website for pet lovers across the world! Fashion, animal shows, adoptions, and more."/>
    <n v="3000"/>
    <n v="0"/>
    <x v="1"/>
    <s v="US"/>
    <s v="USD"/>
    <d v="2015-03-31T23:39:00"/>
    <d v="2015-02-25T00:02:36"/>
    <n v="1427845140"/>
    <n v="1424822556"/>
    <b v="0"/>
    <n v="0"/>
    <n v="0"/>
    <s v="Received No Donations"/>
    <s v="technology"/>
    <s v="web"/>
    <s v="technology/web"/>
    <b v="0"/>
    <x v="1"/>
  </r>
  <r>
    <n v="2346"/>
    <x v="2346"/>
    <s v="Watch and Make FREE 3D Videos &amp; Pics - No Viewer needed. To Help Learn we have Training and Instant 3D viewers."/>
    <n v="60000"/>
    <n v="39"/>
    <x v="1"/>
    <s v="US"/>
    <s v="USD"/>
    <d v="2016-10-17T19:10:31"/>
    <d v="2016-09-02T19:10:31"/>
    <n v="1476731431"/>
    <n v="1472843431"/>
    <b v="0"/>
    <n v="3"/>
    <n v="6.4999999999999997E-4"/>
    <n v="13"/>
    <s v="technology"/>
    <s v="web"/>
    <s v="technology/web"/>
    <b v="0"/>
    <x v="1"/>
  </r>
  <r>
    <n v="2347"/>
    <x v="2347"/>
    <s v="Back this project and get access to a course about building COMPLETE web applications without coding."/>
    <n v="1000"/>
    <n v="15"/>
    <x v="1"/>
    <s v="US"/>
    <s v="USD"/>
    <d v="2016-08-25T14:34:36"/>
    <d v="2016-07-26T14:34:36"/>
    <n v="1472135676"/>
    <n v="1469543676"/>
    <b v="0"/>
    <n v="1"/>
    <n v="1.4999999999999999E-2"/>
    <n v="15"/>
    <s v="technology"/>
    <s v="web"/>
    <s v="technology/web"/>
    <b v="0"/>
    <x v="1"/>
  </r>
  <r>
    <n v="2348"/>
    <x v="2348"/>
    <s v="Own, Buy, Sell 3D property! 3D games, 3D traveling and earn in one virtual 3D NEASPACE, Best for Oculus Rift environment."/>
    <n v="70000"/>
    <n v="270"/>
    <x v="1"/>
    <s v="US"/>
    <s v="USD"/>
    <d v="2016-02-20T22:22:18"/>
    <d v="2015-12-22T22:22:18"/>
    <n v="1456006938"/>
    <n v="1450822938"/>
    <b v="0"/>
    <n v="5"/>
    <n v="3.8571428571428572E-3"/>
    <n v="54"/>
    <s v="technology"/>
    <s v="web"/>
    <s v="technology/web"/>
    <b v="0"/>
    <x v="1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d v="2015-08-11T18:37:08"/>
    <d v="2015-07-13T18:37:08"/>
    <n v="1439318228"/>
    <n v="1436812628"/>
    <b v="0"/>
    <n v="0"/>
    <n v="0"/>
    <s v="Received No Donations"/>
    <s v="technology"/>
    <s v="web"/>
    <s v="technology/web"/>
    <b v="0"/>
    <x v="1"/>
  </r>
  <r>
    <n v="2350"/>
    <x v="2350"/>
    <s v="HoxWi are the future for real time interaction with on-line customers via chat or video conference."/>
    <n v="50000"/>
    <n v="0"/>
    <x v="1"/>
    <s v="IE"/>
    <s v="EUR"/>
    <d v="2017-01-03T20:12:50"/>
    <d v="2016-12-04T20:12:50"/>
    <n v="1483474370"/>
    <n v="1480882370"/>
    <b v="0"/>
    <n v="0"/>
    <n v="0"/>
    <s v="Received No Donations"/>
    <s v="technology"/>
    <s v="web"/>
    <s v="technology/web"/>
    <b v="0"/>
    <x v="1"/>
  </r>
  <r>
    <n v="2351"/>
    <x v="2351"/>
    <s v="Donate $30 or more and receive a free selfie stick."/>
    <n v="18900"/>
    <n v="108"/>
    <x v="1"/>
    <s v="NZ"/>
    <s v="NZD"/>
    <d v="2015-04-30T02:25:39"/>
    <d v="2015-03-31T02:25:39"/>
    <n v="1430360739"/>
    <n v="1427768739"/>
    <b v="0"/>
    <n v="7"/>
    <n v="5.7142857142857143E-3"/>
    <n v="15.428571428571429"/>
    <s v="technology"/>
    <s v="web"/>
    <s v="technology/web"/>
    <b v="0"/>
    <x v="1"/>
  </r>
  <r>
    <n v="2352"/>
    <x v="2352"/>
    <s v="It is the mission of the Seekerâ€™s School of Thought and Philosophy to provide a safe and nurturing environment for all."/>
    <n v="2000"/>
    <n v="0"/>
    <x v="1"/>
    <s v="US"/>
    <s v="USD"/>
    <d v="2015-06-06T15:12:32"/>
    <d v="2015-04-07T15:12:32"/>
    <n v="1433603552"/>
    <n v="1428419552"/>
    <b v="0"/>
    <n v="0"/>
    <n v="0"/>
    <s v="Received No Donations"/>
    <s v="technology"/>
    <s v="web"/>
    <s v="technology/web"/>
    <b v="0"/>
    <x v="1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d v="2015-04-21T16:13:42"/>
    <d v="2015-04-09T16:13:42"/>
    <n v="1429632822"/>
    <n v="1428596022"/>
    <b v="0"/>
    <n v="0"/>
    <n v="0"/>
    <s v="Received No Donations"/>
    <s v="technology"/>
    <s v="web"/>
    <s v="technology/web"/>
    <b v="0"/>
    <x v="1"/>
  </r>
  <r>
    <n v="2354"/>
    <x v="2354"/>
    <s v="Almost done with doctorate degree but need funding of $35,000 to complete research of project."/>
    <n v="35000"/>
    <n v="25"/>
    <x v="1"/>
    <s v="US"/>
    <s v="USD"/>
    <d v="2015-01-10T17:21:00"/>
    <d v="2014-11-11T17:21:00"/>
    <n v="1420910460"/>
    <n v="1415726460"/>
    <b v="0"/>
    <n v="1"/>
    <n v="7.1428571428571429E-4"/>
    <n v="25"/>
    <s v="technology"/>
    <s v="web"/>
    <s v="technology/web"/>
    <b v="0"/>
    <x v="1"/>
  </r>
  <r>
    <n v="2355"/>
    <x v="2355"/>
    <s v="PriceItUpPlease will be an easy to use website that estimates the amount of your startup costs for that great idea you have!"/>
    <n v="8000"/>
    <n v="55"/>
    <x v="1"/>
    <s v="AU"/>
    <s v="AUD"/>
    <d v="2015-05-02T22:02:16"/>
    <d v="2015-04-02T22:02:16"/>
    <n v="1430604136"/>
    <n v="1428012136"/>
    <b v="0"/>
    <n v="2"/>
    <n v="6.875E-3"/>
    <n v="27.5"/>
    <s v="technology"/>
    <s v="web"/>
    <s v="technology/web"/>
    <b v="0"/>
    <x v="1"/>
  </r>
  <r>
    <n v="2356"/>
    <x v="2356"/>
    <s v="HardstyleUnited.com The Global Hardstyle community. Your Hardstyle community."/>
    <n v="10000"/>
    <n v="0"/>
    <x v="1"/>
    <s v="NL"/>
    <s v="EUR"/>
    <d v="2015-06-05T18:48:24"/>
    <d v="2015-05-06T18:48:24"/>
    <n v="1433530104"/>
    <n v="1430938104"/>
    <b v="0"/>
    <n v="0"/>
    <n v="0"/>
    <s v="Received No Donations"/>
    <s v="technology"/>
    <s v="web"/>
    <s v="technology/web"/>
    <b v="0"/>
    <x v="1"/>
  </r>
  <r>
    <n v="2357"/>
    <x v="2357"/>
    <s v="Click For Therapy is a website that was created to connect consumers and therapists across the UK."/>
    <n v="27000"/>
    <n v="0"/>
    <x v="1"/>
    <s v="GB"/>
    <s v="GBP"/>
    <d v="2015-10-17T14:52:58"/>
    <d v="2015-09-17T14:52:58"/>
    <n v="1445093578"/>
    <n v="1442501578"/>
    <b v="0"/>
    <n v="0"/>
    <n v="0"/>
    <s v="Received No Donations"/>
    <s v="technology"/>
    <s v="web"/>
    <s v="technology/web"/>
    <b v="0"/>
    <x v="1"/>
  </r>
  <r>
    <n v="2358"/>
    <x v="2358"/>
    <s v="A website to auction, sell and swap items in the uk without a charge, without excess fees, the next ebay."/>
    <n v="1500"/>
    <n v="0"/>
    <x v="1"/>
    <s v="GB"/>
    <s v="GBP"/>
    <d v="2015-01-31T00:39:00"/>
    <d v="2014-12-05T22:20:36"/>
    <n v="1422664740"/>
    <n v="1417818036"/>
    <b v="0"/>
    <n v="0"/>
    <n v="0"/>
    <s v="Received No Donations"/>
    <s v="technology"/>
    <s v="web"/>
    <s v="technology/web"/>
    <b v="0"/>
    <x v="1"/>
  </r>
  <r>
    <n v="2359"/>
    <x v="2359"/>
    <s v="I want to crowdfund the sequencing of my own genome to make it publicly available with crowd-sourced interpretation."/>
    <n v="7500"/>
    <n v="1101"/>
    <x v="1"/>
    <s v="US"/>
    <s v="USD"/>
    <d v="2015-08-03T15:35:24"/>
    <d v="2015-06-04T15:35:24"/>
    <n v="1438616124"/>
    <n v="1433432124"/>
    <b v="0"/>
    <n v="3"/>
    <n v="0.14680000000000001"/>
    <n v="367"/>
    <s v="technology"/>
    <s v="web"/>
    <s v="technology/web"/>
    <b v="0"/>
    <x v="1"/>
  </r>
  <r>
    <n v="2360"/>
    <x v="2360"/>
    <s v="Welcome to Bee Bay Canada, your commission free microjobs website.  Sell at any price and keep 100% of what you earn!"/>
    <n v="5000"/>
    <n v="2"/>
    <x v="1"/>
    <s v="CA"/>
    <s v="CAD"/>
    <d v="2016-02-07T16:58:00"/>
    <d v="2016-01-08T16:58:00"/>
    <n v="1454864280"/>
    <n v="1452272280"/>
    <b v="0"/>
    <n v="1"/>
    <n v="4.0000000000000002E-4"/>
    <n v="2"/>
    <s v="technology"/>
    <s v="web"/>
    <s v="technology/web"/>
    <b v="0"/>
    <x v="1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d v="2016-04-30T22:00:00"/>
    <d v="2016-04-06T20:36:48"/>
    <n v="1462053600"/>
    <n v="1459975008"/>
    <b v="0"/>
    <n v="0"/>
    <n v="0"/>
    <s v="Received No Donations"/>
    <s v="technology"/>
    <s v="web"/>
    <s v="technology/web"/>
    <b v="0"/>
    <x v="1"/>
  </r>
  <r>
    <n v="2362"/>
    <x v="2362"/>
    <s v="The Columbus Ruby Brigade has brought monthly ruby goodness and camaraderie to all participants."/>
    <n v="420"/>
    <n v="120"/>
    <x v="1"/>
    <s v="US"/>
    <s v="USD"/>
    <d v="2014-12-11T16:31:10"/>
    <d v="2014-11-11T16:31:10"/>
    <n v="1418315470"/>
    <n v="1415723470"/>
    <b v="0"/>
    <n v="2"/>
    <n v="0.2857142857142857"/>
    <n v="60"/>
    <s v="technology"/>
    <s v="web"/>
    <s v="technology/web"/>
    <b v="0"/>
    <x v="1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d v="2015-12-29T00:16:40"/>
    <d v="2015-11-14T00:16:40"/>
    <n v="1451348200"/>
    <n v="1447460200"/>
    <b v="0"/>
    <n v="0"/>
    <n v="0"/>
    <s v="Received No Donations"/>
    <s v="technology"/>
    <s v="web"/>
    <s v="technology/web"/>
    <b v="0"/>
    <x v="1"/>
  </r>
  <r>
    <n v="2364"/>
    <x v="2364"/>
    <s v="Making a Minecraft server and Website and I need your help to fund it. Thanks in Advance!"/>
    <n v="128"/>
    <n v="0"/>
    <x v="1"/>
    <s v="US"/>
    <s v="USD"/>
    <d v="2015-10-26T22:25:56"/>
    <d v="2015-09-01T22:25:56"/>
    <n v="1445898356"/>
    <n v="1441146356"/>
    <b v="0"/>
    <n v="0"/>
    <n v="0"/>
    <s v="Received No Donations"/>
    <s v="technology"/>
    <s v="web"/>
    <s v="technology/web"/>
    <b v="0"/>
    <x v="1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d v="2016-01-17T23:00:00"/>
    <d v="2015-12-08T17:40:25"/>
    <n v="1453071600"/>
    <n v="1449596425"/>
    <b v="0"/>
    <n v="0"/>
    <n v="0"/>
    <s v="Received No Donations"/>
    <s v="technology"/>
    <s v="web"/>
    <s v="technology/web"/>
    <b v="0"/>
    <x v="1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d v="2015-10-21T12:45:33"/>
    <d v="2015-09-21T12:45:33"/>
    <n v="1445431533"/>
    <n v="1442839533"/>
    <b v="0"/>
    <n v="27"/>
    <n v="0.1052"/>
    <n v="97.407407407407405"/>
    <s v="technology"/>
    <s v="web"/>
    <s v="technology/web"/>
    <b v="0"/>
    <x v="1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d v="2016-04-25T22:16:56"/>
    <d v="2016-02-25T23:16:56"/>
    <n v="1461622616"/>
    <n v="1456442216"/>
    <b v="0"/>
    <n v="14"/>
    <n v="1.34E-2"/>
    <n v="47.857142857142854"/>
    <s v="technology"/>
    <s v="web"/>
    <s v="technology/web"/>
    <b v="0"/>
    <x v="1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d v="2015-04-14T16:19:25"/>
    <d v="2015-02-28T17:19:25"/>
    <n v="1429028365"/>
    <n v="1425143965"/>
    <b v="0"/>
    <n v="2"/>
    <n v="2.5000000000000001E-3"/>
    <n v="50"/>
    <s v="technology"/>
    <s v="web"/>
    <s v="technology/web"/>
    <b v="0"/>
    <x v="1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d v="2016-02-10T19:30:11"/>
    <d v="2016-01-11T19:30:11"/>
    <n v="1455132611"/>
    <n v="1452540611"/>
    <b v="0"/>
    <n v="0"/>
    <n v="0"/>
    <s v="Received No Donations"/>
    <s v="technology"/>
    <s v="web"/>
    <s v="technology/web"/>
    <b v="0"/>
    <x v="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d v="2014-12-18T04:32:21"/>
    <d v="2014-11-18T04:32:21"/>
    <n v="1418877141"/>
    <n v="1416285141"/>
    <b v="0"/>
    <n v="4"/>
    <n v="3.2799999999999999E-3"/>
    <n v="20.5"/>
    <s v="technology"/>
    <s v="web"/>
    <s v="technology/web"/>
    <b v="0"/>
    <x v="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d v="2015-06-25T18:39:56"/>
    <d v="2015-05-26T18:39:56"/>
    <n v="1435257596"/>
    <n v="1432665596"/>
    <b v="0"/>
    <n v="0"/>
    <n v="0"/>
    <s v="Received No Donations"/>
    <s v="technology"/>
    <s v="web"/>
    <s v="technology/web"/>
    <b v="0"/>
    <x v="1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d v="2015-04-24T01:39:31"/>
    <d v="2015-03-25T01:39:31"/>
    <n v="1429839571"/>
    <n v="1427247571"/>
    <b v="0"/>
    <n v="6"/>
    <n v="3.272727272727273E-2"/>
    <n v="30"/>
    <s v="technology"/>
    <s v="web"/>
    <s v="technology/web"/>
    <b v="0"/>
    <x v="1"/>
  </r>
  <r>
    <n v="2373"/>
    <x v="2373"/>
    <s v="We want to create a safe marketplace for buying and selling bicycles."/>
    <n v="850000"/>
    <n v="50"/>
    <x v="1"/>
    <s v="SE"/>
    <s v="SEK"/>
    <d v="2015-08-29T15:53:44"/>
    <d v="2015-07-30T15:53:44"/>
    <n v="1440863624"/>
    <n v="1438271624"/>
    <b v="0"/>
    <n v="1"/>
    <n v="5.8823529411764708E-5"/>
    <n v="50"/>
    <s v="technology"/>
    <s v="web"/>
    <s v="technology/web"/>
    <b v="0"/>
    <x v="1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d v="2015-02-12T20:14:20"/>
    <d v="2015-01-13T20:14:20"/>
    <n v="1423772060"/>
    <n v="1421180060"/>
    <b v="0"/>
    <n v="1"/>
    <n v="4.5454545454545455E-4"/>
    <n v="10"/>
    <s v="technology"/>
    <s v="web"/>
    <s v="technology/web"/>
    <b v="0"/>
    <x v="1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d v="2016-09-09T20:03:57"/>
    <d v="2016-08-10T20:03:57"/>
    <n v="1473451437"/>
    <n v="1470859437"/>
    <b v="0"/>
    <n v="0"/>
    <n v="0"/>
    <s v="Received No Donations"/>
    <s v="technology"/>
    <s v="web"/>
    <s v="technology/web"/>
    <b v="0"/>
    <x v="1"/>
  </r>
  <r>
    <n v="2376"/>
    <x v="2376"/>
    <s v="Tough, pre-manufactured lost and found stickers that forward messages to the owners email and cellphone."/>
    <n v="3000"/>
    <n v="326.33"/>
    <x v="1"/>
    <s v="US"/>
    <s v="USD"/>
    <d v="2015-12-10T22:12:46"/>
    <d v="2015-11-10T22:12:46"/>
    <n v="1449785566"/>
    <n v="1447193566"/>
    <b v="0"/>
    <n v="4"/>
    <n v="0.10877666666666666"/>
    <n v="81.582499999999996"/>
    <s v="technology"/>
    <s v="web"/>
    <s v="technology/web"/>
    <b v="0"/>
    <x v="1"/>
  </r>
  <r>
    <n v="2377"/>
    <x v="2377"/>
    <s v="Fluttify is an Online Video Sharing Platform allowing friends to share their favorite Trending Content with each other."/>
    <n v="2500"/>
    <n v="0"/>
    <x v="1"/>
    <s v="CA"/>
    <s v="CAD"/>
    <d v="2016-11-25T21:53:03"/>
    <d v="2016-10-26T20:53:03"/>
    <n v="1480110783"/>
    <n v="1477515183"/>
    <b v="0"/>
    <n v="0"/>
    <n v="0"/>
    <s v="Received No Donations"/>
    <s v="technology"/>
    <s v="web"/>
    <s v="technology/web"/>
    <b v="0"/>
    <x v="1"/>
  </r>
  <r>
    <n v="2378"/>
    <x v="2378"/>
    <s v="KEEPUP allows you to extend your social circle by introducing you to new people via your friends."/>
    <n v="110000"/>
    <n v="0"/>
    <x v="1"/>
    <s v="US"/>
    <s v="USD"/>
    <d v="2015-08-26T00:18:50"/>
    <d v="2015-07-28T00:18:50"/>
    <n v="1440548330"/>
    <n v="1438042730"/>
    <b v="0"/>
    <n v="0"/>
    <n v="0"/>
    <s v="Received No Donations"/>
    <s v="technology"/>
    <s v="web"/>
    <s v="technology/web"/>
    <b v="0"/>
    <x v="1"/>
  </r>
  <r>
    <n v="2379"/>
    <x v="2379"/>
    <s v="Selectcooks.com is a community marketplace for people to list, find and hire chefs."/>
    <n v="30000"/>
    <n v="0"/>
    <x v="1"/>
    <s v="US"/>
    <s v="USD"/>
    <d v="2015-10-05T00:23:36"/>
    <d v="2015-08-21T00:23:36"/>
    <n v="1444004616"/>
    <n v="1440116616"/>
    <b v="0"/>
    <n v="0"/>
    <n v="0"/>
    <s v="Received No Donations"/>
    <s v="technology"/>
    <s v="web"/>
    <s v="technology/web"/>
    <b v="0"/>
    <x v="1"/>
  </r>
  <r>
    <n v="2380"/>
    <x v="2380"/>
    <s v="Tired of waiting for likes? Here is a brand new social network centered on real-time hashtag chatting. Just chat and enjoy!"/>
    <n v="15000"/>
    <n v="55"/>
    <x v="1"/>
    <s v="US"/>
    <s v="USD"/>
    <d v="2015-10-01T19:02:22"/>
    <d v="2015-09-01T19:02:22"/>
    <n v="1443726142"/>
    <n v="1441134142"/>
    <b v="0"/>
    <n v="3"/>
    <n v="3.6666666666666666E-3"/>
    <n v="18.333333333333332"/>
    <s v="technology"/>
    <s v="web"/>
    <s v="technology/web"/>
    <b v="0"/>
    <x v="1"/>
  </r>
  <r>
    <n v="2381"/>
    <x v="2381"/>
    <s v="Social Media Platform for the Marijuana Industry to create professionalism and a stable lasting market."/>
    <n v="86350"/>
    <n v="1571"/>
    <x v="1"/>
    <s v="US"/>
    <s v="USD"/>
    <d v="2015-04-10T22:27:28"/>
    <d v="2015-03-11T22:27:28"/>
    <n v="1428704848"/>
    <n v="1426112848"/>
    <b v="0"/>
    <n v="7"/>
    <n v="1.8193398957730169E-2"/>
    <n v="224.42857142857142"/>
    <s v="technology"/>
    <s v="web"/>
    <s v="technology/web"/>
    <b v="0"/>
    <x v="1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d v="2015-08-04T04:30:03"/>
    <d v="2015-07-10T04:30:03"/>
    <n v="1438662603"/>
    <n v="1436502603"/>
    <b v="0"/>
    <n v="2"/>
    <n v="2.5000000000000001E-2"/>
    <n v="37.5"/>
    <s v="technology"/>
    <s v="web"/>
    <s v="technology/web"/>
    <b v="0"/>
    <x v="1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d v="2015-01-23T01:21:47"/>
    <n v="1424568107"/>
    <n v="1421976107"/>
    <b v="0"/>
    <n v="3"/>
    <n v="4.3499999999999997E-2"/>
    <n v="145"/>
    <s v="technology"/>
    <s v="web"/>
    <s v="technology/web"/>
    <b v="0"/>
    <x v="1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d v="2014-11-14T02:37:23"/>
    <d v="2014-10-15T01:37:23"/>
    <n v="1415932643"/>
    <n v="1413337043"/>
    <b v="0"/>
    <n v="8"/>
    <n v="8.0000000000000002E-3"/>
    <n v="1"/>
    <s v="technology"/>
    <s v="web"/>
    <s v="technology/web"/>
    <b v="0"/>
    <x v="1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d v="2015-08-05T16:50:32"/>
    <d v="2015-07-06T16:50:32"/>
    <n v="1438793432"/>
    <n v="1436201432"/>
    <b v="0"/>
    <n v="7"/>
    <n v="1.2123076923076924E-2"/>
    <n v="112.57142857142857"/>
    <s v="technology"/>
    <s v="web"/>
    <s v="technology/web"/>
    <b v="0"/>
    <x v="1"/>
  </r>
  <r>
    <n v="2386"/>
    <x v="2386"/>
    <s v="Realjobmatch is not just a job search site but a matching site , matching the right jobseekers with the best jobs."/>
    <n v="30000"/>
    <n v="0"/>
    <x v="1"/>
    <s v="CA"/>
    <s v="CAD"/>
    <d v="2015-01-10T20:07:04"/>
    <d v="2014-11-11T20:07:04"/>
    <n v="1420920424"/>
    <n v="1415736424"/>
    <b v="0"/>
    <n v="0"/>
    <n v="0"/>
    <s v="Received No Donations"/>
    <s v="technology"/>
    <s v="web"/>
    <s v="technology/web"/>
    <b v="0"/>
    <x v="1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d v="2016-07-22T15:02:20"/>
    <d v="2016-06-07T15:02:20"/>
    <n v="1469199740"/>
    <n v="1465311740"/>
    <b v="0"/>
    <n v="3"/>
    <n v="6.8399999999999997E-3"/>
    <n v="342"/>
    <s v="technology"/>
    <s v="web"/>
    <s v="technology/web"/>
    <b v="0"/>
    <x v="1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d v="2015-01-15T19:29:00"/>
    <d v="2014-12-16T20:29:19"/>
    <n v="1421350140"/>
    <n v="1418761759"/>
    <b v="0"/>
    <n v="8"/>
    <n v="1.2513513513513513E-2"/>
    <n v="57.875"/>
    <s v="technology"/>
    <s v="web"/>
    <s v="technology/web"/>
    <b v="0"/>
    <x v="1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d v="2015-06-24T15:40:52"/>
    <n v="1437861540"/>
    <n v="1435160452"/>
    <b v="0"/>
    <n v="1"/>
    <n v="1.8749999999999999E-3"/>
    <n v="30"/>
    <s v="technology"/>
    <s v="web"/>
    <s v="technology/web"/>
    <b v="0"/>
    <x v="1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d v="2015-01-04T06:17:44"/>
    <d v="2014-11-25T06:17:44"/>
    <n v="1420352264"/>
    <n v="1416896264"/>
    <b v="0"/>
    <n v="0"/>
    <n v="0"/>
    <s v="Received No Donations"/>
    <s v="technology"/>
    <s v="web"/>
    <s v="technology/web"/>
    <b v="0"/>
    <x v="1"/>
  </r>
  <r>
    <n v="2391"/>
    <x v="2391"/>
    <s v="Using the power of internet to help people save hundreds in car repair."/>
    <n v="20000"/>
    <n v="25"/>
    <x v="1"/>
    <s v="US"/>
    <s v="USD"/>
    <d v="2015-03-31T18:04:04"/>
    <d v="2015-03-01T19:04:04"/>
    <n v="1427825044"/>
    <n v="1425236644"/>
    <b v="0"/>
    <n v="1"/>
    <n v="1.25E-3"/>
    <n v="25"/>
    <s v="technology"/>
    <s v="web"/>
    <s v="technology/web"/>
    <b v="0"/>
    <x v="1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d v="2015-10-29T02:53:43"/>
    <d v="2015-09-29T02:53:43"/>
    <n v="1446087223"/>
    <n v="1443495223"/>
    <b v="0"/>
    <n v="0"/>
    <n v="0"/>
    <s v="Received No Donations"/>
    <s v="technology"/>
    <s v="web"/>
    <s v="technology/web"/>
    <b v="0"/>
    <x v="1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d v="2015-08-08T15:33:37"/>
    <d v="2015-07-09T15:33:37"/>
    <n v="1439048017"/>
    <n v="1436456017"/>
    <b v="0"/>
    <n v="1"/>
    <n v="5.0000000000000001E-4"/>
    <n v="50"/>
    <s v="technology"/>
    <s v="web"/>
    <s v="technology/web"/>
    <b v="0"/>
    <x v="1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d v="2015-02-26T08:41:33"/>
    <d v="2015-01-27T08:41:33"/>
    <n v="1424940093"/>
    <n v="1422348093"/>
    <b v="0"/>
    <n v="2"/>
    <n v="5.9999999999999995E-4"/>
    <n v="1.5"/>
    <s v="technology"/>
    <s v="web"/>
    <s v="technology/web"/>
    <b v="0"/>
    <x v="1"/>
  </r>
  <r>
    <n v="2395"/>
    <x v="2395"/>
    <s v="I am making a social website where people can anonymously or openly vent, All walks of life all over the world"/>
    <n v="33000"/>
    <n v="0"/>
    <x v="1"/>
    <s v="US"/>
    <s v="USD"/>
    <d v="2017-01-10T08:57:00"/>
    <d v="2016-12-13T02:54:47"/>
    <n v="1484038620"/>
    <n v="1481597687"/>
    <b v="0"/>
    <n v="0"/>
    <n v="0"/>
    <s v="Received No Donations"/>
    <s v="technology"/>
    <s v="web"/>
    <s v="technology/web"/>
    <b v="0"/>
    <x v="1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d v="2015-10-15T20:22:38"/>
    <d v="2015-09-15T20:22:38"/>
    <n v="1444940558"/>
    <n v="1442348558"/>
    <b v="0"/>
    <n v="1"/>
    <n v="2E-3"/>
    <n v="10"/>
    <s v="technology"/>
    <s v="web"/>
    <s v="technology/web"/>
    <b v="0"/>
    <x v="1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d v="2015-01-02T21:14:16"/>
    <d v="2014-12-03T21:14:16"/>
    <n v="1420233256"/>
    <n v="1417641256"/>
    <b v="0"/>
    <n v="0"/>
    <n v="0"/>
    <s v="Received No Donations"/>
    <s v="technology"/>
    <s v="web"/>
    <s v="technology/web"/>
    <b v="0"/>
    <x v="1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d v="2015-07-02T21:59:44"/>
    <d v="2015-06-02T21:59:44"/>
    <n v="1435874384"/>
    <n v="1433282384"/>
    <b v="0"/>
    <n v="0"/>
    <n v="0"/>
    <s v="Received No Donations"/>
    <s v="technology"/>
    <s v="web"/>
    <s v="technology/web"/>
    <b v="0"/>
    <x v="1"/>
  </r>
  <r>
    <n v="2399"/>
    <x v="2399"/>
    <s v="SheLifts is going to be the number One international social HUB &amp; information resource for women into weight lifting"/>
    <n v="13000"/>
    <n v="0"/>
    <x v="1"/>
    <s v="SE"/>
    <s v="SEK"/>
    <d v="2014-12-18T20:28:26"/>
    <d v="2014-11-13T20:28:26"/>
    <n v="1418934506"/>
    <n v="1415910506"/>
    <b v="0"/>
    <n v="0"/>
    <n v="0"/>
    <s v="Received No Donations"/>
    <s v="technology"/>
    <s v="web"/>
    <s v="technology/web"/>
    <b v="0"/>
    <x v="1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d v="2016-04-14T06:26:04"/>
    <d v="2016-03-15T06:26:04"/>
    <n v="1460615164"/>
    <n v="1458023164"/>
    <b v="0"/>
    <n v="0"/>
    <n v="0"/>
    <s v="Received No Donations"/>
    <s v="technology"/>
    <s v="web"/>
    <s v="technology/web"/>
    <b v="0"/>
    <x v="1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d v="2016-03-05T19:44:56"/>
    <d v="2016-01-05T19:44:56"/>
    <n v="1457207096"/>
    <n v="1452023096"/>
    <b v="0"/>
    <n v="9"/>
    <n v="7.1785714285714283E-3"/>
    <n v="22.333333333333332"/>
    <s v="food"/>
    <s v="food trucks"/>
    <s v="food/food trucks"/>
    <b v="0"/>
    <x v="1"/>
  </r>
  <r>
    <n v="2402"/>
    <x v="2402"/>
    <s v="Small town, delicious treats, and a mobile truck"/>
    <n v="12000"/>
    <n v="52"/>
    <x v="2"/>
    <s v="US"/>
    <s v="USD"/>
    <d v="2015-05-13T16:18:51"/>
    <d v="2015-04-13T16:18:51"/>
    <n v="1431533931"/>
    <n v="1428941931"/>
    <b v="0"/>
    <n v="1"/>
    <n v="4.3333333333333331E-3"/>
    <n v="52"/>
    <s v="food"/>
    <s v="food trucks"/>
    <s v="food/food trucks"/>
    <b v="0"/>
    <x v="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d v="2016-03-30T20:10:58"/>
    <d v="2016-01-30T21:10:58"/>
    <n v="1459368658"/>
    <n v="1454188258"/>
    <b v="0"/>
    <n v="12"/>
    <n v="0.16833333333333333"/>
    <n v="16.833333333333332"/>
    <s v="food"/>
    <s v="food trucks"/>
    <s v="food/food trucks"/>
    <b v="0"/>
    <x v="1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d v="2016-01-03T00:56:47"/>
    <d v="2015-12-04T00:56:47"/>
    <n v="1451782607"/>
    <n v="1449190607"/>
    <b v="0"/>
    <n v="0"/>
    <n v="0"/>
    <s v="Received No Donations"/>
    <s v="food"/>
    <s v="food trucks"/>
    <s v="food/food trucks"/>
    <b v="0"/>
    <x v="1"/>
  </r>
  <r>
    <n v="2405"/>
    <x v="2405"/>
    <s v="We are the first gaming-themed food truck, bringing gourmet pub fare to the Jacksonville area."/>
    <n v="5000"/>
    <n v="1126"/>
    <x v="2"/>
    <s v="US"/>
    <s v="USD"/>
    <d v="2016-09-03T14:02:55"/>
    <d v="2016-08-13T14:02:55"/>
    <n v="1472911375"/>
    <n v="1471096975"/>
    <b v="0"/>
    <n v="20"/>
    <n v="0.22520000000000001"/>
    <n v="56.3"/>
    <s v="food"/>
    <s v="food trucks"/>
    <s v="food/food trucks"/>
    <b v="0"/>
    <x v="1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d v="2015-01-19T02:39:50"/>
    <d v="2014-12-10T02:39:50"/>
    <n v="1421635190"/>
    <n v="1418179190"/>
    <b v="0"/>
    <n v="16"/>
    <n v="0.41384615384615386"/>
    <n v="84.0625"/>
    <s v="food"/>
    <s v="food trucks"/>
    <s v="food/food trucks"/>
    <b v="0"/>
    <x v="1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d v="2015-04-11T06:00:00"/>
    <d v="2015-03-19T13:48:48"/>
    <n v="1428732000"/>
    <n v="1426772928"/>
    <b v="0"/>
    <n v="33"/>
    <n v="0.25259090909090909"/>
    <n v="168.39393939393941"/>
    <s v="food"/>
    <s v="food trucks"/>
    <s v="food/food trucks"/>
    <b v="0"/>
    <x v="1"/>
  </r>
  <r>
    <n v="2408"/>
    <x v="2408"/>
    <s v="A US Army Vet trying to get a Peruvian food truck going! Really good Peruvian food now mobile!"/>
    <n v="15000"/>
    <n v="30"/>
    <x v="2"/>
    <s v="US"/>
    <s v="USD"/>
    <d v="2014-11-06T04:22:37"/>
    <d v="2014-10-07T03:22:37"/>
    <n v="1415247757"/>
    <n v="1412652157"/>
    <b v="0"/>
    <n v="2"/>
    <n v="2E-3"/>
    <n v="15"/>
    <s v="food"/>
    <s v="food trucks"/>
    <s v="food/food trucks"/>
    <b v="0"/>
    <x v="1"/>
  </r>
  <r>
    <n v="2409"/>
    <x v="2409"/>
    <s v="I am looking to start a food truck with an infusion of my Puerto Rican heritage and my love for BBQ."/>
    <n v="25000"/>
    <n v="460"/>
    <x v="2"/>
    <s v="US"/>
    <s v="USD"/>
    <d v="2015-08-18T21:01:15"/>
    <d v="2015-07-19T21:01:15"/>
    <n v="1439931675"/>
    <n v="1437339675"/>
    <b v="0"/>
    <n v="6"/>
    <n v="1.84E-2"/>
    <n v="76.666666666666671"/>
    <s v="food"/>
    <s v="food trucks"/>
    <s v="food/food trucks"/>
    <b v="0"/>
    <x v="1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d v="2015-09-07T09:47:55"/>
    <d v="2015-08-08T09:47:55"/>
    <n v="1441619275"/>
    <n v="1439027275"/>
    <b v="0"/>
    <n v="0"/>
    <n v="0"/>
    <s v="Received No Donations"/>
    <s v="food"/>
    <s v="food trucks"/>
    <s v="food/food trucks"/>
    <b v="0"/>
    <x v="1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d v="2015-08-25T17:34:42"/>
    <d v="2015-07-26T17:34:42"/>
    <n v="1440524082"/>
    <n v="1437932082"/>
    <b v="0"/>
    <n v="3"/>
    <n v="6.0400000000000002E-3"/>
    <n v="50.333333333333336"/>
    <s v="food"/>
    <s v="food trucks"/>
    <s v="food/food trucks"/>
    <b v="0"/>
    <x v="1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d v="2016-11-26T18:41:13"/>
    <d v="2016-10-12T17:41:13"/>
    <n v="1480185673"/>
    <n v="1476294073"/>
    <b v="0"/>
    <n v="0"/>
    <n v="0"/>
    <s v="Received No Donations"/>
    <s v="food"/>
    <s v="food trucks"/>
    <s v="food/food trucks"/>
    <b v="0"/>
    <x v="1"/>
  </r>
  <r>
    <n v="2413"/>
    <x v="2413"/>
    <s v="Lone Pine Coffee Brewery will be a portable third-wave coffee shop available for wedding receptions and other events!"/>
    <n v="3000"/>
    <n v="25"/>
    <x v="2"/>
    <s v="US"/>
    <s v="USD"/>
    <d v="2014-05-31T23:30:00"/>
    <d v="2014-05-01T02:38:02"/>
    <n v="1401579000"/>
    <n v="1398911882"/>
    <b v="0"/>
    <n v="3"/>
    <n v="8.3333333333333332E-3"/>
    <n v="8.3333333333333339"/>
    <s v="food"/>
    <s v="food trucks"/>
    <s v="food/food trucks"/>
    <b v="0"/>
    <x v="1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d v="2015-08-22T03:59:00"/>
    <d v="2015-07-13T16:41:00"/>
    <n v="1440215940"/>
    <n v="1436805660"/>
    <b v="0"/>
    <n v="13"/>
    <n v="3.0666666666666665E-2"/>
    <n v="35.384615384615387"/>
    <s v="food"/>
    <s v="food trucks"/>
    <s v="food/food trucks"/>
    <b v="0"/>
    <x v="1"/>
  </r>
  <r>
    <n v="2415"/>
    <x v="2415"/>
    <s v="It will be ridiculously easy to become addicted to the full, rich flavor of locally raised beef, pork, and more..."/>
    <n v="60000"/>
    <n v="335"/>
    <x v="2"/>
    <s v="US"/>
    <s v="USD"/>
    <d v="2016-07-15T20:42:26"/>
    <d v="2016-06-15T20:42:26"/>
    <n v="1468615346"/>
    <n v="1466023346"/>
    <b v="0"/>
    <n v="6"/>
    <n v="5.5833333333333334E-3"/>
    <n v="55.833333333333336"/>
    <s v="food"/>
    <s v="food trucks"/>
    <s v="food/food trucks"/>
    <b v="0"/>
    <x v="1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d v="2015-01-15T17:42:23"/>
    <n v="1426345200"/>
    <n v="1421343743"/>
    <b v="0"/>
    <n v="1"/>
    <n v="2.5000000000000001E-4"/>
    <n v="5"/>
    <s v="food"/>
    <s v="food trucks"/>
    <s v="food/food trucks"/>
    <b v="0"/>
    <x v="1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d v="2014-08-10T21:13:07"/>
    <d v="2014-07-11T21:13:07"/>
    <n v="1407705187"/>
    <n v="1405113187"/>
    <b v="0"/>
    <n v="0"/>
    <n v="0"/>
    <s v="Received No Donations"/>
    <s v="food"/>
    <s v="food trucks"/>
    <s v="food/food trucks"/>
    <b v="0"/>
    <x v="1"/>
  </r>
  <r>
    <n v="2418"/>
    <x v="2418"/>
    <s v="I want to start my food truck business."/>
    <n v="25000"/>
    <n v="5"/>
    <x v="2"/>
    <s v="US"/>
    <s v="USD"/>
    <d v="2015-03-24T19:34:04"/>
    <d v="2015-01-23T20:34:04"/>
    <n v="1427225644"/>
    <n v="1422045244"/>
    <b v="0"/>
    <n v="5"/>
    <n v="2.0000000000000001E-4"/>
    <n v="1"/>
    <s v="food"/>
    <s v="food trucks"/>
    <s v="food/food trucks"/>
    <b v="0"/>
    <x v="1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d v="2015-02-18T17:43:09"/>
    <d v="2014-12-20T17:43:09"/>
    <n v="1424281389"/>
    <n v="1419097389"/>
    <b v="0"/>
    <n v="0"/>
    <n v="0"/>
    <s v="Received No Donations"/>
    <s v="food"/>
    <s v="food trucks"/>
    <s v="food/food trucks"/>
    <b v="0"/>
    <x v="1"/>
  </r>
  <r>
    <n v="2420"/>
    <x v="2420"/>
    <s v="Pangea Cuisines offers authentic hand crafted dishes, utilizing fresh ingredients selected that very morning."/>
    <n v="16870"/>
    <n v="2501"/>
    <x v="2"/>
    <s v="US"/>
    <s v="USD"/>
    <d v="2014-11-10T01:41:35"/>
    <d v="2014-09-11T00:41:35"/>
    <n v="1415583695"/>
    <n v="1410396095"/>
    <b v="0"/>
    <n v="36"/>
    <n v="0.14825133372851215"/>
    <n v="69.472222222222229"/>
    <s v="food"/>
    <s v="food trucks"/>
    <s v="food/food trucks"/>
    <b v="0"/>
    <x v="1"/>
  </r>
  <r>
    <n v="2421"/>
    <x v="2421"/>
    <s v="help me start Merrill's first hot dog cart in this empty lot"/>
    <n v="6000"/>
    <n v="1"/>
    <x v="2"/>
    <s v="US"/>
    <s v="USD"/>
    <d v="2015-02-21T16:29:56"/>
    <d v="2015-01-22T16:29:56"/>
    <n v="1424536196"/>
    <n v="1421944196"/>
    <b v="0"/>
    <n v="1"/>
    <n v="1.6666666666666666E-4"/>
    <n v="1"/>
    <s v="food"/>
    <s v="food trucks"/>
    <s v="food/food trucks"/>
    <b v="0"/>
    <x v="1"/>
  </r>
  <r>
    <n v="2422"/>
    <x v="2422"/>
    <s v="Family owned business serving BBQ and seafood to the public"/>
    <n v="500"/>
    <n v="1"/>
    <x v="2"/>
    <s v="US"/>
    <s v="USD"/>
    <d v="2015-03-11T16:23:56"/>
    <d v="2015-02-09T17:23:56"/>
    <n v="1426091036"/>
    <n v="1423502636"/>
    <b v="0"/>
    <n v="1"/>
    <n v="2E-3"/>
    <n v="1"/>
    <s v="food"/>
    <s v="food trucks"/>
    <s v="food/food trucks"/>
    <b v="0"/>
    <x v="1"/>
  </r>
  <r>
    <n v="2423"/>
    <x v="2423"/>
    <s v="FBTR is a Texas-style, North Carolina based, homemade BBQ company looking to bring good meat to the masses."/>
    <n v="60000"/>
    <n v="8"/>
    <x v="2"/>
    <s v="US"/>
    <s v="USD"/>
    <d v="2014-12-31T16:54:50"/>
    <d v="2014-12-01T16:54:50"/>
    <n v="1420044890"/>
    <n v="1417452890"/>
    <b v="0"/>
    <n v="1"/>
    <n v="1.3333333333333334E-4"/>
    <n v="8"/>
    <s v="food"/>
    <s v="food trucks"/>
    <s v="food/food trucks"/>
    <b v="0"/>
    <x v="1"/>
  </r>
  <r>
    <n v="2424"/>
    <x v="2424"/>
    <s v="Great and creative food from the heart in the form of a sweet food truck!"/>
    <n v="25000"/>
    <n v="310"/>
    <x v="2"/>
    <s v="US"/>
    <s v="USD"/>
    <d v="2014-10-27T21:25:08"/>
    <d v="2014-09-27T21:25:08"/>
    <n v="1414445108"/>
    <n v="1411853108"/>
    <b v="0"/>
    <n v="9"/>
    <n v="1.24E-2"/>
    <n v="34.444444444444443"/>
    <s v="food"/>
    <s v="food trucks"/>
    <s v="food/food trucks"/>
    <b v="0"/>
    <x v="1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d v="2016-05-27T22:04:00"/>
    <d v="2016-05-12T21:55:49"/>
    <n v="1464386640"/>
    <n v="1463090149"/>
    <b v="0"/>
    <n v="1"/>
    <n v="2.8571428571428574E-4"/>
    <n v="1"/>
    <s v="food"/>
    <s v="food trucks"/>
    <s v="food/food trucks"/>
    <b v="0"/>
    <x v="1"/>
  </r>
  <r>
    <n v="2426"/>
    <x v="2426"/>
    <s v="Aspiring to create a food truck with many delicious low calorie meals to encourage healthy eating while enjoying every bite."/>
    <n v="20000"/>
    <n v="0"/>
    <x v="2"/>
    <s v="US"/>
    <s v="USD"/>
    <d v="2015-08-08T04:04:52"/>
    <d v="2015-06-09T04:04:52"/>
    <n v="1439006692"/>
    <n v="1433822692"/>
    <b v="0"/>
    <n v="0"/>
    <n v="0"/>
    <s v="Received No Donations"/>
    <s v="food"/>
    <s v="food trucks"/>
    <s v="food/food trucks"/>
    <b v="0"/>
    <x v="1"/>
  </r>
  <r>
    <n v="2427"/>
    <x v="2427"/>
    <s v="Fast and simple lunches for those on the go.  All (lunch) deals $10 or less."/>
    <n v="50000"/>
    <n v="1"/>
    <x v="2"/>
    <s v="US"/>
    <s v="USD"/>
    <d v="2016-03-23T06:38:53"/>
    <d v="2016-02-12T07:38:53"/>
    <n v="1458715133"/>
    <n v="1455262733"/>
    <b v="0"/>
    <n v="1"/>
    <n v="2.0000000000000002E-5"/>
    <n v="1"/>
    <s v="food"/>
    <s v="food trucks"/>
    <s v="food/food trucks"/>
    <b v="0"/>
    <x v="1"/>
  </r>
  <r>
    <n v="2428"/>
    <x v="2428"/>
    <s v="From Moo 2 You! We want to offer premium burgers to a taco flooded environment."/>
    <n v="35000"/>
    <n v="1"/>
    <x v="2"/>
    <s v="US"/>
    <s v="USD"/>
    <d v="2015-03-12T17:49:11"/>
    <d v="2015-02-10T18:49:11"/>
    <n v="1426182551"/>
    <n v="1423594151"/>
    <b v="0"/>
    <n v="1"/>
    <n v="2.8571428571428571E-5"/>
    <n v="1"/>
    <s v="food"/>
    <s v="food trucks"/>
    <s v="food/food trucks"/>
    <b v="0"/>
    <x v="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d v="2016-12-30T21:06:06"/>
    <n v="1486313040"/>
    <n v="1483131966"/>
    <b v="0"/>
    <n v="4"/>
    <n v="1.4321428571428572E-2"/>
    <n v="501.25"/>
    <s v="food"/>
    <s v="food trucks"/>
    <s v="food/food trucks"/>
    <b v="0"/>
    <x v="1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d v="2016-02-12T03:08:24"/>
    <d v="2016-01-13T03:08:24"/>
    <n v="1455246504"/>
    <n v="1452654504"/>
    <b v="0"/>
    <n v="2"/>
    <n v="7.0000000000000001E-3"/>
    <n v="10.5"/>
    <s v="food"/>
    <s v="food trucks"/>
    <s v="food/food trucks"/>
    <b v="0"/>
    <x v="1"/>
  </r>
  <r>
    <n v="2431"/>
    <x v="2431"/>
    <s v="Go to Colorado and run a food truck with homemade food of all kinds."/>
    <n v="100000"/>
    <n v="2"/>
    <x v="2"/>
    <s v="US"/>
    <s v="USD"/>
    <d v="2016-06-28T02:23:33"/>
    <d v="2016-04-29T02:23:33"/>
    <n v="1467080613"/>
    <n v="1461896613"/>
    <b v="0"/>
    <n v="2"/>
    <n v="2.0000000000000002E-5"/>
    <n v="1"/>
    <s v="food"/>
    <s v="food trucks"/>
    <s v="food/food trucks"/>
    <b v="0"/>
    <x v="1"/>
  </r>
  <r>
    <n v="2432"/>
    <x v="2432"/>
    <s v="Looking to start competition cooking and need start-up help.  Offering brisket tasting to all contributors."/>
    <n v="14000"/>
    <n v="2"/>
    <x v="2"/>
    <s v="US"/>
    <s v="USD"/>
    <d v="2015-03-08T05:14:57"/>
    <d v="2015-02-06T05:14:57"/>
    <n v="1425791697"/>
    <n v="1423199697"/>
    <b v="0"/>
    <n v="2"/>
    <n v="1.4285714285714287E-4"/>
    <n v="1"/>
    <s v="food"/>
    <s v="food trucks"/>
    <s v="food/food trucks"/>
    <b v="0"/>
    <x v="1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d v="2016-01-28T21:35:43"/>
    <n v="1456608943"/>
    <n v="1454016943"/>
    <b v="0"/>
    <n v="0"/>
    <n v="0"/>
    <s v="Received No Donations"/>
    <s v="food"/>
    <s v="food trucks"/>
    <s v="food/food trucks"/>
    <b v="0"/>
    <x v="1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d v="2015-08-04T04:27:54"/>
    <d v="2015-06-25T04:27:54"/>
    <n v="1438662474"/>
    <n v="1435206474"/>
    <b v="0"/>
    <n v="2"/>
    <n v="1.2999999999999999E-3"/>
    <n v="13"/>
    <s v="food"/>
    <s v="food trucks"/>
    <s v="food/food trucks"/>
    <b v="0"/>
    <x v="1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d v="2015-10-05T06:39:46"/>
    <d v="2015-09-05T06:39:46"/>
    <n v="1444027186"/>
    <n v="1441435186"/>
    <b v="0"/>
    <n v="4"/>
    <n v="4.8960000000000002E-3"/>
    <n v="306"/>
    <s v="food"/>
    <s v="food trucks"/>
    <s v="food/food trucks"/>
    <b v="0"/>
    <x v="1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d v="2016-01-29T14:46:10"/>
    <d v="2015-11-30T14:46:10"/>
    <n v="1454078770"/>
    <n v="1448894770"/>
    <b v="0"/>
    <n v="2"/>
    <n v="3.8461538461538462E-4"/>
    <n v="22.5"/>
    <s v="food"/>
    <s v="food trucks"/>
    <s v="food/food trucks"/>
    <b v="0"/>
    <x v="1"/>
  </r>
  <r>
    <n v="2437"/>
    <x v="2437"/>
    <s v="Homemade Gumbo, Stews and Curry to be served hot and fresh everyday at any festival or concert we can attend."/>
    <n v="8000"/>
    <n v="0"/>
    <x v="2"/>
    <s v="US"/>
    <s v="USD"/>
    <d v="2015-03-17T18:00:00"/>
    <d v="2015-01-27T23:09:48"/>
    <n v="1426615200"/>
    <n v="1422400188"/>
    <b v="0"/>
    <n v="0"/>
    <n v="0"/>
    <s v="Received No Donations"/>
    <s v="food"/>
    <s v="food trucks"/>
    <s v="food/food trucks"/>
    <b v="0"/>
    <x v="1"/>
  </r>
  <r>
    <n v="2438"/>
    <x v="2438"/>
    <s v="I'm starting a catering and food truck business of southern comfort food. My FOOD is my Art!  _x000a_Thanks for you help!"/>
    <n v="15000"/>
    <n v="50"/>
    <x v="2"/>
    <s v="US"/>
    <s v="USD"/>
    <d v="2015-12-07T22:57:42"/>
    <d v="2015-10-08T21:57:42"/>
    <n v="1449529062"/>
    <n v="1444341462"/>
    <b v="0"/>
    <n v="1"/>
    <n v="3.3333333333333335E-3"/>
    <n v="50"/>
    <s v="food"/>
    <s v="food trucks"/>
    <s v="food/food trucks"/>
    <b v="0"/>
    <x v="1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d v="2015-10-18T19:38:49"/>
    <d v="2015-09-18T19:38:49"/>
    <n v="1445197129"/>
    <n v="1442605129"/>
    <b v="0"/>
    <n v="0"/>
    <n v="0"/>
    <s v="Received No Donations"/>
    <s v="food"/>
    <s v="food trucks"/>
    <s v="food/food trucks"/>
    <b v="0"/>
    <x v="1"/>
  </r>
  <r>
    <n v="2440"/>
    <x v="2440"/>
    <s v="Starting a entire clean energy food truck and set a new standard for Cambodia"/>
    <n v="5000"/>
    <n v="10"/>
    <x v="2"/>
    <s v="BE"/>
    <s v="EUR"/>
    <d v="2016-02-13T21:35:13"/>
    <d v="2016-01-14T21:35:13"/>
    <n v="1455399313"/>
    <n v="1452807313"/>
    <b v="0"/>
    <n v="2"/>
    <n v="2E-3"/>
    <n v="5"/>
    <s v="food"/>
    <s v="food trucks"/>
    <s v="food/food trucks"/>
    <b v="0"/>
    <x v="1"/>
  </r>
  <r>
    <n v="2441"/>
    <x v="2441"/>
    <s v="YOU can help Alchemy Pops POP up on a street near you!"/>
    <n v="7500"/>
    <n v="8091"/>
    <x v="0"/>
    <s v="US"/>
    <s v="USD"/>
    <d v="2015-07-23T04:59:00"/>
    <d v="2015-07-02T03:00:54"/>
    <n v="1437627540"/>
    <n v="1435806054"/>
    <b v="0"/>
    <n v="109"/>
    <n v="1.0788"/>
    <n v="74.22935779816514"/>
    <s v="food"/>
    <s v="small batch"/>
    <s v="food/small batch"/>
    <b v="1"/>
    <x v="0"/>
  </r>
  <r>
    <n v="2442"/>
    <x v="2442"/>
    <s v="The first tea from a new sustainable tea region in India's young, rising Himalayas."/>
    <n v="24000"/>
    <n v="30226"/>
    <x v="0"/>
    <s v="US"/>
    <s v="USD"/>
    <d v="2015-03-19T15:00:28"/>
    <d v="2015-02-17T16:00:28"/>
    <n v="1426777228"/>
    <n v="1424188828"/>
    <b v="0"/>
    <n v="372"/>
    <n v="1.2594166666666666"/>
    <n v="81.252688172043008"/>
    <s v="food"/>
    <s v="small batch"/>
    <s v="food/small batch"/>
    <b v="1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7-16T15:00:22"/>
    <n v="1408114822"/>
    <n v="1405522822"/>
    <b v="0"/>
    <n v="311"/>
    <n v="2.0251494999999999"/>
    <n v="130.23469453376205"/>
    <s v="food"/>
    <s v="small batch"/>
    <s v="food/small batch"/>
    <b v="1"/>
    <x v="0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4-25T18:06:31"/>
    <n v="1464199591"/>
    <n v="1461607591"/>
    <b v="0"/>
    <n v="61"/>
    <n v="1.0860000000000001"/>
    <n v="53.409836065573771"/>
    <s v="food"/>
    <s v="small batch"/>
    <s v="food/small batch"/>
    <b v="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8-27T04:33:41"/>
    <n v="1443242021"/>
    <n v="1440650021"/>
    <b v="0"/>
    <n v="115"/>
    <n v="1.728"/>
    <n v="75.130434782608702"/>
    <s v="food"/>
    <s v="small batch"/>
    <s v="food/small batch"/>
    <b v="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0-27T14:27:51"/>
    <n v="1480174071"/>
    <n v="1477578471"/>
    <b v="0"/>
    <n v="111"/>
    <n v="1.6798"/>
    <n v="75.666666666666671"/>
    <s v="food"/>
    <s v="small batch"/>
    <s v="food/small batch"/>
    <b v="1"/>
    <x v="0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0-11T11:16:33"/>
    <n v="1478923200"/>
    <n v="1476184593"/>
    <b v="0"/>
    <n v="337"/>
    <n v="4.2720000000000002"/>
    <n v="31.691394658753708"/>
    <s v="food"/>
    <s v="small batch"/>
    <s v="food/small batch"/>
    <b v="1"/>
    <x v="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25T07:35:13"/>
    <n v="1472621760"/>
    <n v="1472110513"/>
    <b v="0"/>
    <n v="9"/>
    <n v="1.075"/>
    <n v="47.777777777777779"/>
    <s v="food"/>
    <s v="small batch"/>
    <s v="food/small batch"/>
    <b v="1"/>
    <x v="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0-31T03:25:15"/>
    <n v="1417321515"/>
    <n v="1414725915"/>
    <b v="0"/>
    <n v="120"/>
    <n v="1.08"/>
    <n v="90"/>
    <s v="food"/>
    <s v="small batch"/>
    <s v="food/small batch"/>
    <b v="1"/>
    <x v="0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09-20T01:44:16"/>
    <n v="1414465860"/>
    <n v="1411177456"/>
    <b v="0"/>
    <n v="102"/>
    <n v="1.0153353333333335"/>
    <n v="149.31401960784314"/>
    <s v="food"/>
    <s v="small batch"/>
    <s v="food/small batch"/>
    <b v="1"/>
    <x v="0"/>
  </r>
  <r>
    <n v="2451"/>
    <x v="2451"/>
    <s v="Meet the best tasting high protein, low sugar protein snack on the planet. Guaranteed to turn you into a stone cold fox."/>
    <n v="10000"/>
    <n v="11545"/>
    <x v="0"/>
    <s v="US"/>
    <s v="USD"/>
    <d v="2017-03-05T21:48:10"/>
    <d v="2017-02-13T21:48:10"/>
    <n v="1488750490"/>
    <n v="1487022490"/>
    <b v="0"/>
    <n v="186"/>
    <n v="1.1545000000000001"/>
    <n v="62.06989247311828"/>
    <s v="food"/>
    <s v="small batch"/>
    <s v="food/small batch"/>
    <b v="1"/>
    <x v="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1-30T20:15:00"/>
    <n v="1451430000"/>
    <n v="1448914500"/>
    <b v="0"/>
    <n v="15"/>
    <n v="1.335"/>
    <n v="53.4"/>
    <s v="food"/>
    <s v="small batch"/>
    <s v="food/small batch"/>
    <b v="1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d v="2017-02-02T16:36:49"/>
    <d v="2017-01-03T16:36:49"/>
    <n v="1486053409"/>
    <n v="1483461409"/>
    <b v="0"/>
    <n v="67"/>
    <n v="1.5469999999999999"/>
    <n v="69.268656716417908"/>
    <s v="food"/>
    <s v="small batch"/>
    <s v="food/small batch"/>
    <b v="1"/>
    <x v="0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2-04T04:50:08"/>
    <n v="1489207808"/>
    <n v="1486183808"/>
    <b v="0"/>
    <n v="130"/>
    <n v="1.0084571428571429"/>
    <n v="271.50769230769231"/>
    <s v="food"/>
    <s v="small batch"/>
    <s v="food/small batch"/>
    <b v="1"/>
    <x v="0"/>
  </r>
  <r>
    <n v="2455"/>
    <x v="2455"/>
    <s v="Mama wants everyone to try her secret recipes for sauces and rubs. She uses only the freshest ingredients for them."/>
    <n v="300"/>
    <n v="546"/>
    <x v="0"/>
    <s v="US"/>
    <s v="USD"/>
    <d v="2016-04-20T18:45:50"/>
    <d v="2016-03-23T18:45:50"/>
    <n v="1461177950"/>
    <n v="1458758750"/>
    <b v="0"/>
    <n v="16"/>
    <n v="1.82"/>
    <n v="34.125"/>
    <s v="food"/>
    <s v="small batch"/>
    <s v="food/small batch"/>
    <b v="1"/>
    <x v="0"/>
  </r>
  <r>
    <n v="2456"/>
    <x v="2456"/>
    <s v="These beef sticks will make your taste buds dance with happiness. Plus they are healthier than most available today!"/>
    <n v="1500"/>
    <n v="2713"/>
    <x v="0"/>
    <s v="US"/>
    <s v="USD"/>
    <d v="2017-02-25T23:03:59"/>
    <d v="2017-01-26T23:03:59"/>
    <n v="1488063839"/>
    <n v="1485471839"/>
    <b v="0"/>
    <n v="67"/>
    <n v="1.8086666666666666"/>
    <n v="40.492537313432834"/>
    <s v="food"/>
    <s v="small batch"/>
    <s v="food/small batch"/>
    <b v="1"/>
    <x v="0"/>
  </r>
  <r>
    <n v="2457"/>
    <x v="2457"/>
    <s v="If you love wine, and have ever dreamed of crafting your own. You can in 3 easy steps.  Sample~Sprinkle~Savor."/>
    <n v="23000"/>
    <n v="23530"/>
    <x v="0"/>
    <s v="US"/>
    <s v="USD"/>
    <d v="2016-03-24T13:27:36"/>
    <d v="2016-02-23T14:27:36"/>
    <n v="1458826056"/>
    <n v="1456237656"/>
    <b v="0"/>
    <n v="124"/>
    <n v="1.0230434782608695"/>
    <n v="189.75806451612902"/>
    <s v="food"/>
    <s v="small batch"/>
    <s v="food/small batch"/>
    <b v="1"/>
    <x v="0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5-05T20:55:18"/>
    <n v="1465498800"/>
    <n v="1462481718"/>
    <b v="0"/>
    <n v="80"/>
    <n v="1.1017999999999999"/>
    <n v="68.862499999999997"/>
    <s v="food"/>
    <s v="small batch"/>
    <s v="food/small batch"/>
    <b v="1"/>
    <x v="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2-07T15:18:05"/>
    <n v="1458742685"/>
    <n v="1454858285"/>
    <b v="0"/>
    <n v="282"/>
    <n v="1.0225"/>
    <n v="108.77659574468085"/>
    <s v="food"/>
    <s v="small batch"/>
    <s v="food/small batch"/>
    <b v="1"/>
    <x v="0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d v="2017-01-03T04:17:00"/>
    <d v="2016-11-30T04:29:27"/>
    <n v="1483417020"/>
    <n v="1480480167"/>
    <b v="0"/>
    <n v="68"/>
    <n v="1.0078823529411765"/>
    <n v="125.98529411764706"/>
    <s v="food"/>
    <s v="small batch"/>
    <s v="food/small batch"/>
    <b v="1"/>
    <x v="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08-29T00:18:17"/>
    <n v="1317438000"/>
    <n v="1314577097"/>
    <b v="0"/>
    <n v="86"/>
    <n v="1.038"/>
    <n v="90.523255813953483"/>
    <s v="music"/>
    <s v="indie rock"/>
    <s v="music/indie rock"/>
    <b v="1"/>
    <x v="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6-29T04:28:16"/>
    <n v="1342672096"/>
    <n v="1340944096"/>
    <b v="0"/>
    <n v="115"/>
    <n v="1.1070833333333334"/>
    <n v="28.880434782608695"/>
    <s v="music"/>
    <s v="indie rock"/>
    <s v="music/indie rock"/>
    <b v="1"/>
    <x v="0"/>
  </r>
  <r>
    <n v="2463"/>
    <x v="2463"/>
    <s v="Emma Ate The Lion's debut full length album"/>
    <n v="2000"/>
    <n v="2325"/>
    <x v="0"/>
    <s v="US"/>
    <s v="USD"/>
    <d v="2013-04-16T19:00:00"/>
    <d v="2013-03-08T02:40:25"/>
    <n v="1366138800"/>
    <n v="1362710425"/>
    <b v="0"/>
    <n v="75"/>
    <n v="1.1625000000000001"/>
    <n v="31"/>
    <s v="music"/>
    <s v="indie rock"/>
    <s v="music/indie rock"/>
    <b v="1"/>
    <x v="0"/>
  </r>
  <r>
    <n v="2464"/>
    <x v="2464"/>
    <s v="The Enemy Feathers are passing the proverbial hat to see if we can raise enough money to complete Our NEW EP"/>
    <n v="2000"/>
    <n v="2222"/>
    <x v="0"/>
    <s v="CA"/>
    <s v="CAD"/>
    <d v="2015-09-30T19:29:00"/>
    <d v="2015-09-01T21:36:37"/>
    <n v="1443641340"/>
    <n v="1441143397"/>
    <b v="0"/>
    <n v="43"/>
    <n v="1.111"/>
    <n v="51.674418604651166"/>
    <s v="music"/>
    <s v="indie rock"/>
    <s v="music/indie rock"/>
    <b v="1"/>
    <x v="0"/>
  </r>
  <r>
    <n v="2465"/>
    <x v="2465"/>
    <s v="An indie band from Spokane, WA looking to master and package their first full length album."/>
    <n v="700"/>
    <n v="1261"/>
    <x v="0"/>
    <s v="US"/>
    <s v="USD"/>
    <d v="2012-09-23T17:15:48"/>
    <d v="2012-08-24T17:15:48"/>
    <n v="1348420548"/>
    <n v="1345828548"/>
    <b v="0"/>
    <n v="48"/>
    <n v="1.8014285714285714"/>
    <n v="26.270833333333332"/>
    <s v="music"/>
    <s v="indie rock"/>
    <s v="music/indie rock"/>
    <b v="1"/>
    <x v="0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4-09T02:27:33"/>
    <n v="1368066453"/>
    <n v="1365474453"/>
    <b v="0"/>
    <n v="52"/>
    <n v="1"/>
    <n v="48.07692307692308"/>
    <s v="music"/>
    <s v="indie rock"/>
    <s v="music/indie rock"/>
    <b v="1"/>
    <x v="0"/>
  </r>
  <r>
    <n v="2467"/>
    <x v="2467"/>
    <s v="We've finished our first EP and we're taking it on the road in three weeks! Help us fund manufacturing?"/>
    <n v="1000"/>
    <n v="1185"/>
    <x v="0"/>
    <s v="US"/>
    <s v="USD"/>
    <d v="2012-05-10T17:00:00"/>
    <d v="2012-04-26T20:58:51"/>
    <n v="1336669200"/>
    <n v="1335473931"/>
    <b v="0"/>
    <n v="43"/>
    <n v="1.1850000000000001"/>
    <n v="27.558139534883722"/>
    <s v="music"/>
    <s v="indie rock"/>
    <s v="music/indie rock"/>
    <b v="1"/>
    <x v="0"/>
  </r>
  <r>
    <n v="2468"/>
    <x v="2468"/>
    <s v="Please donate, support &amp; share this project so that I may be able to record my new EP this fall!"/>
    <n v="2000"/>
    <n v="2144.34"/>
    <x v="0"/>
    <s v="US"/>
    <s v="USD"/>
    <d v="2012-10-28T05:00:00"/>
    <d v="2012-09-22T03:42:01"/>
    <n v="1351400400"/>
    <n v="1348285321"/>
    <b v="0"/>
    <n v="58"/>
    <n v="1.0721700000000001"/>
    <n v="36.97137931034483"/>
    <s v="music"/>
    <s v="indie rock"/>
    <s v="music/indie rock"/>
    <b v="1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1-14T10:18:49"/>
    <n v="1297160329"/>
    <n v="1295000329"/>
    <b v="0"/>
    <n v="47"/>
    <n v="1.1366666666666667"/>
    <n v="29.021276595744681"/>
    <s v="music"/>
    <s v="indie rock"/>
    <s v="music/indie rock"/>
    <b v="1"/>
    <x v="0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4-24T01:47:35"/>
    <n v="1337824055"/>
    <n v="1335232055"/>
    <b v="0"/>
    <n v="36"/>
    <n v="1.0316400000000001"/>
    <n v="28.65666666666667"/>
    <s v="music"/>
    <s v="indie rock"/>
    <s v="music/indie rock"/>
    <b v="1"/>
    <x v="0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1-12-16T23:49:52"/>
    <n v="1327535392"/>
    <n v="1324079392"/>
    <b v="0"/>
    <n v="17"/>
    <n v="1.28"/>
    <n v="37.647058823529413"/>
    <s v="music"/>
    <s v="indie rock"/>
    <s v="music/indie rock"/>
    <b v="1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6-25T02:46:20"/>
    <n v="1283562180"/>
    <n v="1277433980"/>
    <b v="0"/>
    <n v="104"/>
    <n v="1.3576026666666667"/>
    <n v="97.904038461538462"/>
    <s v="music"/>
    <s v="indie rock"/>
    <s v="music/indie rock"/>
    <b v="1"/>
    <x v="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d v="2012-11-10T18:57:49"/>
    <d v="2012-10-11T17:57:49"/>
    <n v="1352573869"/>
    <n v="1349978269"/>
    <b v="0"/>
    <n v="47"/>
    <n v="1"/>
    <n v="42.553191489361701"/>
    <s v="music"/>
    <s v="indie rock"/>
    <s v="music/indie rock"/>
    <b v="1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08-27T00:16:16"/>
    <n v="1286756176"/>
    <n v="1282868176"/>
    <b v="0"/>
    <n v="38"/>
    <n v="1.0000360000000001"/>
    <n v="131.58368421052631"/>
    <s v="music"/>
    <s v="indie rock"/>
    <s v="music/indie rock"/>
    <b v="1"/>
    <x v="0"/>
  </r>
  <r>
    <n v="2475"/>
    <x v="2475"/>
    <s v="Help BRANDTSON and DREAMOVERrecords press their 2004 record, &quot;Send Us A Signal&quot;."/>
    <n v="2500"/>
    <n v="2618"/>
    <x v="0"/>
    <s v="US"/>
    <s v="USD"/>
    <d v="2010-07-10T22:00:00"/>
    <d v="2010-05-12T06:54:15"/>
    <n v="1278799200"/>
    <n v="1273647255"/>
    <b v="0"/>
    <n v="81"/>
    <n v="1.0471999999999999"/>
    <n v="32.320987654320987"/>
    <s v="music"/>
    <s v="indie rock"/>
    <s v="music/indie rock"/>
    <b v="1"/>
    <x v="0"/>
  </r>
  <r>
    <n v="2476"/>
    <x v="2476"/>
    <s v="Eleven songs, the accumulation of several memorable occurrences in a sleepy town; stories of fiction &amp; fact."/>
    <n v="3200"/>
    <n v="3360.72"/>
    <x v="0"/>
    <s v="US"/>
    <s v="USD"/>
    <d v="2014-11-03T08:52:50"/>
    <d v="2014-10-01T07:52:50"/>
    <n v="1415004770"/>
    <n v="1412149970"/>
    <b v="0"/>
    <n v="55"/>
    <n v="1.050225"/>
    <n v="61.103999999999999"/>
    <s v="music"/>
    <s v="indie rock"/>
    <s v="music/indie rock"/>
    <b v="1"/>
    <x v="0"/>
  </r>
  <r>
    <n v="2477"/>
    <x v="823"/>
    <s v="Releasing my first album in August, and I need your help in order to get it done!"/>
    <n v="750"/>
    <n v="1285"/>
    <x v="0"/>
    <s v="US"/>
    <s v="USD"/>
    <d v="2012-08-12T16:35:45"/>
    <d v="2012-06-28T16:35:45"/>
    <n v="1344789345"/>
    <n v="1340901345"/>
    <b v="0"/>
    <n v="41"/>
    <n v="1.7133333333333334"/>
    <n v="31.341463414634145"/>
    <s v="music"/>
    <s v="indie rock"/>
    <s v="music/indie rock"/>
    <b v="1"/>
    <x v="0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2-12-14T22:48:33"/>
    <n v="1358117313"/>
    <n v="1355525313"/>
    <b v="0"/>
    <n v="79"/>
    <n v="1.2749999999999999"/>
    <n v="129.1139240506329"/>
    <s v="music"/>
    <s v="indie rock"/>
    <s v="music/indie rock"/>
    <b v="1"/>
    <x v="0"/>
  </r>
  <r>
    <n v="2479"/>
    <x v="2478"/>
    <s v="Fake Natives is headed on tour this summer. Help them fill their tank with fossil fuels."/>
    <n v="300"/>
    <n v="400.33"/>
    <x v="0"/>
    <s v="US"/>
    <s v="USD"/>
    <d v="2012-07-28T02:00:00"/>
    <d v="2012-07-17T17:26:34"/>
    <n v="1343440800"/>
    <n v="1342545994"/>
    <b v="0"/>
    <n v="16"/>
    <n v="1.3344333333333334"/>
    <n v="25.020624999999999"/>
    <s v="music"/>
    <s v="indie rock"/>
    <s v="music/indie rock"/>
    <b v="1"/>
    <x v="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08-11T22:28:04"/>
    <n v="1444516084"/>
    <n v="1439332084"/>
    <b v="0"/>
    <n v="8"/>
    <n v="1"/>
    <n v="250"/>
    <s v="music"/>
    <s v="indie rock"/>
    <s v="music/indie rock"/>
    <b v="1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3-31T15:30:08"/>
    <n v="1335799808"/>
    <n v="1333207808"/>
    <b v="0"/>
    <n v="95"/>
    <n v="1.1291099999999998"/>
    <n v="47.541473684210523"/>
    <s v="music"/>
    <s v="indie rock"/>
    <s v="music/indie rock"/>
    <b v="1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6-17T18:46:23"/>
    <n v="1312224383"/>
    <n v="1308336383"/>
    <b v="0"/>
    <n v="25"/>
    <n v="1.0009999999999999"/>
    <n v="40.04"/>
    <s v="music"/>
    <s v="indie rock"/>
    <s v="music/indie rock"/>
    <b v="1"/>
    <x v="0"/>
  </r>
  <r>
    <n v="2483"/>
    <x v="2482"/>
    <s v="Send Intangible Animal on our first West Coast Tour!!! The fate of the world rests in your hands."/>
    <n v="1100"/>
    <n v="1251"/>
    <x v="0"/>
    <s v="US"/>
    <s v="USD"/>
    <d v="2012-05-01T17:00:03"/>
    <d v="2012-03-02T18:00:03"/>
    <n v="1335891603"/>
    <n v="1330711203"/>
    <b v="0"/>
    <n v="19"/>
    <n v="1.1372727272727272"/>
    <n v="65.84210526315789"/>
    <s v="music"/>
    <s v="indie rock"/>
    <s v="music/indie rock"/>
    <b v="1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8-16T22:00:03"/>
    <n v="1316124003"/>
    <n v="1313532003"/>
    <b v="0"/>
    <n v="90"/>
    <n v="1.1931742857142855"/>
    <n v="46.401222222222216"/>
    <s v="music"/>
    <s v="indie rock"/>
    <s v="music/indie rock"/>
    <b v="1"/>
    <x v="0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09-07T23:57:59"/>
    <n v="1318463879"/>
    <n v="1315439879"/>
    <b v="0"/>
    <n v="41"/>
    <n v="1.0325"/>
    <n v="50.365853658536587"/>
    <s v="music"/>
    <s v="indie rock"/>
    <s v="music/indie rock"/>
    <b v="1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3-23T16:59:36"/>
    <n v="1335113976"/>
    <n v="1332521976"/>
    <b v="0"/>
    <n v="30"/>
    <n v="2.6566666666666667"/>
    <n v="26.566666666666666"/>
    <s v="music"/>
    <s v="indie rock"/>
    <s v="music/indie rock"/>
    <b v="1"/>
    <x v="0"/>
  </r>
  <r>
    <n v="2487"/>
    <x v="2486"/>
    <s v="Raise enough money to fund the copyright cost for the full length indie rock record we spent the year recording."/>
    <n v="1500"/>
    <n v="1500.76"/>
    <x v="0"/>
    <s v="US"/>
    <s v="USD"/>
    <d v="2012-05-27T01:59:57"/>
    <d v="2012-04-27T01:59:57"/>
    <n v="1338083997"/>
    <n v="1335491997"/>
    <b v="0"/>
    <n v="38"/>
    <n v="1.0005066666666667"/>
    <n v="39.493684210526318"/>
    <s v="music"/>
    <s v="indie rock"/>
    <s v="music/indie rock"/>
    <b v="1"/>
    <x v="0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0-17T15:11:48"/>
    <n v="1321459908"/>
    <n v="1318864308"/>
    <b v="0"/>
    <n v="65"/>
    <n v="1.0669999999999999"/>
    <n v="49.246153846153845"/>
    <s v="music"/>
    <s v="indie rock"/>
    <s v="music/indie rock"/>
    <b v="1"/>
    <x v="0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4-09T16:33:59"/>
    <n v="1368117239"/>
    <n v="1365525239"/>
    <b v="0"/>
    <n v="75"/>
    <n v="1.3367142857142857"/>
    <n v="62.38"/>
    <s v="music"/>
    <s v="indie rock"/>
    <s v="music/indie rock"/>
    <b v="1"/>
    <x v="0"/>
  </r>
  <r>
    <n v="2490"/>
    <x v="2489"/>
    <s v="We are trying to fund our first multi-state tour this summer in an effort to get our music out to as many people as possible."/>
    <n v="500"/>
    <n v="607"/>
    <x v="0"/>
    <s v="US"/>
    <s v="USD"/>
    <d v="2012-06-23T05:27:56"/>
    <d v="2012-04-24T05:27:56"/>
    <n v="1340429276"/>
    <n v="1335245276"/>
    <b v="0"/>
    <n v="16"/>
    <n v="1.214"/>
    <n v="37.9375"/>
    <s v="music"/>
    <s v="indie rock"/>
    <s v="music/indie rock"/>
    <b v="1"/>
    <x v="0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0-12-30T20:08:34"/>
    <n v="1295142660"/>
    <n v="1293739714"/>
    <b v="0"/>
    <n v="10"/>
    <n v="1.032"/>
    <n v="51.6"/>
    <s v="music"/>
    <s v="indie rock"/>
    <s v="music/indie rock"/>
    <b v="1"/>
    <x v="0"/>
  </r>
  <r>
    <n v="2492"/>
    <x v="2491"/>
    <s v="We're a band from Hawaii trying to produce our first EP and we need help!"/>
    <n v="600"/>
    <n v="750"/>
    <x v="0"/>
    <s v="US"/>
    <s v="USD"/>
    <d v="2012-06-16T09:59:00"/>
    <d v="2012-04-25T23:39:48"/>
    <n v="1339840740"/>
    <n v="1335397188"/>
    <b v="0"/>
    <n v="27"/>
    <n v="1.25"/>
    <n v="27.777777777777779"/>
    <s v="music"/>
    <s v="indie rock"/>
    <s v="music/indie rock"/>
    <b v="1"/>
    <x v="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3-15T04:02:20"/>
    <n v="1367208140"/>
    <n v="1363320140"/>
    <b v="0"/>
    <n v="259"/>
    <n v="1.2869999999999999"/>
    <n v="99.382239382239376"/>
    <s v="music"/>
    <s v="indie rock"/>
    <s v="music/indie rock"/>
    <b v="1"/>
    <x v="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d v="2012-05-23T15:29:04"/>
    <d v="2012-04-23T15:29:04"/>
    <n v="1337786944"/>
    <n v="1335194944"/>
    <b v="0"/>
    <n v="39"/>
    <n v="1.0100533333333332"/>
    <n v="38.848205128205123"/>
    <s v="music"/>
    <s v="indie rock"/>
    <s v="music/indie rock"/>
    <b v="1"/>
    <x v="0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5-07T22:42:55"/>
    <n v="1339022575"/>
    <n v="1336430575"/>
    <b v="0"/>
    <n v="42"/>
    <n v="1.2753666666666665"/>
    <n v="45.548809523809524"/>
    <s v="music"/>
    <s v="indie rock"/>
    <s v="music/indie rock"/>
    <b v="1"/>
    <x v="0"/>
  </r>
  <r>
    <n v="2496"/>
    <x v="2495"/>
    <s v="Be a part of making the first Lynn Haven album, &quot;Fair Weather Friends.&quot;"/>
    <n v="6000"/>
    <n v="6000"/>
    <x v="0"/>
    <s v="US"/>
    <s v="USD"/>
    <d v="2013-03-29T22:54:52"/>
    <d v="2013-02-22T23:54:52"/>
    <n v="1364597692"/>
    <n v="1361577292"/>
    <b v="0"/>
    <n v="10"/>
    <n v="1"/>
    <n v="600"/>
    <s v="music"/>
    <s v="indie rock"/>
    <s v="music/indie rock"/>
    <b v="1"/>
    <x v="0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7-06T21:05:38"/>
    <n v="1312578338"/>
    <n v="1309986338"/>
    <b v="0"/>
    <n v="56"/>
    <n v="1.127715"/>
    <n v="80.551071428571419"/>
    <s v="music"/>
    <s v="indie rock"/>
    <s v="music/indie rock"/>
    <b v="1"/>
    <x v="0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d v="2015-01-27T23:13:07"/>
    <d v="2015-01-13T23:13:07"/>
    <n v="1422400387"/>
    <n v="1421190787"/>
    <b v="0"/>
    <n v="20"/>
    <n v="1.056"/>
    <n v="52.8"/>
    <s v="music"/>
    <s v="indie rock"/>
    <s v="music/indie rock"/>
    <b v="1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1-13T15:33:57"/>
    <n v="1356976800"/>
    <n v="1352820837"/>
    <b v="0"/>
    <n v="170"/>
    <n v="2.0262500000000001"/>
    <n v="47.676470588235297"/>
    <s v="music"/>
    <s v="indie rock"/>
    <s v="music/indie rock"/>
    <b v="1"/>
    <x v="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d v="2012-06-23T18:32:55"/>
    <d v="2012-05-24T18:32:55"/>
    <n v="1340476375"/>
    <n v="1337884375"/>
    <b v="0"/>
    <n v="29"/>
    <n v="1.1333333333333333"/>
    <n v="23.448275862068964"/>
    <s v="music"/>
    <s v="indie rock"/>
    <s v="music/indie rock"/>
    <b v="1"/>
    <x v="0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d v="2015-09-27T18:38:24"/>
    <d v="2015-08-28T18:38:24"/>
    <n v="1443379104"/>
    <n v="1440787104"/>
    <b v="0"/>
    <n v="7"/>
    <n v="2.5545454545454545E-2"/>
    <n v="40.142857142857146"/>
    <s v="food"/>
    <s v="restaurants"/>
    <s v="food/restaurants"/>
    <b v="0"/>
    <x v="1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d v="2014-09-21T19:48:38"/>
    <d v="2014-08-07T19:48:38"/>
    <n v="1411328918"/>
    <n v="1407440918"/>
    <b v="0"/>
    <n v="5"/>
    <n v="7.8181818181818181E-4"/>
    <n v="17.2"/>
    <s v="food"/>
    <s v="restaurants"/>
    <s v="food/restaurants"/>
    <b v="0"/>
    <x v="1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d v="2016-06-07T21:06:00"/>
    <d v="2016-05-08T21:35:08"/>
    <n v="1465333560"/>
    <n v="1462743308"/>
    <b v="0"/>
    <n v="0"/>
    <n v="0"/>
    <s v="Received No Donations"/>
    <s v="food"/>
    <s v="restaurants"/>
    <s v="food/restaurants"/>
    <b v="0"/>
    <x v="1"/>
  </r>
  <r>
    <n v="2504"/>
    <x v="2503"/>
    <s v="Halal Restaurant and Internet Cafe 20 percent of profits will go to building masjids."/>
    <n v="35000"/>
    <n v="0"/>
    <x v="2"/>
    <s v="US"/>
    <s v="USD"/>
    <d v="2014-11-15T01:22:14"/>
    <d v="2014-10-16T00:22:14"/>
    <n v="1416014534"/>
    <n v="1413418934"/>
    <b v="0"/>
    <n v="0"/>
    <n v="0"/>
    <s v="Received No Donations"/>
    <s v="food"/>
    <s v="restaurants"/>
    <s v="food/restaurants"/>
    <b v="0"/>
    <x v="1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d v="2015-03-14T00:20:16"/>
    <d v="2015-02-12T01:20:16"/>
    <n v="1426292416"/>
    <n v="1423704016"/>
    <b v="0"/>
    <n v="0"/>
    <n v="0"/>
    <s v="Received No Donations"/>
    <s v="food"/>
    <s v="restaurants"/>
    <s v="food/restaurants"/>
    <b v="0"/>
    <x v="1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d v="2015-10-03T21:00:00"/>
    <d v="2015-09-11T07:07:49"/>
    <n v="1443906000"/>
    <n v="1441955269"/>
    <b v="0"/>
    <n v="2"/>
    <n v="6.0000000000000001E-3"/>
    <n v="15"/>
    <s v="food"/>
    <s v="restaurants"/>
    <s v="food/restaurants"/>
    <b v="0"/>
    <x v="1"/>
  </r>
  <r>
    <n v="2507"/>
    <x v="2506"/>
    <s v="Unique dishes for a unique city!."/>
    <n v="42850"/>
    <n v="0"/>
    <x v="2"/>
    <s v="US"/>
    <s v="USD"/>
    <d v="2015-05-11T01:45:04"/>
    <d v="2015-04-11T01:45:04"/>
    <n v="1431308704"/>
    <n v="1428716704"/>
    <b v="0"/>
    <n v="0"/>
    <n v="0"/>
    <s v="Received No Donations"/>
    <s v="food"/>
    <s v="restaurants"/>
    <s v="food/restaurants"/>
    <b v="0"/>
    <x v="1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d v="2014-08-14T22:50:34"/>
    <d v="2014-07-15T22:50:34"/>
    <n v="1408056634"/>
    <n v="1405464634"/>
    <b v="0"/>
    <n v="0"/>
    <n v="0"/>
    <s v="Received No Donations"/>
    <s v="food"/>
    <s v="restaurants"/>
    <s v="food/restaurants"/>
    <b v="0"/>
    <x v="1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d v="2015-04-20T18:25:49"/>
    <d v="2015-02-23T19:25:49"/>
    <n v="1429554349"/>
    <n v="1424719549"/>
    <b v="0"/>
    <n v="28"/>
    <n v="1.0526315789473684E-2"/>
    <n v="35.714285714285715"/>
    <s v="food"/>
    <s v="restaurants"/>
    <s v="food/restaurants"/>
    <b v="0"/>
    <x v="1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d v="2015-05-14T23:56:12"/>
    <d v="2015-03-15T23:56:12"/>
    <n v="1431647772"/>
    <n v="1426463772"/>
    <b v="0"/>
    <n v="2"/>
    <n v="1.5E-3"/>
    <n v="37.5"/>
    <s v="food"/>
    <s v="restaurants"/>
    <s v="food/restaurants"/>
    <b v="0"/>
    <x v="1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d v="2016-02-01T10:43:33"/>
    <d v="2016-01-02T10:43:33"/>
    <n v="1454323413"/>
    <n v="1451731413"/>
    <b v="0"/>
    <n v="0"/>
    <n v="0"/>
    <s v="Received No Donations"/>
    <s v="food"/>
    <s v="restaurants"/>
    <s v="food/restaurants"/>
    <b v="0"/>
    <x v="1"/>
  </r>
  <r>
    <n v="2512"/>
    <x v="2511"/>
    <s v="Somethin' Tasty is a unique coffee, pastry &amp; retail store. We consign from all local sources: pottery, glass &amp; art."/>
    <n v="1150"/>
    <n v="0"/>
    <x v="2"/>
    <s v="US"/>
    <s v="USD"/>
    <d v="2014-12-13T21:02:41"/>
    <d v="2014-11-28T21:02:41"/>
    <n v="1418504561"/>
    <n v="1417208561"/>
    <b v="0"/>
    <n v="0"/>
    <n v="0"/>
    <s v="Received No Donations"/>
    <s v="food"/>
    <s v="restaurants"/>
    <s v="food/restaurants"/>
    <b v="0"/>
    <x v="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d v="2016-12-28T00:09:49"/>
    <n v="1488067789"/>
    <n v="1482883789"/>
    <b v="0"/>
    <n v="0"/>
    <n v="0"/>
    <s v="Received No Donations"/>
    <s v="food"/>
    <s v="restaurants"/>
    <s v="food/restaurants"/>
    <b v="0"/>
    <x v="1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d v="2014-08-20T09:21:17"/>
    <d v="2014-08-03T09:21:17"/>
    <n v="1408526477"/>
    <n v="1407057677"/>
    <b v="0"/>
    <n v="4"/>
    <n v="1.7500000000000002E-2"/>
    <n v="52.5"/>
    <s v="food"/>
    <s v="restaurants"/>
    <s v="food/restaurants"/>
    <b v="0"/>
    <x v="1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d v="2015-02-22T20:09:13"/>
    <d v="2015-01-23T20:09:13"/>
    <n v="1424635753"/>
    <n v="1422043753"/>
    <b v="0"/>
    <n v="12"/>
    <n v="0.186"/>
    <n v="77.5"/>
    <s v="food"/>
    <s v="restaurants"/>
    <s v="food/restaurants"/>
    <b v="0"/>
    <x v="1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d v="2014-11-29T16:40:52"/>
    <d v="2014-10-30T15:40:52"/>
    <n v="1417279252"/>
    <n v="1414683652"/>
    <b v="0"/>
    <n v="0"/>
    <n v="0"/>
    <s v="Received No Donations"/>
    <s v="food"/>
    <s v="restaurants"/>
    <s v="food/restaurants"/>
    <b v="0"/>
    <x v="1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d v="2015-03-19T18:15:30"/>
    <d v="2015-02-17T19:15:30"/>
    <n v="1426788930"/>
    <n v="1424200530"/>
    <b v="0"/>
    <n v="33"/>
    <n v="9.8166666666666666E-2"/>
    <n v="53.545454545454547"/>
    <s v="food"/>
    <s v="restaurants"/>
    <s v="food/restaurants"/>
    <b v="0"/>
    <x v="1"/>
  </r>
  <r>
    <n v="2518"/>
    <x v="2517"/>
    <s v="I am traveling the backroads of Southern California, to discover the best out-of-the-way eateries the area has to offer"/>
    <n v="5000"/>
    <n v="0"/>
    <x v="2"/>
    <s v="US"/>
    <s v="USD"/>
    <d v="2014-11-13T17:20:28"/>
    <d v="2014-10-14T16:20:28"/>
    <n v="1415899228"/>
    <n v="1413303628"/>
    <b v="0"/>
    <n v="0"/>
    <n v="0"/>
    <s v="Received No Donations"/>
    <s v="food"/>
    <s v="restaurants"/>
    <s v="food/restaurants"/>
    <b v="0"/>
    <x v="1"/>
  </r>
  <r>
    <n v="2519"/>
    <x v="2518"/>
    <s v="Better than your mom's, better than Cracker Barrel, only at Kelli's Kitchen (all from scratch)."/>
    <n v="150000"/>
    <n v="65"/>
    <x v="2"/>
    <s v="US"/>
    <s v="USD"/>
    <d v="2014-07-19T03:43:24"/>
    <d v="2014-06-19T03:43:24"/>
    <n v="1405741404"/>
    <n v="1403149404"/>
    <b v="0"/>
    <n v="4"/>
    <n v="4.3333333333333331E-4"/>
    <n v="16.25"/>
    <s v="food"/>
    <s v="restaurants"/>
    <s v="food/restaurants"/>
    <b v="0"/>
    <x v="1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d v="2016-10-15T19:21:00"/>
    <d v="2016-08-30T14:24:45"/>
    <n v="1476559260"/>
    <n v="1472567085"/>
    <b v="0"/>
    <n v="0"/>
    <n v="0"/>
    <s v="Received No Donations"/>
    <s v="food"/>
    <s v="restaurants"/>
    <s v="food/restaurants"/>
    <b v="0"/>
    <x v="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09-22T23:13:41"/>
    <n v="1444778021"/>
    <n v="1442963621"/>
    <b v="0"/>
    <n v="132"/>
    <n v="1.0948792000000001"/>
    <n v="103.68174242424243"/>
    <s v="music"/>
    <s v="classical music"/>
    <s v="music/classical music"/>
    <b v="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d v="2016-03-31T13:46:00"/>
    <n v="1461336720"/>
    <n v="1459431960"/>
    <b v="0"/>
    <n v="27"/>
    <n v="1"/>
    <n v="185.18518518518519"/>
    <s v="music"/>
    <s v="classical music"/>
    <s v="music/classical music"/>
    <b v="1"/>
    <x v="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d v="2014-11-18T00:24:52"/>
    <d v="2014-10-18T23:24:52"/>
    <n v="1416270292"/>
    <n v="1413674692"/>
    <b v="0"/>
    <n v="26"/>
    <n v="1.5644444444444445"/>
    <n v="54.153846153846153"/>
    <s v="music"/>
    <s v="classical music"/>
    <s v="music/classical music"/>
    <b v="1"/>
    <x v="0"/>
  </r>
  <r>
    <n v="2524"/>
    <x v="2523"/>
    <s v="We're bringing some of our favorite music from the past 10 years to disc for the first time ever."/>
    <n v="7500"/>
    <n v="7620"/>
    <x v="0"/>
    <s v="US"/>
    <s v="USD"/>
    <d v="2014-12-21T04:30:00"/>
    <d v="2014-11-18T19:22:37"/>
    <n v="1419136200"/>
    <n v="1416338557"/>
    <b v="0"/>
    <n v="43"/>
    <n v="1.016"/>
    <n v="177.2093023255814"/>
    <s v="music"/>
    <s v="classical music"/>
    <s v="music/classical music"/>
    <b v="1"/>
    <x v="0"/>
  </r>
  <r>
    <n v="2525"/>
    <x v="2524"/>
    <s v="Husband and wife operatic team specializing in German opera. Fundraising for an audition tour of Germany."/>
    <n v="8000"/>
    <n v="8026"/>
    <x v="0"/>
    <s v="US"/>
    <s v="USD"/>
    <d v="2012-06-28T20:16:11"/>
    <d v="2012-05-29T20:16:11"/>
    <n v="1340914571"/>
    <n v="1338322571"/>
    <b v="0"/>
    <n v="80"/>
    <n v="1.00325"/>
    <n v="100.325"/>
    <s v="music"/>
    <s v="classical music"/>
    <s v="music/classical music"/>
    <b v="1"/>
    <x v="0"/>
  </r>
  <r>
    <n v="2526"/>
    <x v="2525"/>
    <s v="New music and arrangements, amazing sound, brass chamber music at the highest level!  Be a part of our community!"/>
    <n v="4000"/>
    <n v="4518"/>
    <x v="0"/>
    <s v="US"/>
    <s v="USD"/>
    <d v="2014-12-08T04:59:00"/>
    <d v="2014-11-10T02:11:14"/>
    <n v="1418014740"/>
    <n v="1415585474"/>
    <b v="0"/>
    <n v="33"/>
    <n v="1.1294999999999999"/>
    <n v="136.90909090909091"/>
    <s v="music"/>
    <s v="classical music"/>
    <s v="music/classical music"/>
    <b v="1"/>
    <x v="0"/>
  </r>
  <r>
    <n v="2527"/>
    <x v="2526"/>
    <s v="Five Programs of Benjamin Britten's vocal works featuring over 20 extraordinary vocalists and pianists."/>
    <n v="4000"/>
    <n v="4085"/>
    <x v="0"/>
    <s v="US"/>
    <s v="USD"/>
    <d v="2013-10-18T03:59:00"/>
    <d v="2013-09-29T18:01:31"/>
    <n v="1382068740"/>
    <n v="1380477691"/>
    <b v="0"/>
    <n v="71"/>
    <n v="1.02125"/>
    <n v="57.535211267605632"/>
    <s v="music"/>
    <s v="classical music"/>
    <s v="music/classical music"/>
    <b v="1"/>
    <x v="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01T20:01:43"/>
    <n v="1440068400"/>
    <n v="1438459303"/>
    <b v="0"/>
    <n v="81"/>
    <n v="1.0724974999999999"/>
    <n v="52.962839506172834"/>
    <s v="music"/>
    <s v="classical music"/>
    <s v="music/classical music"/>
    <b v="1"/>
    <x v="0"/>
  </r>
  <r>
    <n v="2529"/>
    <x v="2528"/>
    <s v="Opera. Short. New."/>
    <n v="6000"/>
    <n v="6257"/>
    <x v="0"/>
    <s v="US"/>
    <s v="USD"/>
    <d v="2012-03-25T00:56:15"/>
    <d v="2012-02-09T01:56:15"/>
    <n v="1332636975"/>
    <n v="1328752575"/>
    <b v="0"/>
    <n v="76"/>
    <n v="1.0428333333333333"/>
    <n v="82.328947368421055"/>
    <s v="music"/>
    <s v="classical music"/>
    <s v="music/classical music"/>
    <b v="1"/>
    <x v="0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d v="2015-04-20T04:50:00"/>
    <d v="2015-03-18T20:45:05"/>
    <n v="1429505400"/>
    <n v="1426711505"/>
    <b v="0"/>
    <n v="48"/>
    <n v="1"/>
    <n v="135.41666666666666"/>
    <s v="music"/>
    <s v="classical music"/>
    <s v="music/classical music"/>
    <b v="1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7-23T16:19:14"/>
    <n v="1439611140"/>
    <n v="1437668354"/>
    <b v="0"/>
    <n v="61"/>
    <n v="1.004"/>
    <n v="74.06557377049181"/>
    <s v="music"/>
    <s v="classical music"/>
    <s v="music/classical music"/>
    <b v="1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7-17T20:22:46"/>
    <n v="1345148566"/>
    <n v="1342556566"/>
    <b v="0"/>
    <n v="60"/>
    <n v="1.26125"/>
    <n v="84.083333333333329"/>
    <s v="music"/>
    <s v="classical music"/>
    <s v="music/classical music"/>
    <b v="1"/>
    <x v="0"/>
  </r>
  <r>
    <n v="2533"/>
    <x v="2532"/>
    <s v="HOLOGRAPHIC is raising money for our 2013 live, four-concert new music project and to commission composer Jonathan Sokol!"/>
    <n v="7500"/>
    <n v="8300"/>
    <x v="0"/>
    <s v="US"/>
    <s v="USD"/>
    <d v="2013-03-01T18:01:08"/>
    <d v="2013-01-30T18:01:51"/>
    <n v="1362160868"/>
    <n v="1359568911"/>
    <b v="0"/>
    <n v="136"/>
    <n v="1.1066666666666667"/>
    <n v="61.029411764705884"/>
    <s v="music"/>
    <s v="classical music"/>
    <s v="music/classical music"/>
    <b v="1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09-11-10T16:48:32"/>
    <n v="1262325600"/>
    <n v="1257871712"/>
    <b v="0"/>
    <n v="14"/>
    <n v="1.05"/>
    <n v="150"/>
    <s v="music"/>
    <s v="classical music"/>
    <s v="music/classical music"/>
    <b v="1"/>
    <x v="0"/>
  </r>
  <r>
    <n v="2535"/>
    <x v="2534"/>
    <s v="Mark Hayes: Requiem Recording"/>
    <n v="20000"/>
    <n v="20755"/>
    <x v="0"/>
    <s v="US"/>
    <s v="USD"/>
    <d v="2014-12-01T19:59:05"/>
    <d v="2014-10-31T18:59:05"/>
    <n v="1417463945"/>
    <n v="1414781945"/>
    <b v="0"/>
    <n v="78"/>
    <n v="1.03775"/>
    <n v="266.08974358974359"/>
    <s v="music"/>
    <s v="classical music"/>
    <s v="music/classical music"/>
    <b v="1"/>
    <x v="0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d v="2013-07-30T02:32:46"/>
    <d v="2013-07-09T02:32:46"/>
    <n v="1375151566"/>
    <n v="1373337166"/>
    <b v="0"/>
    <n v="4"/>
    <n v="1.1599999999999999"/>
    <n v="7.25"/>
    <s v="music"/>
    <s v="classical music"/>
    <s v="music/classical music"/>
    <b v="1"/>
    <x v="0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6-02T15:34:15"/>
    <n v="1312212855"/>
    <n v="1307028855"/>
    <b v="0"/>
    <n v="11"/>
    <n v="1.1000000000000001"/>
    <n v="100"/>
    <s v="music"/>
    <s v="classical music"/>
    <s v="music/classical music"/>
    <b v="1"/>
    <x v="0"/>
  </r>
  <r>
    <n v="2538"/>
    <x v="2537"/>
    <s v="I will record 2 of Tomaso Albinoni's concertos for 2 oboes playing both parts myself."/>
    <n v="18000"/>
    <n v="20343.169999999998"/>
    <x v="0"/>
    <s v="US"/>
    <s v="USD"/>
    <d v="2013-02-24T04:59:00"/>
    <d v="2013-01-24T12:14:21"/>
    <n v="1361681940"/>
    <n v="1359029661"/>
    <b v="0"/>
    <n v="185"/>
    <n v="1.130176111111111"/>
    <n v="109.96308108108107"/>
    <s v="music"/>
    <s v="classical music"/>
    <s v="music/classical music"/>
    <b v="1"/>
    <x v="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d v="2015-02-02T21:39:12"/>
    <d v="2014-12-04T21:39:12"/>
    <n v="1422913152"/>
    <n v="1417729152"/>
    <b v="0"/>
    <n v="59"/>
    <n v="1.0024999999999999"/>
    <n v="169.91525423728814"/>
    <s v="music"/>
    <s v="classical music"/>
    <s v="music/classical music"/>
    <b v="1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08-30T16:12:01"/>
    <n v="1319904721"/>
    <n v="1314720721"/>
    <b v="0"/>
    <n v="27"/>
    <n v="1.034"/>
    <n v="95.740740740740748"/>
    <s v="music"/>
    <s v="classical music"/>
    <s v="music/classical music"/>
    <b v="1"/>
    <x v="0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7-28T10:46:58"/>
    <n v="1380192418"/>
    <n v="1375008418"/>
    <b v="0"/>
    <n v="63"/>
    <n v="1.0702857142857143"/>
    <n v="59.460317460317462"/>
    <s v="music"/>
    <s v="classical music"/>
    <s v="music/classical music"/>
    <b v="1"/>
    <x v="0"/>
  </r>
  <r>
    <n v="2542"/>
    <x v="2541"/>
    <s v="Marquita Renee Ntim records her first Classical Album, complete with her playing the viola, cello and singing opera."/>
    <n v="700"/>
    <n v="725"/>
    <x v="0"/>
    <s v="US"/>
    <s v="USD"/>
    <d v="2013-10-01T03:59:00"/>
    <d v="2013-08-23T10:14:17"/>
    <n v="1380599940"/>
    <n v="1377252857"/>
    <b v="0"/>
    <n v="13"/>
    <n v="1.0357142857142858"/>
    <n v="55.769230769230766"/>
    <s v="music"/>
    <s v="classical music"/>
    <s v="music/classical music"/>
    <b v="1"/>
    <x v="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d v="2011-01-02T03:00:00"/>
    <d v="2010-12-02T02:34:58"/>
    <n v="1293937200"/>
    <n v="1291257298"/>
    <b v="0"/>
    <n v="13"/>
    <n v="1.5640000000000001"/>
    <n v="30.076923076923077"/>
    <s v="music"/>
    <s v="classical music"/>
    <s v="music/classical music"/>
    <b v="1"/>
    <x v="0"/>
  </r>
  <r>
    <n v="2544"/>
    <x v="2543"/>
    <s v="Bringing choral music and performance opportunities to under-served youth in West Philadelphia"/>
    <n v="5000"/>
    <n v="5041"/>
    <x v="0"/>
    <s v="US"/>
    <s v="USD"/>
    <d v="2012-07-08T12:29:29"/>
    <d v="2012-06-08T12:29:29"/>
    <n v="1341750569"/>
    <n v="1339158569"/>
    <b v="0"/>
    <n v="57"/>
    <n v="1.0082"/>
    <n v="88.438596491228068"/>
    <s v="music"/>
    <s v="classical music"/>
    <s v="music/classical music"/>
    <b v="1"/>
    <x v="0"/>
  </r>
  <r>
    <n v="2545"/>
    <x v="2544"/>
    <s v="We're recording our debut album: a CD of the string quartet and clarinet quintet by Stephan Krehl for the Naxos label"/>
    <n v="2000"/>
    <n v="3906"/>
    <x v="0"/>
    <s v="US"/>
    <s v="USD"/>
    <d v="2015-02-27T00:30:00"/>
    <d v="2015-01-23T03:18:58"/>
    <n v="1424997000"/>
    <n v="1421983138"/>
    <b v="0"/>
    <n v="61"/>
    <n v="1.9530000000000001"/>
    <n v="64.032786885245898"/>
    <s v="music"/>
    <s v="classical music"/>
    <s v="music/classical music"/>
    <b v="1"/>
    <x v="0"/>
  </r>
  <r>
    <n v="2546"/>
    <x v="2545"/>
    <s v="We want to release an album of choral music by acclaimed Finnish composer Jaakko MÃ¤ntyjÃ¤rvi in 2014"/>
    <n v="3500"/>
    <n v="3910"/>
    <x v="0"/>
    <s v="US"/>
    <s v="USD"/>
    <d v="2013-10-05T05:00:00"/>
    <d v="2013-09-07T20:36:19"/>
    <n v="1380949200"/>
    <n v="1378586179"/>
    <b v="0"/>
    <n v="65"/>
    <n v="1.1171428571428572"/>
    <n v="60.153846153846153"/>
    <s v="music"/>
    <s v="classical music"/>
    <s v="music/classical music"/>
    <b v="1"/>
    <x v="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3-05T18:33:23"/>
    <n v="1333560803"/>
    <n v="1330972403"/>
    <b v="0"/>
    <n v="134"/>
    <n v="1.1985454545454546"/>
    <n v="49.194029850746269"/>
    <s v="music"/>
    <s v="classical music"/>
    <s v="music/classical music"/>
    <b v="1"/>
    <x v="0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05T15:00:37"/>
    <n v="1475209620"/>
    <n v="1473087637"/>
    <b v="0"/>
    <n v="37"/>
    <n v="1.0185"/>
    <n v="165.16216216216216"/>
    <s v="music"/>
    <s v="classical music"/>
    <s v="music/classical music"/>
    <b v="1"/>
    <x v="0"/>
  </r>
  <r>
    <n v="2549"/>
    <x v="2548"/>
    <s v="A new opera in English by Mike Christie to be premiÃ¨red at the Arcola Theatre, London UK from 14th-17th August 2013."/>
    <n v="1570"/>
    <n v="1614"/>
    <x v="0"/>
    <s v="GB"/>
    <s v="GBP"/>
    <d v="2013-05-31T17:00:00"/>
    <d v="2013-04-26T18:11:10"/>
    <n v="1370019600"/>
    <n v="1366999870"/>
    <b v="0"/>
    <n v="37"/>
    <n v="1.0280254777070064"/>
    <n v="43.621621621621621"/>
    <s v="music"/>
    <s v="classical music"/>
    <s v="music/classical music"/>
    <b v="1"/>
    <x v="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08-12T15:13:26"/>
    <n v="1444276740"/>
    <n v="1439392406"/>
    <b v="0"/>
    <n v="150"/>
    <n v="1.0084615384615385"/>
    <n v="43.7"/>
    <s v="music"/>
    <s v="classical music"/>
    <s v="music/classical music"/>
    <b v="1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d v="2012-03-21T20:48:00"/>
    <d v="2012-02-22T06:03:05"/>
    <n v="1332362880"/>
    <n v="1329890585"/>
    <b v="0"/>
    <n v="56"/>
    <n v="1.0273469387755103"/>
    <n v="67.419642857142861"/>
    <s v="music"/>
    <s v="classical music"/>
    <s v="music/classical music"/>
    <b v="1"/>
    <x v="0"/>
  </r>
  <r>
    <n v="2552"/>
    <x v="2551"/>
    <s v="World Premiere of a new oratorio with chorus, soloists, and orchestra, based on the Old Testament king and prophet, DAVID"/>
    <n v="3000"/>
    <n v="3195"/>
    <x v="0"/>
    <s v="US"/>
    <s v="USD"/>
    <d v="2017-03-05T19:26:21"/>
    <d v="2017-02-03T19:26:21"/>
    <n v="1488741981"/>
    <n v="1486149981"/>
    <b v="0"/>
    <n v="18"/>
    <n v="1.0649999999999999"/>
    <n v="177.5"/>
    <s v="music"/>
    <s v="classical music"/>
    <s v="music/classical music"/>
    <b v="1"/>
    <x v="0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d v="2012-09-21T04:46:47"/>
    <d v="2012-07-23T04:46:47"/>
    <n v="1348202807"/>
    <n v="1343018807"/>
    <b v="0"/>
    <n v="60"/>
    <n v="1.5553333333333332"/>
    <n v="38.883333333333333"/>
    <s v="music"/>
    <s v="classical music"/>
    <s v="music/classical music"/>
    <b v="1"/>
    <x v="0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5-01T01:52:43"/>
    <n v="1433131140"/>
    <n v="1430445163"/>
    <b v="0"/>
    <n v="67"/>
    <n v="1.228"/>
    <n v="54.985074626865675"/>
    <s v="music"/>
    <s v="classical music"/>
    <s v="music/classical music"/>
    <b v="1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4-27T15:43:13"/>
    <n v="1338219793"/>
    <n v="1335541393"/>
    <b v="0"/>
    <n v="35"/>
    <n v="1.0734999999999999"/>
    <n v="61.342857142857142"/>
    <s v="music"/>
    <s v="classical music"/>
    <s v="music/classical music"/>
    <b v="1"/>
    <x v="0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1-09T23:47:37"/>
    <n v="1356392857"/>
    <n v="1352504857"/>
    <b v="0"/>
    <n v="34"/>
    <n v="1.0550335570469798"/>
    <n v="23.117647058823529"/>
    <s v="music"/>
    <s v="classical music"/>
    <s v="music/classical music"/>
    <b v="1"/>
    <x v="0"/>
  </r>
  <r>
    <n v="2557"/>
    <x v="2556"/>
    <s v="Raising money for our concert tour of Switzerland and Germany in June/July 2014"/>
    <n v="900"/>
    <n v="1066"/>
    <x v="0"/>
    <s v="GB"/>
    <s v="GBP"/>
    <d v="2014-05-15T17:53:06"/>
    <d v="2014-04-15T17:53:06"/>
    <n v="1400176386"/>
    <n v="1397584386"/>
    <b v="0"/>
    <n v="36"/>
    <n v="1.1844444444444444"/>
    <n v="29.611111111111111"/>
    <s v="music"/>
    <s v="classical music"/>
    <s v="music/classical music"/>
    <b v="1"/>
    <x v="0"/>
  </r>
  <r>
    <n v="2558"/>
    <x v="2557"/>
    <s v="The Hopkins Sinfonia is looking for your support to run our 2015 Season made up of five concerts."/>
    <n v="1250"/>
    <n v="1361"/>
    <x v="0"/>
    <s v="AU"/>
    <s v="AUD"/>
    <d v="2015-05-01T13:59:00"/>
    <d v="2015-03-30T20:38:26"/>
    <n v="1430488740"/>
    <n v="1427747906"/>
    <b v="0"/>
    <n v="18"/>
    <n v="1.0888"/>
    <n v="75.611111111111114"/>
    <s v="music"/>
    <s v="classical music"/>
    <s v="music/classical music"/>
    <b v="1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d v="2011-11-15T19:37:00"/>
    <d v="2011-10-13T20:58:04"/>
    <n v="1321385820"/>
    <n v="1318539484"/>
    <b v="0"/>
    <n v="25"/>
    <n v="1.1125"/>
    <n v="35.6"/>
    <s v="music"/>
    <s v="classical music"/>
    <s v="music/classical music"/>
    <b v="1"/>
    <x v="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d v="2015-03-06T22:49:34"/>
    <d v="2015-02-04T22:49:34"/>
    <n v="1425682174"/>
    <n v="1423090174"/>
    <b v="0"/>
    <n v="21"/>
    <n v="1.0009999999999999"/>
    <n v="143"/>
    <s v="music"/>
    <s v="classical music"/>
    <s v="music/classical music"/>
    <b v="1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d v="2015-10-13T12:41:29"/>
    <d v="2015-09-13T12:41:29"/>
    <n v="1444740089"/>
    <n v="1442148089"/>
    <b v="0"/>
    <n v="0"/>
    <n v="0"/>
    <s v="Received No Donations"/>
    <s v="food"/>
    <s v="food trucks"/>
    <s v="food/food trucks"/>
    <b v="0"/>
    <x v="1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d v="2016-10-11T12:35:39"/>
    <d v="2016-08-12T12:35:39"/>
    <n v="1476189339"/>
    <n v="1471005339"/>
    <b v="0"/>
    <n v="3"/>
    <n v="7.4999999999999997E-3"/>
    <n v="25"/>
    <s v="food"/>
    <s v="food trucks"/>
    <s v="food/food trucks"/>
    <b v="0"/>
    <x v="1"/>
  </r>
  <r>
    <n v="2563"/>
    <x v="2562"/>
    <s v="Michigan based bubble tea and specialty ice cream food truck"/>
    <n v="20000"/>
    <n v="0"/>
    <x v="1"/>
    <s v="US"/>
    <s v="USD"/>
    <d v="2015-07-30T03:20:51"/>
    <d v="2015-05-31T03:20:51"/>
    <n v="1438226451"/>
    <n v="1433042451"/>
    <b v="0"/>
    <n v="0"/>
    <n v="0"/>
    <s v="Received No Donations"/>
    <s v="food"/>
    <s v="food trucks"/>
    <s v="food/food trucks"/>
    <b v="0"/>
    <x v="1"/>
  </r>
  <r>
    <n v="2564"/>
    <x v="2563"/>
    <s v="We want to bring the wonderful flavors of the Jersey Shore, my home, to my new home in Winnipeg, the center of Canada."/>
    <n v="40000"/>
    <n v="0"/>
    <x v="1"/>
    <s v="CA"/>
    <s v="CAD"/>
    <d v="2014-08-01T00:58:19"/>
    <d v="2014-07-02T00:58:19"/>
    <n v="1406854699"/>
    <n v="1404262699"/>
    <b v="0"/>
    <n v="0"/>
    <n v="0"/>
    <s v="Received No Donations"/>
    <s v="food"/>
    <s v="food trucks"/>
    <s v="food/food trucks"/>
    <b v="0"/>
    <x v="1"/>
  </r>
  <r>
    <n v="2565"/>
    <x v="2564"/>
    <s v="The Sketchy Pelican. Is my vision to bring raw, honest, soulful, creative, thoght provoking cuisine to food truck form"/>
    <n v="10000"/>
    <n v="100"/>
    <x v="1"/>
    <s v="US"/>
    <s v="USD"/>
    <d v="2016-05-09T20:50:00"/>
    <d v="2016-03-11T15:36:29"/>
    <n v="1462827000"/>
    <n v="1457710589"/>
    <b v="0"/>
    <n v="1"/>
    <n v="0.01"/>
    <n v="100"/>
    <s v="food"/>
    <s v="food trucks"/>
    <s v="food/food trucks"/>
    <b v="0"/>
    <x v="1"/>
  </r>
  <r>
    <n v="2566"/>
    <x v="2565"/>
    <s v="You can skip the hotdog cart and enjoy fresh, hot, delicious, handmade pizza when Mamma B's takes her show on the road!"/>
    <n v="35000"/>
    <n v="0"/>
    <x v="1"/>
    <s v="US"/>
    <s v="USD"/>
    <d v="2014-08-21T23:32:28"/>
    <d v="2014-07-22T23:32:28"/>
    <n v="1408663948"/>
    <n v="1406071948"/>
    <b v="0"/>
    <n v="0"/>
    <n v="0"/>
    <s v="Received No Donations"/>
    <s v="food"/>
    <s v="food trucks"/>
    <s v="food/food trucks"/>
    <b v="0"/>
    <x v="1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d v="2015-04-23T21:05:38"/>
    <d v="2015-03-24T21:05:38"/>
    <n v="1429823138"/>
    <n v="1427231138"/>
    <b v="0"/>
    <n v="2"/>
    <n v="2.6666666666666666E-3"/>
    <n v="60"/>
    <s v="food"/>
    <s v="food trucks"/>
    <s v="food/food trucks"/>
    <b v="0"/>
    <x v="1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d v="2016-09-01T15:59:54"/>
    <d v="2016-08-02T15:59:54"/>
    <n v="1472745594"/>
    <n v="1470153594"/>
    <b v="0"/>
    <n v="1"/>
    <n v="5.0000000000000001E-3"/>
    <n v="50"/>
    <s v="food"/>
    <s v="food trucks"/>
    <s v="food/food trucks"/>
    <b v="0"/>
    <x v="1"/>
  </r>
  <r>
    <n v="2569"/>
    <x v="2568"/>
    <s v="With your help, I would be able to get a truck and start the process of getting it ready for the 2016 season."/>
    <n v="6500"/>
    <n v="145"/>
    <x v="1"/>
    <s v="US"/>
    <s v="USD"/>
    <d v="2015-09-17T02:31:52"/>
    <d v="2015-08-18T02:31:52"/>
    <n v="1442457112"/>
    <n v="1439865112"/>
    <b v="0"/>
    <n v="2"/>
    <n v="2.2307692307692306E-2"/>
    <n v="72.5"/>
    <s v="food"/>
    <s v="food trucks"/>
    <s v="food/food trucks"/>
    <b v="0"/>
    <x v="1"/>
  </r>
  <r>
    <n v="2570"/>
    <x v="2569"/>
    <s v="A family run mobile wood fired pizza oven serving up unique artisan pizzas created by award winning Chef Brandon Mathias!"/>
    <n v="7000"/>
    <n v="59"/>
    <x v="1"/>
    <s v="US"/>
    <s v="USD"/>
    <d v="2017-02-08T21:40:35"/>
    <d v="2017-01-09T21:40:35"/>
    <n v="1486590035"/>
    <n v="1483998035"/>
    <b v="0"/>
    <n v="2"/>
    <n v="8.4285714285714294E-3"/>
    <n v="29.5"/>
    <s v="food"/>
    <s v="food trucks"/>
    <s v="food/food trucks"/>
    <b v="0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d v="2016-05-19T08:12:01"/>
    <d v="2016-03-20T08:12:01"/>
    <n v="1463645521"/>
    <n v="1458461521"/>
    <b v="0"/>
    <n v="4"/>
    <n v="2.5000000000000001E-3"/>
    <n v="62.5"/>
    <s v="food"/>
    <s v="food trucks"/>
    <s v="food/food trucks"/>
    <b v="0"/>
    <x v="1"/>
  </r>
  <r>
    <n v="2572"/>
    <x v="2571"/>
    <s v="Mesquite smoked brisket nachos, food truck style, with homemade salsa to make your taste buds dance."/>
    <n v="30000"/>
    <n v="0"/>
    <x v="1"/>
    <s v="US"/>
    <s v="USD"/>
    <d v="2015-04-13T02:51:57"/>
    <d v="2015-03-14T02:51:57"/>
    <n v="1428893517"/>
    <n v="1426301517"/>
    <b v="0"/>
    <n v="0"/>
    <n v="0"/>
    <s v="Received No Donations"/>
    <s v="food"/>
    <s v="food trucks"/>
    <s v="food/food trucks"/>
    <b v="0"/>
    <x v="1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d v="2014-08-23T14:12:29"/>
    <d v="2014-07-09T14:12:29"/>
    <n v="1408803149"/>
    <n v="1404915149"/>
    <b v="0"/>
    <n v="0"/>
    <n v="0"/>
    <s v="Received No Donations"/>
    <s v="food"/>
    <s v="food trucks"/>
    <s v="food/food trucks"/>
    <b v="0"/>
    <x v="1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d v="2016-05-18T19:49:05"/>
    <d v="2016-04-27T19:49:05"/>
    <n v="1463600945"/>
    <n v="1461786545"/>
    <b v="0"/>
    <n v="0"/>
    <n v="0"/>
    <s v="Received No Donations"/>
    <s v="food"/>
    <s v="food trucks"/>
    <s v="food/food trucks"/>
    <b v="0"/>
    <x v="1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d v="2015-01-12T02:36:34"/>
    <d v="2014-12-13T02:36:34"/>
    <n v="1421030194"/>
    <n v="1418438194"/>
    <b v="0"/>
    <n v="0"/>
    <n v="0"/>
    <s v="Received No Donations"/>
    <s v="food"/>
    <s v="food trucks"/>
    <s v="food/food trucks"/>
    <b v="0"/>
    <x v="1"/>
  </r>
  <r>
    <n v="2576"/>
    <x v="2575"/>
    <s v="A New Twist with an American and Philippine fast food Mobile Trailer."/>
    <n v="10000"/>
    <n v="0"/>
    <x v="1"/>
    <s v="US"/>
    <s v="USD"/>
    <d v="2015-04-10T23:14:07"/>
    <d v="2015-02-25T00:14:07"/>
    <n v="1428707647"/>
    <n v="1424823247"/>
    <b v="0"/>
    <n v="0"/>
    <n v="0"/>
    <s v="Received No Donations"/>
    <s v="food"/>
    <s v="food trucks"/>
    <s v="food/food trucks"/>
    <b v="0"/>
    <x v="1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d v="2014-08-04T19:41:37"/>
    <d v="2014-07-10T19:41:37"/>
    <n v="1407181297"/>
    <n v="1405021297"/>
    <b v="0"/>
    <n v="0"/>
    <n v="0"/>
    <s v="Received No Donations"/>
    <s v="food"/>
    <s v="food trucks"/>
    <s v="food/food trucks"/>
    <b v="0"/>
    <x v="1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d v="2015-08-22T00:32:59"/>
    <n v="1444410000"/>
    <n v="1440203579"/>
    <b v="0"/>
    <n v="0"/>
    <n v="0"/>
    <s v="Received No Donations"/>
    <s v="food"/>
    <s v="food trucks"/>
    <s v="food/food trucks"/>
    <b v="0"/>
    <x v="1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d v="2014-09-15T19:55:03"/>
    <d v="2014-07-17T19:55:03"/>
    <n v="1410810903"/>
    <n v="1405626903"/>
    <b v="0"/>
    <n v="12"/>
    <n v="1.3849999999999999E-3"/>
    <n v="23.083333333333332"/>
    <s v="food"/>
    <s v="food trucks"/>
    <s v="food/food trucks"/>
    <b v="0"/>
    <x v="1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d v="2015-05-16T03:00:00"/>
    <d v="2015-04-16T07:50:03"/>
    <n v="1431745200"/>
    <n v="1429170603"/>
    <b v="0"/>
    <n v="2"/>
    <n v="6.0000000000000001E-3"/>
    <n v="25.5"/>
    <s v="food"/>
    <s v="food trucks"/>
    <s v="food/food trucks"/>
    <b v="0"/>
    <x v="1"/>
  </r>
  <r>
    <n v="2581"/>
    <x v="2580"/>
    <s v="Creating a Food Truck to bring gourmet sausage sliders to Jacksonville, FL for breakfast, lunch, and special events."/>
    <n v="5000"/>
    <n v="530"/>
    <x v="2"/>
    <s v="US"/>
    <s v="USD"/>
    <d v="2015-11-16T16:04:58"/>
    <d v="2015-10-17T15:04:58"/>
    <n v="1447689898"/>
    <n v="1445094298"/>
    <b v="0"/>
    <n v="11"/>
    <n v="0.106"/>
    <n v="48.18181818181818"/>
    <s v="food"/>
    <s v="food trucks"/>
    <s v="food/food trucks"/>
    <b v="0"/>
    <x v="1"/>
  </r>
  <r>
    <n v="2582"/>
    <x v="2581"/>
    <s v="The place where chicken meets liquor for the first time!"/>
    <n v="90000"/>
    <n v="1"/>
    <x v="2"/>
    <s v="US"/>
    <s v="USD"/>
    <d v="2016-10-29T23:43:54"/>
    <d v="2016-09-29T23:43:54"/>
    <n v="1477784634"/>
    <n v="1475192634"/>
    <b v="0"/>
    <n v="1"/>
    <n v="1.1111111111111112E-5"/>
    <n v="1"/>
    <s v="food"/>
    <s v="food trucks"/>
    <s v="food/food trucks"/>
    <b v="0"/>
    <x v="1"/>
  </r>
  <r>
    <n v="2583"/>
    <x v="2582"/>
    <s v="Crazy Daisy will become the newest member of the food truck distributors in Kansas City, Missouri."/>
    <n v="1000"/>
    <n v="5"/>
    <x v="2"/>
    <s v="US"/>
    <s v="USD"/>
    <d v="2015-03-16T17:28:00"/>
    <d v="2015-01-15T18:28:00"/>
    <n v="1426526880"/>
    <n v="1421346480"/>
    <b v="0"/>
    <n v="5"/>
    <n v="5.0000000000000001E-3"/>
    <n v="1"/>
    <s v="food"/>
    <s v="food trucks"/>
    <s v="food/food trucks"/>
    <b v="0"/>
    <x v="1"/>
  </r>
  <r>
    <n v="2584"/>
    <x v="2583"/>
    <s v="Bringing quality food to the masses using local premium ingredients, but at a food truck price!"/>
    <n v="10000"/>
    <n v="0"/>
    <x v="2"/>
    <s v="US"/>
    <s v="USD"/>
    <d v="2015-06-15T04:09:29"/>
    <d v="2015-05-16T04:09:29"/>
    <n v="1434341369"/>
    <n v="1431749369"/>
    <b v="0"/>
    <n v="0"/>
    <n v="0"/>
    <s v="Received No Donations"/>
    <s v="food"/>
    <s v="food trucks"/>
    <s v="food/food trucks"/>
    <b v="0"/>
    <x v="1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d v="2014-07-05T23:07:12"/>
    <d v="2014-06-05T23:07:12"/>
    <n v="1404601632"/>
    <n v="1402009632"/>
    <b v="0"/>
    <n v="1"/>
    <n v="1.6666666666666668E-3"/>
    <n v="50"/>
    <s v="food"/>
    <s v="food trucks"/>
    <s v="food/food trucks"/>
    <b v="0"/>
    <x v="1"/>
  </r>
  <r>
    <n v="2586"/>
    <x v="2585"/>
    <s v="I would like to bring fresh salad and food to the streets of London at a reasonable price."/>
    <n v="3000"/>
    <n v="5"/>
    <x v="2"/>
    <s v="GB"/>
    <s v="GBP"/>
    <d v="2015-12-25T07:55:36"/>
    <d v="2015-11-25T07:55:36"/>
    <n v="1451030136"/>
    <n v="1448438136"/>
    <b v="0"/>
    <n v="1"/>
    <n v="1.6666666666666668E-3"/>
    <n v="5"/>
    <s v="food"/>
    <s v="food trucks"/>
    <s v="food/food trucks"/>
    <b v="0"/>
    <x v="1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d v="2015-12-30T16:12:33"/>
    <d v="2015-11-30T16:12:33"/>
    <n v="1451491953"/>
    <n v="1448899953"/>
    <b v="0"/>
    <n v="6"/>
    <n v="2.4340000000000001E-2"/>
    <n v="202.83333333333334"/>
    <s v="food"/>
    <s v="food trucks"/>
    <s v="food/food trucks"/>
    <b v="0"/>
    <x v="1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d v="2015-03-31T13:14:00"/>
    <d v="2015-02-07T16:13:46"/>
    <n v="1427807640"/>
    <n v="1423325626"/>
    <b v="0"/>
    <n v="8"/>
    <n v="3.8833333333333331E-2"/>
    <n v="29.125"/>
    <s v="food"/>
    <s v="food trucks"/>
    <s v="food/food trucks"/>
    <b v="0"/>
    <x v="1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d v="2016-03-23T11:52:07"/>
    <d v="2016-02-22T12:52:07"/>
    <n v="1458733927"/>
    <n v="1456145527"/>
    <b v="0"/>
    <n v="1"/>
    <n v="1E-4"/>
    <n v="5"/>
    <s v="food"/>
    <s v="food trucks"/>
    <s v="food/food trucks"/>
    <b v="0"/>
    <x v="1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d v="2016-01-26T14:08:17"/>
    <d v="2016-01-19T14:08:17"/>
    <n v="1453817297"/>
    <n v="1453212497"/>
    <b v="0"/>
    <n v="0"/>
    <n v="0"/>
    <s v="Received No Donations"/>
    <s v="food"/>
    <s v="food trucks"/>
    <s v="food/food trucks"/>
    <b v="0"/>
    <x v="1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d v="2016-03-13T20:45:24"/>
    <d v="2016-01-13T21:45:24"/>
    <n v="1457901924"/>
    <n v="1452721524"/>
    <b v="0"/>
    <n v="2"/>
    <n v="1.7333333333333333E-2"/>
    <n v="13"/>
    <s v="food"/>
    <s v="food trucks"/>
    <s v="food/food trucks"/>
    <b v="0"/>
    <x v="1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d v="2014-10-05T19:13:41"/>
    <d v="2014-09-05T19:13:41"/>
    <n v="1412536421"/>
    <n v="1409944421"/>
    <b v="0"/>
    <n v="1"/>
    <n v="1.6666666666666668E-3"/>
    <n v="50"/>
    <s v="food"/>
    <s v="food trucks"/>
    <s v="food/food trucks"/>
    <b v="0"/>
    <x v="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d v="2015-04-25T20:17:06"/>
    <d v="2015-03-26T20:17:06"/>
    <n v="1429993026"/>
    <n v="1427401026"/>
    <b v="0"/>
    <n v="0"/>
    <n v="0"/>
    <s v="Received No Donations"/>
    <s v="food"/>
    <s v="food trucks"/>
    <s v="food/food trucks"/>
    <b v="0"/>
    <x v="1"/>
  </r>
  <r>
    <n v="2594"/>
    <x v="2593"/>
    <s v="New, small home business, looking to take some Granny's old recipes along with some of my own creations to the streets!"/>
    <n v="80000"/>
    <n v="1"/>
    <x v="2"/>
    <s v="US"/>
    <s v="USD"/>
    <d v="2014-08-07T23:13:48"/>
    <d v="2014-07-08T23:13:48"/>
    <n v="1407453228"/>
    <n v="1404861228"/>
    <b v="0"/>
    <n v="1"/>
    <n v="1.2500000000000001E-5"/>
    <n v="1"/>
    <s v="food"/>
    <s v="food trucks"/>
    <s v="food/food trucks"/>
    <b v="0"/>
    <x v="1"/>
  </r>
  <r>
    <n v="2595"/>
    <x v="2594"/>
    <s v="Looking to put the best baked goods in Bowling Green on wheels"/>
    <n v="15000"/>
    <n v="1825"/>
    <x v="2"/>
    <s v="US"/>
    <s v="USD"/>
    <d v="2017-02-24T05:51:40"/>
    <d v="2017-01-25T05:51:40"/>
    <n v="1487915500"/>
    <n v="1485323500"/>
    <b v="0"/>
    <n v="19"/>
    <n v="0.12166666666666667"/>
    <n v="96.05263157894737"/>
    <s v="food"/>
    <s v="food trucks"/>
    <s v="food/food trucks"/>
    <b v="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d v="2014-08-07T15:56:49"/>
    <d v="2014-07-08T15:56:49"/>
    <n v="1407427009"/>
    <n v="1404835009"/>
    <b v="0"/>
    <n v="27"/>
    <n v="0.23588571428571428"/>
    <n v="305.77777777777777"/>
    <s v="food"/>
    <s v="food trucks"/>
    <s v="food/food trucks"/>
    <b v="0"/>
    <x v="1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d v="2016-06-19T08:11:57"/>
    <d v="2016-05-20T08:11:57"/>
    <n v="1466323917"/>
    <n v="1463731917"/>
    <b v="0"/>
    <n v="7"/>
    <n v="5.6666666666666664E-2"/>
    <n v="12.142857142857142"/>
    <s v="food"/>
    <s v="food trucks"/>
    <s v="food/food trucks"/>
    <b v="0"/>
    <x v="1"/>
  </r>
  <r>
    <n v="2598"/>
    <x v="2597"/>
    <s v="I'm ready to make Tulsa happy and aware that love and kindness go hand in hand with good food!"/>
    <n v="3000"/>
    <n v="1170"/>
    <x v="2"/>
    <s v="US"/>
    <s v="USD"/>
    <d v="2015-09-23T20:10:01"/>
    <d v="2015-08-24T20:10:01"/>
    <n v="1443039001"/>
    <n v="1440447001"/>
    <b v="0"/>
    <n v="14"/>
    <n v="0.39"/>
    <n v="83.571428571428569"/>
    <s v="food"/>
    <s v="food trucks"/>
    <s v="food/food trucks"/>
    <b v="0"/>
    <x v="1"/>
  </r>
  <r>
    <n v="2599"/>
    <x v="2598"/>
    <s v="The Empty Ramekins Catering Group is looking for your help to start up in Miami Florida!!!!"/>
    <n v="9041"/>
    <n v="90"/>
    <x v="2"/>
    <s v="US"/>
    <s v="USD"/>
    <d v="2014-08-03T18:05:47"/>
    <d v="2014-06-19T18:05:47"/>
    <n v="1407089147"/>
    <n v="1403201147"/>
    <b v="0"/>
    <n v="5"/>
    <n v="9.9546510341776348E-3"/>
    <n v="18"/>
    <s v="food"/>
    <s v="food trucks"/>
    <s v="food/food trucks"/>
    <b v="0"/>
    <x v="1"/>
  </r>
  <r>
    <n v="2600"/>
    <x v="2599"/>
    <s v="On Sunday November 8, 2015 our food truck burned to the ground. Please help us get rebuilt."/>
    <n v="50000"/>
    <n v="3466"/>
    <x v="2"/>
    <s v="US"/>
    <s v="USD"/>
    <d v="2016-03-25T20:36:40"/>
    <d v="2016-01-25T21:36:40"/>
    <n v="1458938200"/>
    <n v="1453757800"/>
    <b v="0"/>
    <n v="30"/>
    <n v="6.9320000000000007E-2"/>
    <n v="115.53333333333333"/>
    <s v="food"/>
    <s v="food trucks"/>
    <s v="food/food trucks"/>
    <b v="0"/>
    <x v="1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8-29T21:39:09"/>
    <n v="1347508740"/>
    <n v="1346276349"/>
    <b v="1"/>
    <n v="151"/>
    <n v="6.6139999999999999"/>
    <n v="21.900662251655628"/>
    <s v="technology"/>
    <s v="space exploration"/>
    <s v="technology/space exploration"/>
    <b v="1"/>
    <x v="0"/>
  </r>
  <r>
    <n v="2602"/>
    <x v="2601"/>
    <s v="Three screen-printed posters celebrating the most popular and most notable interplanetary robotic space missions."/>
    <n v="12000"/>
    <n v="39131"/>
    <x v="0"/>
    <s v="US"/>
    <s v="USD"/>
    <d v="2014-11-12T21:20:00"/>
    <d v="2014-10-03T17:56:08"/>
    <n v="1415827200"/>
    <n v="1412358968"/>
    <b v="1"/>
    <n v="489"/>
    <n v="3.2609166666666667"/>
    <n v="80.022494887525568"/>
    <s v="technology"/>
    <s v="space exploration"/>
    <s v="technology/space exploration"/>
    <b v="1"/>
    <x v="0"/>
  </r>
  <r>
    <n v="2603"/>
    <x v="2602"/>
    <s v="I will be building a mock space station and simulate living on Mars for two weeks."/>
    <n v="1750"/>
    <n v="1776"/>
    <x v="0"/>
    <s v="US"/>
    <s v="USD"/>
    <d v="2013-12-23T21:54:14"/>
    <d v="2013-12-09T21:54:14"/>
    <n v="1387835654"/>
    <n v="1386626054"/>
    <b v="1"/>
    <n v="50"/>
    <n v="1.0148571428571429"/>
    <n v="35.520000000000003"/>
    <s v="technology"/>
    <s v="space exploration"/>
    <s v="technology/space exploration"/>
    <b v="1"/>
    <x v="0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3-30T01:13:43"/>
    <n v="1335662023"/>
    <n v="1333070023"/>
    <b v="1"/>
    <n v="321"/>
    <n v="1.0421799999999999"/>
    <n v="64.933333333333323"/>
    <s v="technology"/>
    <s v="space exploration"/>
    <s v="technology/space exploration"/>
    <b v="1"/>
    <x v="0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d v="2016-05-18T12:59:50"/>
    <n v="1466168390"/>
    <n v="1463576390"/>
    <b v="1"/>
    <n v="1762"/>
    <n v="1.0742157000000001"/>
    <n v="60.965703745743475"/>
    <s v="technology"/>
    <s v="space exploration"/>
    <s v="technology/space exploration"/>
    <b v="1"/>
    <x v="0"/>
  </r>
  <r>
    <n v="2606"/>
    <x v="2605"/>
    <s v="PongSat 2 !!!!!_x000a__x000a_On September 27, 2014 we are going to send 2000 student projects to the edge of space."/>
    <n v="11000"/>
    <n v="12106"/>
    <x v="0"/>
    <s v="US"/>
    <s v="USD"/>
    <d v="2014-04-29T17:06:22"/>
    <d v="2014-03-28T17:06:22"/>
    <n v="1398791182"/>
    <n v="1396026382"/>
    <b v="1"/>
    <n v="385"/>
    <n v="1.1005454545454545"/>
    <n v="31.444155844155844"/>
    <s v="technology"/>
    <s v="space exploration"/>
    <s v="technology/space exploration"/>
    <b v="1"/>
    <x v="0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d v="2015-08-12T02:00:00"/>
    <d v="2015-06-29T20:59:32"/>
    <n v="1439344800"/>
    <n v="1435611572"/>
    <b v="1"/>
    <n v="398"/>
    <n v="4.077"/>
    <n v="81.949748743718587"/>
    <s v="technology"/>
    <s v="space exploration"/>
    <s v="technology/space exploration"/>
    <b v="1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d v="2017-03-15T00:00:00"/>
    <d v="2017-02-01T19:14:28"/>
    <n v="1489536000"/>
    <n v="1485976468"/>
    <b v="1"/>
    <n v="304"/>
    <n v="2.2392500000000002"/>
    <n v="58.92763157894737"/>
    <s v="technology"/>
    <s v="space exploration"/>
    <s v="technology/space exploration"/>
    <b v="1"/>
    <x v="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6-15T05:42:31"/>
    <n v="1342330951"/>
    <n v="1339738951"/>
    <b v="1"/>
    <n v="676"/>
    <n v="3.038011142857143"/>
    <n v="157.29347633136095"/>
    <s v="technology"/>
    <s v="space exploration"/>
    <s v="technology/space exploration"/>
    <b v="1"/>
    <x v="0"/>
  </r>
  <r>
    <n v="2610"/>
    <x v="2609"/>
    <s v="Preserve the telescope that Clyde Tombaugh used to discover Pluto for generations to come!"/>
    <n v="22765"/>
    <n v="32172.66"/>
    <x v="0"/>
    <s v="US"/>
    <s v="USD"/>
    <d v="2016-08-22T06:59:00"/>
    <d v="2016-07-13T21:08:45"/>
    <n v="1471849140"/>
    <n v="1468444125"/>
    <b v="1"/>
    <n v="577"/>
    <n v="1.4132510432681749"/>
    <n v="55.758509532062391"/>
    <s v="technology"/>
    <s v="space exploration"/>
    <s v="technology/space exploration"/>
    <b v="1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6-11-30T08:03:34"/>
    <n v="1483397940"/>
    <n v="1480493014"/>
    <b v="1"/>
    <n v="3663"/>
    <n v="27.906363636363636"/>
    <n v="83.802893802893806"/>
    <s v="technology"/>
    <s v="space exploration"/>
    <s v="technology/space exploration"/>
    <b v="1"/>
    <x v="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d v="2015-01-09T03:26:10"/>
    <d v="2014-12-09T03:26:10"/>
    <n v="1420773970"/>
    <n v="1418095570"/>
    <b v="1"/>
    <n v="294"/>
    <n v="1.7176130000000001"/>
    <n v="58.422210884353746"/>
    <s v="technology"/>
    <s v="space exploration"/>
    <s v="technology/space exploration"/>
    <b v="1"/>
    <x v="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8-22T19:38:14"/>
    <n v="1348256294"/>
    <n v="1345664294"/>
    <b v="1"/>
    <n v="28"/>
    <n v="1.0101333333333333"/>
    <n v="270.57142857142856"/>
    <s v="technology"/>
    <s v="space exploration"/>
    <s v="technology/space exploration"/>
    <b v="1"/>
    <x v="0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01T17:00:12"/>
    <n v="1398834000"/>
    <n v="1396371612"/>
    <b v="1"/>
    <n v="100"/>
    <n v="1.02"/>
    <n v="107.1"/>
    <s v="technology"/>
    <s v="space exploration"/>
    <s v="technology/space exploration"/>
    <b v="1"/>
    <x v="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3-24T11:56:04"/>
    <n v="1462017600"/>
    <n v="1458820564"/>
    <b v="0"/>
    <n v="72"/>
    <n v="1.6976511744127936"/>
    <n v="47.180555555555557"/>
    <s v="technology"/>
    <s v="space exploration"/>
    <s v="technology/space exploration"/>
    <b v="1"/>
    <x v="0"/>
  </r>
  <r>
    <n v="2616"/>
    <x v="2615"/>
    <s v="Production of variously-sized deployable models of NASA's James Webb Space Telescope to promote hands-on learning."/>
    <n v="25000"/>
    <n v="28633.5"/>
    <x v="0"/>
    <s v="US"/>
    <s v="USD"/>
    <d v="2015-08-25T23:52:09"/>
    <d v="2015-07-26T23:52:09"/>
    <n v="1440546729"/>
    <n v="1437954729"/>
    <b v="1"/>
    <n v="238"/>
    <n v="1.14534"/>
    <n v="120.30882352941177"/>
    <s v="technology"/>
    <s v="space exploration"/>
    <s v="technology/space exploration"/>
    <b v="1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d v="2014-10-20T20:59:11"/>
    <d v="2014-09-20T20:59:11"/>
    <n v="1413838751"/>
    <n v="1411246751"/>
    <b v="1"/>
    <n v="159"/>
    <n v="8.7759999999999998"/>
    <n v="27.59748427672956"/>
    <s v="technology"/>
    <s v="space exploration"/>
    <s v="technology/space exploration"/>
    <b v="1"/>
    <x v="0"/>
  </r>
  <r>
    <n v="2618"/>
    <x v="2617"/>
    <s v="LTD ED COLLECTIBLE SPACE ART FEAT. ASTRONAUTS"/>
    <n v="15000"/>
    <n v="15808"/>
    <x v="0"/>
    <s v="US"/>
    <s v="USD"/>
    <d v="2015-12-01T20:01:01"/>
    <d v="2015-10-02T19:01:01"/>
    <n v="1449000061"/>
    <n v="1443812461"/>
    <b v="1"/>
    <n v="77"/>
    <n v="1.0538666666666667"/>
    <n v="205.2987012987013"/>
    <s v="technology"/>
    <s v="space exploration"/>
    <s v="technology/space exploration"/>
    <b v="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09-26T21:13:24"/>
    <n v="1445598000"/>
    <n v="1443302004"/>
    <b v="1"/>
    <n v="53"/>
    <n v="1.8839999999999999"/>
    <n v="35.547169811320757"/>
    <s v="technology"/>
    <s v="space exploration"/>
    <s v="technology/space exploration"/>
    <b v="1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09-04T04:00:42"/>
    <n v="1444525200"/>
    <n v="1441339242"/>
    <b v="1"/>
    <n v="1251"/>
    <n v="1.436523076923077"/>
    <n v="74.639488409272587"/>
    <s v="technology"/>
    <s v="space exploration"/>
    <s v="technology/space exploration"/>
    <b v="1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4-21T17:56:28"/>
    <n v="1432230988"/>
    <n v="1429638988"/>
    <b v="1"/>
    <n v="465"/>
    <n v="1.4588000000000001"/>
    <n v="47.058064516129029"/>
    <s v="technology"/>
    <s v="space exploration"/>
    <s v="technology/space exploration"/>
    <b v="1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1-15T17:50:16"/>
    <n v="1483120216"/>
    <n v="1479232216"/>
    <b v="0"/>
    <n v="74"/>
    <n v="1.3118399999999999"/>
    <n v="26.591351351351353"/>
    <s v="technology"/>
    <s v="space exploration"/>
    <s v="technology/space exploration"/>
    <b v="1"/>
    <x v="0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1-18T06:09:26"/>
    <n v="1480658966"/>
    <n v="1479449366"/>
    <b v="0"/>
    <n v="62"/>
    <n v="1.1399999999999999"/>
    <n v="36.774193548387096"/>
    <s v="technology"/>
    <s v="space exploration"/>
    <s v="technology/space exploration"/>
    <b v="1"/>
    <x v="0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d v="2012-09-13T10:07:02"/>
    <d v="2012-08-23T10:07:02"/>
    <n v="1347530822"/>
    <n v="1345716422"/>
    <b v="0"/>
    <n v="3468"/>
    <n v="13.794206249999998"/>
    <n v="31.820544982698959"/>
    <s v="technology"/>
    <s v="space exploration"/>
    <s v="technology/space exploration"/>
    <b v="1"/>
    <x v="0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0-15T19:26:48"/>
    <n v="1478723208"/>
    <n v="1476559608"/>
    <b v="0"/>
    <n v="52"/>
    <n v="9.56"/>
    <n v="27.576923076923077"/>
    <s v="technology"/>
    <s v="space exploration"/>
    <s v="technology/space exploration"/>
    <b v="1"/>
    <x v="0"/>
  </r>
  <r>
    <n v="2626"/>
    <x v="2625"/>
    <s v="Support the accreditation of our online STEM Mentoring Program with the International Mentoring Association"/>
    <n v="2500"/>
    <n v="2800"/>
    <x v="0"/>
    <s v="US"/>
    <s v="USD"/>
    <d v="2015-06-03T15:04:29"/>
    <d v="2015-05-04T15:04:29"/>
    <n v="1433343869"/>
    <n v="1430751869"/>
    <b v="0"/>
    <n v="50"/>
    <n v="1.1200000000000001"/>
    <n v="56"/>
    <s v="technology"/>
    <s v="space exploration"/>
    <s v="technology/space exploration"/>
    <b v="1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0-27T19:54:21"/>
    <n v="1448571261"/>
    <n v="1445975661"/>
    <b v="0"/>
    <n v="45"/>
    <n v="6.4666666666666668"/>
    <n v="21.555555555555557"/>
    <s v="technology"/>
    <s v="space exploration"/>
    <s v="technology/space exploration"/>
    <b v="1"/>
    <x v="0"/>
  </r>
  <r>
    <n v="2628"/>
    <x v="2627"/>
    <s v="A high school freshman is sending pie into space and you can be a part of it.  GO SCIENCE!!!"/>
    <n v="839"/>
    <n v="926"/>
    <x v="0"/>
    <s v="US"/>
    <s v="USD"/>
    <d v="2014-11-30T23:11:07"/>
    <d v="2014-11-10T23:11:07"/>
    <n v="1417389067"/>
    <n v="1415661067"/>
    <b v="0"/>
    <n v="21"/>
    <n v="1.1036948748510131"/>
    <n v="44.095238095238095"/>
    <s v="technology"/>
    <s v="space exploration"/>
    <s v="technology/space exploration"/>
    <b v="1"/>
    <x v="0"/>
  </r>
  <r>
    <n v="2629"/>
    <x v="2628"/>
    <s v="The first international contest to let students shape the future of interstellar travel."/>
    <n v="5000"/>
    <n v="6387"/>
    <x v="0"/>
    <s v="GB"/>
    <s v="GBP"/>
    <d v="2015-05-14T12:55:22"/>
    <d v="2015-04-14T12:55:22"/>
    <n v="1431608122"/>
    <n v="1429016122"/>
    <b v="0"/>
    <n v="100"/>
    <n v="1.2774000000000001"/>
    <n v="63.87"/>
    <s v="technology"/>
    <s v="space exploration"/>
    <s v="technology/space exploration"/>
    <b v="1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d v="2016-06-30T10:00:00"/>
    <d v="2016-06-03T02:31:52"/>
    <n v="1467280800"/>
    <n v="1464921112"/>
    <b v="0"/>
    <n v="81"/>
    <n v="1.579"/>
    <n v="38.987654320987652"/>
    <s v="technology"/>
    <s v="space exploration"/>
    <s v="technology/space exploration"/>
    <b v="1"/>
    <x v="0"/>
  </r>
  <r>
    <n v="2631"/>
    <x v="2630"/>
    <s v="Starship Congress 2015 is a deep-space &amp; interstellar science summit staged by Icarus Interstellar."/>
    <n v="20000"/>
    <n v="22933.05"/>
    <x v="0"/>
    <s v="US"/>
    <s v="USD"/>
    <d v="2015-08-30T04:03:47"/>
    <d v="2015-08-02T04:03:47"/>
    <n v="1440907427"/>
    <n v="1438488227"/>
    <b v="0"/>
    <n v="286"/>
    <n v="1.1466525000000001"/>
    <n v="80.185489510489504"/>
    <s v="technology"/>
    <s v="space exploration"/>
    <s v="technology/space exploration"/>
    <b v="1"/>
    <x v="0"/>
  </r>
  <r>
    <n v="2632"/>
    <x v="2631"/>
    <s v="Students from 3 universities are designing a dual stage rocket to test experimental rocket technology."/>
    <n v="1070"/>
    <n v="1466"/>
    <x v="0"/>
    <s v="US"/>
    <s v="USD"/>
    <d v="2016-05-29T01:28:59"/>
    <d v="2016-05-04T01:28:59"/>
    <n v="1464485339"/>
    <n v="1462325339"/>
    <b v="0"/>
    <n v="42"/>
    <n v="1.3700934579439252"/>
    <n v="34.904761904761905"/>
    <s v="technology"/>
    <s v="space exploration"/>
    <s v="technology/space exploration"/>
    <b v="1"/>
    <x v="0"/>
  </r>
  <r>
    <n v="2633"/>
    <x v="2632"/>
    <s v="A device that lights up whenever the International Space Station is nearby (that happens more often than you might expect)"/>
    <n v="5000"/>
    <n v="17731"/>
    <x v="0"/>
    <s v="US"/>
    <s v="USD"/>
    <d v="2014-02-27T23:00:00"/>
    <d v="2014-01-28T19:45:32"/>
    <n v="1393542000"/>
    <n v="1390938332"/>
    <b v="0"/>
    <n v="199"/>
    <n v="3.5461999999999998"/>
    <n v="89.100502512562812"/>
    <s v="technology"/>
    <s v="space exploration"/>
    <s v="technology/space exploration"/>
    <b v="1"/>
    <x v="0"/>
  </r>
  <r>
    <n v="2634"/>
    <x v="2633"/>
    <s v="After a unsuccessful recovery last time we are trying again to successfully launch and recover a weather balloon from space."/>
    <n v="930"/>
    <n v="986"/>
    <x v="0"/>
    <s v="US"/>
    <s v="USD"/>
    <d v="2016-09-29T15:45:21"/>
    <d v="2016-08-30T15:45:21"/>
    <n v="1475163921"/>
    <n v="1472571921"/>
    <b v="0"/>
    <n v="25"/>
    <n v="1.0602150537634409"/>
    <n v="39.44"/>
    <s v="technology"/>
    <s v="space exploration"/>
    <s v="technology/space exploration"/>
    <b v="1"/>
    <x v="0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2-02T22:49:21"/>
    <n v="1425937761"/>
    <n v="1422917361"/>
    <b v="0"/>
    <n v="84"/>
    <n v="1"/>
    <n v="136.9047619047619"/>
    <s v="technology"/>
    <s v="space exploration"/>
    <s v="technology/space exploration"/>
    <b v="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09-23T14:45:14"/>
    <n v="1476579600"/>
    <n v="1474641914"/>
    <b v="0"/>
    <n v="50"/>
    <n v="1.873"/>
    <n v="37.46"/>
    <s v="technology"/>
    <s v="space exploration"/>
    <s v="technology/space exploration"/>
    <b v="1"/>
    <x v="0"/>
  </r>
  <r>
    <n v="2637"/>
    <x v="2636"/>
    <s v="Help us collect the data to solve the mystery of the century: Is light slowing down?"/>
    <n v="500"/>
    <n v="831"/>
    <x v="0"/>
    <s v="US"/>
    <s v="USD"/>
    <d v="2016-10-12T13:11:15"/>
    <d v="2016-09-26T13:11:15"/>
    <n v="1476277875"/>
    <n v="1474895475"/>
    <b v="0"/>
    <n v="26"/>
    <n v="1.6619999999999999"/>
    <n v="31.96153846153846"/>
    <s v="technology"/>
    <s v="space exploration"/>
    <s v="technology/space exploration"/>
    <b v="1"/>
    <x v="0"/>
  </r>
  <r>
    <n v="2638"/>
    <x v="2637"/>
    <s v="The second round of funding for the most amazing project ever where a high school freshman is sending pie into SPACE!!!"/>
    <n v="347"/>
    <n v="353"/>
    <x v="0"/>
    <s v="US"/>
    <s v="USD"/>
    <d v="2015-01-15T21:54:55"/>
    <d v="2014-12-16T21:54:55"/>
    <n v="1421358895"/>
    <n v="1418766895"/>
    <b v="0"/>
    <n v="14"/>
    <n v="1.0172910662824208"/>
    <n v="25.214285714285715"/>
    <s v="technology"/>
    <s v="space exploration"/>
    <s v="technology/space exploration"/>
    <b v="1"/>
    <x v="0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1-20T20:45:48"/>
    <n v="1424378748"/>
    <n v="1421786748"/>
    <b v="0"/>
    <n v="49"/>
    <n v="1.64"/>
    <n v="10.040816326530612"/>
    <s v="technology"/>
    <s v="space exploration"/>
    <s v="technology/space exploration"/>
    <b v="1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4-09T03:51:14"/>
    <n v="1433735474"/>
    <n v="1428551474"/>
    <b v="0"/>
    <n v="69"/>
    <n v="1.0566666666666666"/>
    <n v="45.94202898550725"/>
    <s v="technology"/>
    <s v="space exploration"/>
    <s v="technology/space exploration"/>
    <b v="1"/>
    <x v="0"/>
  </r>
  <r>
    <n v="2641"/>
    <x v="2640"/>
    <s v="Building a Flying saucer that has Artificial Intelligent made from sea shell."/>
    <n v="1500"/>
    <n v="15"/>
    <x v="2"/>
    <s v="US"/>
    <s v="USD"/>
    <d v="2014-09-15T20:09:00"/>
    <d v="2014-08-29T19:51:03"/>
    <n v="1410811740"/>
    <n v="1409341863"/>
    <b v="0"/>
    <n v="1"/>
    <n v="0.01"/>
    <n v="15"/>
    <s v="technology"/>
    <s v="space exploration"/>
    <s v="technology/space exploration"/>
    <b v="0"/>
    <x v="1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d v="2016-06-15T05:55:08"/>
    <n v="1468565820"/>
    <n v="1465970108"/>
    <b v="0"/>
    <n v="0"/>
    <n v="0"/>
    <s v="Received No Donations"/>
    <s v="technology"/>
    <s v="space exploration"/>
    <s v="technology/space exploration"/>
    <b v="0"/>
    <x v="1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d v="2016-11-15T13:58:35"/>
    <n v="1482307140"/>
    <n v="1479218315"/>
    <b v="1"/>
    <n v="1501"/>
    <n v="0.33559730999999998"/>
    <n v="223.58248500999335"/>
    <s v="technology"/>
    <s v="space exploration"/>
    <s v="technology/space exploration"/>
    <b v="0"/>
    <x v="1"/>
  </r>
  <r>
    <n v="2644"/>
    <x v="2643"/>
    <s v="A historic manned launch into near space by 3 brave pilots to capture the 2017 total solar eclipse in virtual reality."/>
    <n v="100000"/>
    <n v="2053"/>
    <x v="1"/>
    <s v="US"/>
    <s v="USD"/>
    <d v="2017-03-10T19:00:35"/>
    <d v="2017-02-08T19:00:35"/>
    <n v="1489172435"/>
    <n v="1486580435"/>
    <b v="1"/>
    <n v="52"/>
    <n v="2.053E-2"/>
    <n v="39.480769230769234"/>
    <s v="technology"/>
    <s v="space exploration"/>
    <s v="technology/space exploration"/>
    <b v="0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d v="2014-11-08T21:13:23"/>
    <d v="2014-10-09T20:13:23"/>
    <n v="1415481203"/>
    <n v="1412885603"/>
    <b v="1"/>
    <n v="23"/>
    <n v="0.105"/>
    <n v="91.304347826086953"/>
    <s v="technology"/>
    <s v="space exploration"/>
    <s v="technology/space exploration"/>
    <b v="0"/>
    <x v="1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d v="2015-09-09T07:31:09"/>
    <d v="2015-08-10T07:31:09"/>
    <n v="1441783869"/>
    <n v="1439191869"/>
    <b v="1"/>
    <n v="535"/>
    <n v="8.4172839999999999E-2"/>
    <n v="78.666205607476627"/>
    <s v="technology"/>
    <s v="space exploration"/>
    <s v="technology/space exploration"/>
    <b v="0"/>
    <x v="1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d v="2015-08-14T06:16:59"/>
    <d v="2015-07-15T06:16:59"/>
    <n v="1439533019"/>
    <n v="1436941019"/>
    <b v="0"/>
    <n v="3"/>
    <n v="1.44E-2"/>
    <n v="12"/>
    <s v="technology"/>
    <s v="space exploration"/>
    <s v="technology/space exploration"/>
    <b v="0"/>
    <x v="1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d v="2016-03-09T17:09:20"/>
    <d v="2016-02-08T17:09:20"/>
    <n v="1457543360"/>
    <n v="1454951360"/>
    <b v="0"/>
    <n v="6"/>
    <n v="8.8333333333333337E-3"/>
    <n v="17.666666666666668"/>
    <s v="technology"/>
    <s v="space exploration"/>
    <s v="technology/space exploration"/>
    <b v="0"/>
    <x v="1"/>
  </r>
  <r>
    <n v="2649"/>
    <x v="2648"/>
    <s v="They have launched a Kickstarter."/>
    <n v="125000"/>
    <n v="124"/>
    <x v="1"/>
    <s v="US"/>
    <s v="USD"/>
    <d v="2016-02-01T23:55:41"/>
    <d v="2015-12-03T23:55:41"/>
    <n v="1454370941"/>
    <n v="1449186941"/>
    <b v="0"/>
    <n v="3"/>
    <n v="9.9200000000000004E-4"/>
    <n v="41.333333333333336"/>
    <s v="technology"/>
    <s v="space exploration"/>
    <s v="technology/space exploration"/>
    <b v="0"/>
    <x v="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d v="2016-12-21T14:59:03"/>
    <d v="2016-11-21T14:59:03"/>
    <n v="1482332343"/>
    <n v="1479740343"/>
    <b v="0"/>
    <n v="5"/>
    <n v="5.966666666666667E-3"/>
    <n v="71.599999999999994"/>
    <s v="technology"/>
    <s v="space exploration"/>
    <s v="technology/space exploration"/>
    <b v="0"/>
    <x v="1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d v="2015-12-17T19:20:09"/>
    <d v="2015-11-19T19:20:09"/>
    <n v="1450380009"/>
    <n v="1447960809"/>
    <b v="0"/>
    <n v="17"/>
    <n v="1.8689285714285714E-2"/>
    <n v="307.8235294117647"/>
    <s v="technology"/>
    <s v="space exploration"/>
    <s v="technology/space exploration"/>
    <b v="0"/>
    <x v="1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d v="2014-12-10T03:48:45"/>
    <d v="2014-11-10T03:48:45"/>
    <n v="1418183325"/>
    <n v="1415591325"/>
    <b v="0"/>
    <n v="11"/>
    <n v="8.8500000000000002E-3"/>
    <n v="80.454545454545453"/>
    <s v="technology"/>
    <s v="space exploration"/>
    <s v="technology/space exploration"/>
    <b v="0"/>
    <x v="1"/>
  </r>
  <r>
    <n v="2653"/>
    <x v="2652"/>
    <s v="DREAM BIG. Explore the universe through STEAM education. (Science, Technology, Engineering, Art, Mathematics)"/>
    <n v="51000"/>
    <n v="5876"/>
    <x v="1"/>
    <s v="US"/>
    <s v="USD"/>
    <d v="2014-06-13T04:00:00"/>
    <d v="2014-05-12T15:38:47"/>
    <n v="1402632000"/>
    <n v="1399909127"/>
    <b v="0"/>
    <n v="70"/>
    <n v="0.1152156862745098"/>
    <n v="83.942857142857136"/>
    <s v="technology"/>
    <s v="space exploration"/>
    <s v="technology/space exploration"/>
    <b v="0"/>
    <x v="1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d v="2015-04-21T13:25:26"/>
    <d v="2015-02-20T14:25:26"/>
    <n v="1429622726"/>
    <n v="1424442326"/>
    <b v="0"/>
    <n v="6"/>
    <n v="5.1000000000000004E-4"/>
    <n v="8.5"/>
    <s v="technology"/>
    <s v="space exploration"/>
    <s v="technology/space exploration"/>
    <b v="0"/>
    <x v="1"/>
  </r>
  <r>
    <n v="2655"/>
    <x v="2654"/>
    <s v="Thank you for your support!"/>
    <n v="15000"/>
    <n v="3155"/>
    <x v="1"/>
    <s v="US"/>
    <s v="USD"/>
    <d v="2016-02-09T20:00:00"/>
    <d v="2016-01-12T20:47:27"/>
    <n v="1455048000"/>
    <n v="1452631647"/>
    <b v="0"/>
    <n v="43"/>
    <n v="0.21033333333333334"/>
    <n v="73.372093023255815"/>
    <s v="technology"/>
    <s v="space exploration"/>
    <s v="technology/space exploration"/>
    <b v="0"/>
    <x v="1"/>
  </r>
  <r>
    <n v="2656"/>
    <x v="2655"/>
    <s v="MoonWatcher will be bringing the Moon closer to all of us."/>
    <n v="150000"/>
    <n v="17155"/>
    <x v="1"/>
    <s v="US"/>
    <s v="USD"/>
    <d v="2017-03-12T19:00:00"/>
    <d v="2017-02-01T16:31:28"/>
    <n v="1489345200"/>
    <n v="1485966688"/>
    <b v="0"/>
    <n v="152"/>
    <n v="0.11436666666666667"/>
    <n v="112.86184210526316"/>
    <s v="technology"/>
    <s v="space exploration"/>
    <s v="technology/space exploration"/>
    <b v="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d v="2016-08-03T01:30:00"/>
    <d v="2016-06-30T22:17:33"/>
    <n v="1470187800"/>
    <n v="1467325053"/>
    <b v="0"/>
    <n v="59"/>
    <n v="0.18737933333333334"/>
    <n v="95.277627118644077"/>
    <s v="technology"/>
    <s v="space exploration"/>
    <s v="technology/space exploration"/>
    <b v="0"/>
    <x v="1"/>
  </r>
  <r>
    <n v="2658"/>
    <x v="2657"/>
    <s v="Funding will allow free participation for 20 schools, grades 4-12, (thousands of students) anywhere in the nation."/>
    <n v="98000"/>
    <n v="91"/>
    <x v="1"/>
    <s v="US"/>
    <s v="USD"/>
    <d v="2016-07-30T21:13:14"/>
    <d v="2016-06-30T21:13:14"/>
    <n v="1469913194"/>
    <n v="1467321194"/>
    <b v="0"/>
    <n v="4"/>
    <n v="9.2857142857142856E-4"/>
    <n v="22.75"/>
    <s v="technology"/>
    <s v="space exploration"/>
    <s v="technology/space exploration"/>
    <b v="0"/>
    <x v="1"/>
  </r>
  <r>
    <n v="2659"/>
    <x v="2658"/>
    <s v="test"/>
    <n v="49000"/>
    <n v="1333"/>
    <x v="1"/>
    <s v="US"/>
    <s v="USD"/>
    <d v="2015-04-18T01:40:10"/>
    <d v="2015-03-19T01:40:10"/>
    <n v="1429321210"/>
    <n v="1426729210"/>
    <b v="0"/>
    <n v="10"/>
    <n v="2.720408163265306E-2"/>
    <n v="133.30000000000001"/>
    <s v="technology"/>
    <s v="space exploration"/>
    <s v="technology/space exploration"/>
    <b v="0"/>
    <x v="1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d v="2015-11-24T18:06:58"/>
    <d v="2015-09-25T17:06:58"/>
    <n v="1448388418"/>
    <n v="1443200818"/>
    <b v="0"/>
    <n v="5"/>
    <n v="9.5E-4"/>
    <n v="3.8"/>
    <s v="technology"/>
    <s v="space exploration"/>
    <s v="technology/space exploration"/>
    <b v="0"/>
    <x v="1"/>
  </r>
  <r>
    <n v="2661"/>
    <x v="2660"/>
    <s v="Summer Camp is an old gas station that will have workshops, custom art framing, and carry vintage &amp; home goods."/>
    <n v="5000"/>
    <n v="5145"/>
    <x v="0"/>
    <s v="US"/>
    <s v="USD"/>
    <d v="2013-10-25T23:00:10"/>
    <d v="2013-09-25T23:00:10"/>
    <n v="1382742010"/>
    <n v="1380150010"/>
    <b v="0"/>
    <n v="60"/>
    <n v="1.0289999999999999"/>
    <n v="85.75"/>
    <s v="technology"/>
    <s v="makerspaces"/>
    <s v="technology/makerspaces"/>
    <b v="1"/>
    <x v="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d v="2015-08-21T17:55:13"/>
    <d v="2015-07-22T17:55:13"/>
    <n v="1440179713"/>
    <n v="1437587713"/>
    <b v="0"/>
    <n v="80"/>
    <n v="1.0680000000000001"/>
    <n v="267"/>
    <s v="technology"/>
    <s v="makerspaces"/>
    <s v="technology/makerspaces"/>
    <b v="1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8-06T14:56:47"/>
    <n v="1441378800"/>
    <n v="1438873007"/>
    <b v="0"/>
    <n v="56"/>
    <n v="1.0459624999999999"/>
    <n v="373.55803571428572"/>
    <s v="technology"/>
    <s v="makerspaces"/>
    <s v="technology/makerspaces"/>
    <b v="1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d v="2015-12-09T06:59:00"/>
    <d v="2015-11-05T00:36:37"/>
    <n v="1449644340"/>
    <n v="1446683797"/>
    <b v="0"/>
    <n v="104"/>
    <n v="1.0342857142857143"/>
    <n v="174.03846153846155"/>
    <s v="technology"/>
    <s v="makerspaces"/>
    <s v="technology/makerspaces"/>
    <b v="1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3-20T21:29:34"/>
    <n v="1430774974"/>
    <n v="1426886974"/>
    <b v="0"/>
    <n v="46"/>
    <n v="1.2314285714285715"/>
    <n v="93.695652173913047"/>
    <s v="technology"/>
    <s v="makerspaces"/>
    <s v="technology/makerspaces"/>
    <b v="1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8-19T18:20:39"/>
    <n v="1443214800"/>
    <n v="1440008439"/>
    <b v="0"/>
    <n v="206"/>
    <n v="1.592951"/>
    <n v="77.327718446601949"/>
    <s v="technology"/>
    <s v="makerspaces"/>
    <s v="technology/makerspaces"/>
    <b v="1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1-11T22:13:36"/>
    <n v="1455142416"/>
    <n v="1452550416"/>
    <b v="0"/>
    <n v="18"/>
    <n v="1.1066666666666667"/>
    <n v="92.222222222222229"/>
    <s v="technology"/>
    <s v="makerspaces"/>
    <s v="technology/makerspaces"/>
    <b v="1"/>
    <x v="0"/>
  </r>
  <r>
    <n v="2668"/>
    <x v="2667"/>
    <s v="Creativity on the go! |_x000a_CrÃ©ativitÃ© en mouvement !"/>
    <n v="1000"/>
    <n v="1707"/>
    <x v="0"/>
    <s v="CA"/>
    <s v="CAD"/>
    <d v="2015-11-09T14:32:00"/>
    <d v="2015-09-28T14:07:45"/>
    <n v="1447079520"/>
    <n v="1443449265"/>
    <b v="0"/>
    <n v="28"/>
    <n v="1.7070000000000001"/>
    <n v="60.964285714285715"/>
    <s v="technology"/>
    <s v="makerspaces"/>
    <s v="technology/makerspaces"/>
    <b v="1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d v="2016-01-10T00:51:36"/>
    <d v="2015-11-11T00:51:36"/>
    <n v="1452387096"/>
    <n v="1447203096"/>
    <b v="0"/>
    <n v="11"/>
    <n v="1.25125"/>
    <n v="91"/>
    <s v="technology"/>
    <s v="makerspaces"/>
    <s v="technology/makerspaces"/>
    <b v="1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d v="2014-07-29T00:29:40"/>
    <d v="2014-07-01T00:29:40"/>
    <n v="1406593780"/>
    <n v="1404174580"/>
    <b v="1"/>
    <n v="60"/>
    <n v="6.4158609339642042E-2"/>
    <n v="41.583333333333336"/>
    <s v="technology"/>
    <s v="makerspaces"/>
    <s v="technology/makerspaces"/>
    <b v="0"/>
    <x v="1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d v="2014-12-19T19:38:00"/>
    <d v="2014-11-19T17:58:36"/>
    <n v="1419017880"/>
    <n v="1416419916"/>
    <b v="1"/>
    <n v="84"/>
    <n v="0.11344"/>
    <n v="33.761904761904759"/>
    <s v="technology"/>
    <s v="makerspaces"/>
    <s v="technology/makerspaces"/>
    <b v="0"/>
    <x v="1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d v="2015-12-28T06:00:00"/>
    <d v="2015-12-06T21:13:10"/>
    <n v="1451282400"/>
    <n v="1449436390"/>
    <b v="1"/>
    <n v="47"/>
    <n v="0.33189999999999997"/>
    <n v="70.61702127659575"/>
    <s v="technology"/>
    <s v="makerspaces"/>
    <s v="technology/makerspaces"/>
    <b v="0"/>
    <x v="1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d v="2014-10-29T22:45:00"/>
    <d v="2014-09-30T12:59:59"/>
    <n v="1414622700"/>
    <n v="1412081999"/>
    <b v="1"/>
    <n v="66"/>
    <n v="0.27579999999999999"/>
    <n v="167.15151515151516"/>
    <s v="technology"/>
    <s v="makerspaces"/>
    <s v="technology/makerspaces"/>
    <b v="0"/>
    <x v="1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d v="2016-06-08T15:11:10"/>
    <n v="1467694740"/>
    <n v="1465398670"/>
    <b v="1"/>
    <n v="171"/>
    <n v="0.62839999999999996"/>
    <n v="128.61988304093566"/>
    <s v="technology"/>
    <s v="makerspaces"/>
    <s v="technology/makerspaces"/>
    <b v="0"/>
    <x v="1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d v="2014-11-10T21:34:49"/>
    <d v="2014-10-11T20:34:49"/>
    <n v="1415655289"/>
    <n v="1413059689"/>
    <b v="1"/>
    <n v="29"/>
    <n v="7.5880000000000003E-2"/>
    <n v="65.41379310344827"/>
    <s v="technology"/>
    <s v="makerspaces"/>
    <s v="technology/makerspaces"/>
    <b v="0"/>
    <x v="1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d v="2016-05-22T14:59:34"/>
    <d v="2016-04-22T14:59:34"/>
    <n v="1463929174"/>
    <n v="1461337174"/>
    <b v="0"/>
    <n v="9"/>
    <n v="0.50380952380952382"/>
    <n v="117.55555555555556"/>
    <s v="technology"/>
    <s v="makerspaces"/>
    <s v="technology/makerspaces"/>
    <b v="0"/>
    <x v="1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d v="2014-07-03T00:42:23"/>
    <d v="2014-06-03T00:42:23"/>
    <n v="1404348143"/>
    <n v="1401756143"/>
    <b v="0"/>
    <n v="27"/>
    <n v="0.17512820512820512"/>
    <n v="126.48148148148148"/>
    <s v="technology"/>
    <s v="makerspaces"/>
    <s v="technology/makerspaces"/>
    <b v="0"/>
    <x v="1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d v="2015-09-24T19:09:25"/>
    <d v="2015-08-25T19:09:25"/>
    <n v="1443121765"/>
    <n v="1440529765"/>
    <b v="0"/>
    <n v="2"/>
    <n v="1.3750000000000001E-4"/>
    <n v="550"/>
    <s v="technology"/>
    <s v="makerspaces"/>
    <s v="technology/makerspaces"/>
    <b v="0"/>
    <x v="1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d v="2015-02-28T00:01:34"/>
    <d v="2015-01-29T00:01:34"/>
    <n v="1425081694"/>
    <n v="1422489694"/>
    <b v="0"/>
    <n v="3"/>
    <n v="3.3E-3"/>
    <n v="44"/>
    <s v="technology"/>
    <s v="makerspaces"/>
    <s v="technology/makerspaces"/>
    <b v="0"/>
    <x v="1"/>
  </r>
  <r>
    <n v="2680"/>
    <x v="2679"/>
    <s v="iHeartPillow, Connecting loved ones"/>
    <n v="32000"/>
    <n v="276"/>
    <x v="2"/>
    <s v="ES"/>
    <s v="EUR"/>
    <d v="2016-04-06T04:04:51"/>
    <d v="2016-03-07T05:04:51"/>
    <n v="1459915491"/>
    <n v="1457327091"/>
    <b v="0"/>
    <n v="4"/>
    <n v="8.6250000000000007E-3"/>
    <n v="69"/>
    <s v="technology"/>
    <s v="makerspaces"/>
    <s v="technology/makerspaces"/>
    <b v="0"/>
    <x v="1"/>
  </r>
  <r>
    <n v="2681"/>
    <x v="2680"/>
    <s v="Jolly's Hot Dogs: A beef hot dog topped with deliciously seasoned ground beef, mustard and minced onions."/>
    <n v="8000"/>
    <n v="55"/>
    <x v="2"/>
    <s v="US"/>
    <s v="USD"/>
    <d v="2014-07-10T21:29:10"/>
    <d v="2014-06-15T21:29:10"/>
    <n v="1405027750"/>
    <n v="1402867750"/>
    <b v="0"/>
    <n v="2"/>
    <n v="6.875E-3"/>
    <n v="27.5"/>
    <s v="food"/>
    <s v="food trucks"/>
    <s v="food/food trucks"/>
    <b v="0"/>
    <x v="1"/>
  </r>
  <r>
    <n v="2682"/>
    <x v="2681"/>
    <s v="Gourmet Toast is the culinary combination, neigh, perfection of America's most under-utilized snack: Toast."/>
    <n v="6000"/>
    <n v="1698"/>
    <x v="2"/>
    <s v="US"/>
    <s v="USD"/>
    <d v="2014-11-22T05:59:00"/>
    <d v="2014-10-20T20:55:40"/>
    <n v="1416635940"/>
    <n v="1413838540"/>
    <b v="0"/>
    <n v="20"/>
    <n v="0.28299999999999997"/>
    <n v="84.9"/>
    <s v="food"/>
    <s v="food trucks"/>
    <s v="food/food trucks"/>
    <b v="0"/>
    <x v="1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d v="2015-03-01T18:07:20"/>
    <d v="2015-01-30T18:07:20"/>
    <n v="1425233240"/>
    <n v="1422641240"/>
    <b v="0"/>
    <n v="3"/>
    <n v="2.3999999999999998E-3"/>
    <n v="12"/>
    <s v="food"/>
    <s v="food trucks"/>
    <s v="food/food trucks"/>
    <b v="0"/>
    <x v="1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d v="2014-08-09T21:57:05"/>
    <d v="2014-06-30T21:57:05"/>
    <n v="1407621425"/>
    <n v="1404165425"/>
    <b v="0"/>
    <n v="4"/>
    <n v="1.1428571428571429E-2"/>
    <n v="200"/>
    <s v="food"/>
    <s v="food trucks"/>
    <s v="food/food trucks"/>
    <b v="0"/>
    <x v="1"/>
  </r>
  <r>
    <n v="2685"/>
    <x v="2684"/>
    <s v="Home cooked meals made by Nana. Indiana's famous tenderloin sandwiches, Nana's homemade cole slaw and so much more."/>
    <n v="50000"/>
    <n v="10"/>
    <x v="2"/>
    <s v="US"/>
    <s v="USD"/>
    <d v="2015-04-27T15:42:10"/>
    <d v="2015-02-26T16:42:10"/>
    <n v="1430149330"/>
    <n v="1424968930"/>
    <b v="0"/>
    <n v="1"/>
    <n v="2.0000000000000001E-4"/>
    <n v="10"/>
    <s v="food"/>
    <s v="food trucks"/>
    <s v="food/food trucks"/>
    <b v="0"/>
    <x v="1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d v="2014-09-30T23:23:43"/>
    <d v="2014-09-10T23:23:43"/>
    <n v="1412119423"/>
    <n v="1410391423"/>
    <b v="0"/>
    <n v="0"/>
    <n v="0"/>
    <s v="Received No Donations"/>
    <s v="food"/>
    <s v="food trucks"/>
    <s v="food/food trucks"/>
    <b v="0"/>
    <x v="1"/>
  </r>
  <r>
    <n v="2687"/>
    <x v="2686"/>
    <s v="Your American Pizzas, Wings, Stuffed Gouda Burger, Sweet &amp; Russet Potato Fries served on a food Truck!!"/>
    <n v="15000"/>
    <n v="0"/>
    <x v="2"/>
    <s v="US"/>
    <s v="USD"/>
    <d v="2015-06-29T15:21:58"/>
    <d v="2015-05-30T15:21:58"/>
    <n v="1435591318"/>
    <n v="1432999318"/>
    <b v="0"/>
    <n v="0"/>
    <n v="0"/>
    <s v="Received No Donations"/>
    <s v="food"/>
    <s v="food trucks"/>
    <s v="food/food trucks"/>
    <b v="0"/>
    <x v="1"/>
  </r>
  <r>
    <n v="2688"/>
    <x v="2687"/>
    <s v="The amazing gourmet Mac N Cheez Food Truck Campaigne!"/>
    <n v="50000"/>
    <n v="74"/>
    <x v="2"/>
    <s v="US"/>
    <s v="USD"/>
    <d v="2015-02-24T03:00:00"/>
    <d v="2015-01-24T02:51:10"/>
    <n v="1424746800"/>
    <n v="1422067870"/>
    <b v="0"/>
    <n v="14"/>
    <n v="1.48E-3"/>
    <n v="5.2857142857142856"/>
    <s v="food"/>
    <s v="food trucks"/>
    <s v="food/food trucks"/>
    <b v="0"/>
    <x v="1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d v="2016-07-30T23:04:50"/>
    <d v="2016-06-30T23:04:50"/>
    <n v="1469919890"/>
    <n v="1467327890"/>
    <b v="0"/>
    <n v="1"/>
    <n v="2.8571428571428571E-5"/>
    <n v="1"/>
    <s v="food"/>
    <s v="food trucks"/>
    <s v="food/food trucks"/>
    <b v="0"/>
    <x v="1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d v="2015-06-03T02:31:16"/>
    <d v="2015-04-19T02:31:16"/>
    <n v="1433298676"/>
    <n v="1429410676"/>
    <b v="0"/>
    <n v="118"/>
    <n v="0.107325"/>
    <n v="72.762711864406782"/>
    <s v="food"/>
    <s v="food trucks"/>
    <s v="food/food trucks"/>
    <b v="0"/>
    <x v="1"/>
  </r>
  <r>
    <n v="2691"/>
    <x v="2690"/>
    <s v="A Great New local Food Truck serving up ethnic fusion inspired eats in Ottawa."/>
    <n v="65000"/>
    <n v="35"/>
    <x v="2"/>
    <s v="CA"/>
    <s v="CAD"/>
    <d v="2015-05-10T17:22:37"/>
    <d v="2015-03-26T17:22:37"/>
    <n v="1431278557"/>
    <n v="1427390557"/>
    <b v="0"/>
    <n v="2"/>
    <n v="5.3846153846153844E-4"/>
    <n v="17.5"/>
    <s v="food"/>
    <s v="food trucks"/>
    <s v="food/food trucks"/>
    <b v="0"/>
    <x v="1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d v="2015-03-25T07:01:00"/>
    <d v="2015-02-23T08:01:00"/>
    <n v="1427266860"/>
    <n v="1424678460"/>
    <b v="0"/>
    <n v="1"/>
    <n v="7.1428571428571426E-3"/>
    <n v="25"/>
    <s v="food"/>
    <s v="food trucks"/>
    <s v="food/food trucks"/>
    <b v="0"/>
    <x v="1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d v="2014-08-13T03:19:26"/>
    <d v="2014-07-14T03:19:26"/>
    <n v="1407899966"/>
    <n v="1405307966"/>
    <b v="0"/>
    <n v="3"/>
    <n v="8.0000000000000002E-3"/>
    <n v="13.333333333333334"/>
    <s v="food"/>
    <s v="food trucks"/>
    <s v="food/food trucks"/>
    <b v="0"/>
    <x v="1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d v="2014-09-26T03:22:19"/>
    <d v="2014-08-27T03:22:19"/>
    <n v="1411701739"/>
    <n v="1409109739"/>
    <b v="0"/>
    <n v="1"/>
    <n v="3.3333333333333335E-5"/>
    <n v="1"/>
    <s v="food"/>
    <s v="food trucks"/>
    <s v="food/food trucks"/>
    <b v="0"/>
    <x v="1"/>
  </r>
  <r>
    <n v="2695"/>
    <x v="2694"/>
    <s v="I am creating food magic on the go! Amazing food isn't just for sitdown restaraunts anymore!"/>
    <n v="15000"/>
    <n v="71"/>
    <x v="2"/>
    <s v="US"/>
    <s v="USD"/>
    <d v="2015-04-14T03:21:58"/>
    <d v="2015-02-13T04:21:58"/>
    <n v="1428981718"/>
    <n v="1423801318"/>
    <b v="0"/>
    <n v="3"/>
    <n v="4.7333333333333333E-3"/>
    <n v="23.666666666666668"/>
    <s v="food"/>
    <s v="food trucks"/>
    <s v="food/food trucks"/>
    <b v="0"/>
    <x v="1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d v="2014-12-25T20:16:00"/>
    <d v="2014-11-21T20:16:00"/>
    <n v="1419538560"/>
    <n v="1416600960"/>
    <b v="0"/>
    <n v="38"/>
    <n v="5.6500000000000002E-2"/>
    <n v="89.21052631578948"/>
    <s v="food"/>
    <s v="food trucks"/>
    <s v="food/food trucks"/>
    <b v="0"/>
    <x v="1"/>
  </r>
  <r>
    <n v="2697"/>
    <x v="2696"/>
    <s v="Stuffed waffles made from Dough. Sweet, savory, salty and then stuffed with meats, fruits, and sauces!"/>
    <n v="23000"/>
    <n v="6061"/>
    <x v="2"/>
    <s v="US"/>
    <s v="USD"/>
    <d v="2015-08-02T22:00:00"/>
    <d v="2015-07-02T22:33:43"/>
    <n v="1438552800"/>
    <n v="1435876423"/>
    <b v="0"/>
    <n v="52"/>
    <n v="0.26352173913043481"/>
    <n v="116.55769230769231"/>
    <s v="food"/>
    <s v="food trucks"/>
    <s v="food/food trucks"/>
    <b v="0"/>
    <x v="1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d v="2014-06-27T21:33:28"/>
    <d v="2014-05-28T21:33:28"/>
    <n v="1403904808"/>
    <n v="1401312808"/>
    <b v="0"/>
    <n v="2"/>
    <n v="3.2512500000000002E-3"/>
    <n v="13.005000000000001"/>
    <s v="food"/>
    <s v="food trucks"/>
    <s v="food/food trucks"/>
    <b v="0"/>
    <x v="1"/>
  </r>
  <r>
    <n v="2699"/>
    <x v="2698"/>
    <s v="Hi, I want make my first bakery. Food truck was great, but I not have a car licence. So, help me to be my dream!"/>
    <n v="2"/>
    <n v="0"/>
    <x v="2"/>
    <s v="CA"/>
    <s v="CAD"/>
    <d v="2014-08-08T21:31:03"/>
    <d v="2014-07-09T21:31:03"/>
    <n v="1407533463"/>
    <n v="1404941463"/>
    <b v="0"/>
    <n v="0"/>
    <n v="0"/>
    <s v="Received No Donations"/>
    <s v="food"/>
    <s v="food trucks"/>
    <s v="food/food trucks"/>
    <b v="0"/>
    <x v="1"/>
  </r>
  <r>
    <n v="2700"/>
    <x v="2699"/>
    <s v="I currently own and operate a hot dog cart. I am hoping to purchase a used food truck so I can do business year round!"/>
    <n v="9999"/>
    <n v="70"/>
    <x v="2"/>
    <s v="US"/>
    <s v="USD"/>
    <d v="2014-09-18T20:59:32"/>
    <d v="2014-08-19T20:59:32"/>
    <n v="1411073972"/>
    <n v="1408481972"/>
    <b v="0"/>
    <n v="4"/>
    <n v="7.0007000700070005E-3"/>
    <n v="17.5"/>
    <s v="food"/>
    <s v="food trucks"/>
    <s v="food/food trucks"/>
    <b v="0"/>
    <x v="1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3-07T18:35:34"/>
    <n v="1491586534"/>
    <n v="1488911734"/>
    <b v="0"/>
    <n v="46"/>
    <n v="0.46176470588235297"/>
    <n v="34.130434782608695"/>
    <s v="theater"/>
    <s v="spaces"/>
    <s v="theater/spaces"/>
    <b v="0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3-06T19:14:37"/>
    <n v="1491416077"/>
    <n v="1488827677"/>
    <b v="1"/>
    <n v="26"/>
    <n v="0.34410000000000002"/>
    <n v="132.34615384615384"/>
    <s v="theater"/>
    <s v="spaces"/>
    <s v="theater/spaces"/>
    <b v="0"/>
    <x v="1"/>
  </r>
  <r>
    <n v="2703"/>
    <x v="2702"/>
    <s v="Â¡Tu nuevo espacio cultural multidisciplinario en el centro de Pachuca, Hidalgo"/>
    <n v="40000"/>
    <n v="41500"/>
    <x v="3"/>
    <s v="MX"/>
    <s v="MXN"/>
    <d v="2017-03-22T15:33:50"/>
    <d v="2017-01-21T16:33:50"/>
    <n v="1490196830"/>
    <n v="1485016430"/>
    <b v="0"/>
    <n v="45"/>
    <n v="1.0375000000000001"/>
    <n v="922.22222222222217"/>
    <s v="theater"/>
    <s v="spaces"/>
    <s v="theater/spaces"/>
    <b v="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2-21T20:41:54"/>
    <n v="1491421314"/>
    <n v="1487709714"/>
    <b v="0"/>
    <n v="7"/>
    <n v="6.0263157894736845E-2"/>
    <n v="163.57142857142858"/>
    <s v="theater"/>
    <s v="spaces"/>
    <s v="theater/spaces"/>
    <b v="0"/>
    <x v="1"/>
  </r>
  <r>
    <n v="2705"/>
    <x v="2704"/>
    <s v="Help light the lights at the historic Fischer Theatre in Danville, IL."/>
    <n v="16500"/>
    <n v="1739"/>
    <x v="3"/>
    <s v="US"/>
    <s v="USD"/>
    <d v="2017-03-24T20:59:18"/>
    <d v="2017-02-07T21:59:18"/>
    <n v="1490389158"/>
    <n v="1486504758"/>
    <b v="0"/>
    <n v="8"/>
    <n v="0.10539393939393939"/>
    <n v="217.375"/>
    <s v="theater"/>
    <s v="spaces"/>
    <s v="theater/spaces"/>
    <b v="0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d v="2014-10-16T06:59:00"/>
    <d v="2014-09-17T07:04:43"/>
    <n v="1413442740"/>
    <n v="1410937483"/>
    <b v="1"/>
    <n v="263"/>
    <n v="1.1229714285714285"/>
    <n v="149.44486692015209"/>
    <s v="theater"/>
    <s v="spaces"/>
    <s v="theater/spaces"/>
    <b v="1"/>
    <x v="0"/>
  </r>
  <r>
    <n v="2707"/>
    <x v="2706"/>
    <s v="A new performance space in Seattle. A place for artists, comedians, and audiences to meet and collaborate!"/>
    <n v="8000"/>
    <n v="28067.57"/>
    <x v="0"/>
    <s v="US"/>
    <s v="USD"/>
    <d v="2013-05-27T06:59:00"/>
    <d v="2013-04-27T18:47:23"/>
    <n v="1369637940"/>
    <n v="1367088443"/>
    <b v="1"/>
    <n v="394"/>
    <n v="3.50844625"/>
    <n v="71.237487309644663"/>
    <s v="theater"/>
    <s v="spaces"/>
    <s v="theater/spaces"/>
    <b v="1"/>
    <x v="0"/>
  </r>
  <r>
    <n v="2708"/>
    <x v="2707"/>
    <s v="Angel Comedy Club: A permanent home for Londonâ€™s loveliest comedy night - a community comedy club"/>
    <n v="20000"/>
    <n v="46643.07"/>
    <x v="0"/>
    <s v="GB"/>
    <s v="GBP"/>
    <d v="2016-07-21T16:45:26"/>
    <d v="2016-05-22T16:45:26"/>
    <n v="1469119526"/>
    <n v="1463935526"/>
    <b v="1"/>
    <n v="1049"/>
    <n v="2.3321535"/>
    <n v="44.464318398474738"/>
    <s v="theater"/>
    <s v="spaces"/>
    <s v="theater/spaces"/>
    <b v="1"/>
    <x v="0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d v="2016-10-04T03:59:00"/>
    <d v="2016-08-30T03:35:41"/>
    <n v="1475553540"/>
    <n v="1472528141"/>
    <b v="1"/>
    <n v="308"/>
    <n v="1.01606"/>
    <n v="164.94480519480518"/>
    <s v="theater"/>
    <s v="spaces"/>
    <s v="theater/spaces"/>
    <b v="1"/>
    <x v="0"/>
  </r>
  <r>
    <n v="2710"/>
    <x v="2709"/>
    <s v="Building Brooklyn's own creative venue for circus, theater and events of all types."/>
    <n v="60000"/>
    <n v="92340.21"/>
    <x v="0"/>
    <s v="US"/>
    <s v="USD"/>
    <d v="2014-08-09T02:00:00"/>
    <d v="2014-07-08T05:30:28"/>
    <n v="1407549600"/>
    <n v="1404797428"/>
    <b v="1"/>
    <n v="1088"/>
    <n v="1.5390035000000002"/>
    <n v="84.871516544117654"/>
    <s v="theater"/>
    <s v="spaces"/>
    <s v="theater/spaces"/>
    <b v="1"/>
    <x v="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5-21T17:53:10"/>
    <n v="1403301660"/>
    <n v="1400694790"/>
    <b v="1"/>
    <n v="73"/>
    <n v="1.007161125319693"/>
    <n v="53.945205479452056"/>
    <s v="theater"/>
    <s v="spaces"/>
    <s v="theater/spaces"/>
    <b v="1"/>
    <x v="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6-07T01:29:20"/>
    <n v="1373738400"/>
    <n v="1370568560"/>
    <b v="1"/>
    <n v="143"/>
    <n v="1.3138181818181818"/>
    <n v="50.531468531468533"/>
    <s v="theater"/>
    <s v="spaces"/>
    <s v="theater/spaces"/>
    <b v="1"/>
    <x v="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1-14T15:41:24"/>
    <n v="1450971684"/>
    <n v="1447515684"/>
    <b v="1"/>
    <n v="1420"/>
    <n v="1.0224133333333334"/>
    <n v="108.00140845070422"/>
    <s v="theater"/>
    <s v="spaces"/>
    <s v="theater/spaces"/>
    <b v="1"/>
    <x v="0"/>
  </r>
  <r>
    <n v="2714"/>
    <x v="2713"/>
    <s v="The Crane will be the new home for independent theater in Northeast Minneapolis"/>
    <n v="25000"/>
    <n v="29089"/>
    <x v="0"/>
    <s v="US"/>
    <s v="USD"/>
    <d v="2016-10-14T23:00:00"/>
    <d v="2016-09-16T15:43:16"/>
    <n v="1476486000"/>
    <n v="1474040596"/>
    <b v="1"/>
    <n v="305"/>
    <n v="1.1635599999999999"/>
    <n v="95.373770491803285"/>
    <s v="theater"/>
    <s v="spaces"/>
    <s v="theater/spaces"/>
    <b v="1"/>
    <x v="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1-18T09:33:48"/>
    <n v="1456047228"/>
    <n v="1453109628"/>
    <b v="1"/>
    <n v="551"/>
    <n v="2.6462241666666664"/>
    <n v="57.631016333938291"/>
    <s v="theater"/>
    <s v="spaces"/>
    <s v="theater/spaces"/>
    <b v="1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09-08T07:59:53"/>
    <n v="1444291193"/>
    <n v="1441699193"/>
    <b v="1"/>
    <n v="187"/>
    <n v="1.1998010000000001"/>
    <n v="64.160481283422456"/>
    <s v="theater"/>
    <s v="spaces"/>
    <s v="theater/spaces"/>
    <b v="1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d v="2014-12-06T22:57:29"/>
    <d v="2014-10-22T21:57:29"/>
    <n v="1417906649"/>
    <n v="1414015049"/>
    <b v="1"/>
    <n v="325"/>
    <n v="1.2010400000000001"/>
    <n v="92.387692307692305"/>
    <s v="theater"/>
    <s v="spaces"/>
    <s v="theater/spaces"/>
    <b v="1"/>
    <x v="0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d v="2016-05-03T23:00:00"/>
    <d v="2016-04-05T14:19:05"/>
    <n v="1462316400"/>
    <n v="1459865945"/>
    <b v="1"/>
    <n v="148"/>
    <n v="1.0358333333333334"/>
    <n v="125.97972972972973"/>
    <s v="theater"/>
    <s v="spaces"/>
    <s v="theater/spaces"/>
    <b v="1"/>
    <x v="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2-18T00:44:54"/>
    <n v="1460936694"/>
    <n v="1455756294"/>
    <b v="0"/>
    <n v="69"/>
    <n v="1.0883333333333334"/>
    <n v="94.637681159420296"/>
    <s v="theater"/>
    <s v="spaces"/>
    <s v="theater/spaces"/>
    <b v="1"/>
    <x v="0"/>
  </r>
  <r>
    <n v="2720"/>
    <x v="2719"/>
    <s v="An improv, sketch and experimental comedy and cocktail venue in downtown Grand Rapids, Michigan"/>
    <n v="25000"/>
    <n v="29531"/>
    <x v="0"/>
    <s v="US"/>
    <s v="USD"/>
    <d v="2016-11-11T12:10:53"/>
    <d v="2016-10-12T11:10:53"/>
    <n v="1478866253"/>
    <n v="1476270653"/>
    <b v="0"/>
    <n v="173"/>
    <n v="1.1812400000000001"/>
    <n v="170.69942196531792"/>
    <s v="theater"/>
    <s v="spaces"/>
    <s v="theater/spaces"/>
    <b v="1"/>
    <x v="0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8-07T13:03:18"/>
    <n v="1378494000"/>
    <n v="1375880598"/>
    <b v="0"/>
    <n v="269"/>
    <n v="14.62"/>
    <n v="40.762081784386616"/>
    <s v="technology"/>
    <s v="hardware"/>
    <s v="technology/hardware"/>
    <b v="1"/>
    <x v="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6-11-30T20:34:13"/>
    <n v="1485722053"/>
    <n v="1480538053"/>
    <b v="0"/>
    <n v="185"/>
    <n v="2.5253999999999999"/>
    <n v="68.254054054054052"/>
    <s v="technology"/>
    <s v="hardware"/>
    <s v="technology/hardware"/>
    <b v="1"/>
    <x v="0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1-01T20:08:08"/>
    <n v="1420060088"/>
    <n v="1414872488"/>
    <b v="0"/>
    <n v="176"/>
    <n v="1.4005000000000001"/>
    <n v="95.48863636363636"/>
    <s v="technology"/>
    <s v="hardware"/>
    <s v="technology/hardware"/>
    <b v="1"/>
    <x v="0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7-14T07:50:59"/>
    <n v="1439625059"/>
    <n v="1436860259"/>
    <b v="0"/>
    <n v="1019"/>
    <n v="2.9687520259319289"/>
    <n v="7.1902649656526005"/>
    <s v="technology"/>
    <s v="hardware"/>
    <s v="technology/hardware"/>
    <b v="1"/>
    <x v="0"/>
  </r>
  <r>
    <n v="2725"/>
    <x v="2724"/>
    <s v="Best Net Zero energy solution for new or existing house (no more heating or electricity bills)."/>
    <n v="40000"/>
    <n v="57817"/>
    <x v="0"/>
    <s v="CA"/>
    <s v="CAD"/>
    <d v="2017-03-01T17:52:15"/>
    <d v="2017-01-10T17:52:15"/>
    <n v="1488390735"/>
    <n v="1484070735"/>
    <b v="0"/>
    <n v="113"/>
    <n v="1.445425"/>
    <n v="511.65486725663715"/>
    <s v="technology"/>
    <s v="hardware"/>
    <s v="technology/hardware"/>
    <b v="1"/>
    <x v="0"/>
  </r>
  <r>
    <n v="2726"/>
    <x v="2725"/>
    <s v="Krimston TWO: iPhone Dual SIM Case"/>
    <n v="100000"/>
    <n v="105745"/>
    <x v="0"/>
    <s v="US"/>
    <s v="USD"/>
    <d v="2016-04-22T13:55:11"/>
    <d v="2016-03-23T13:55:11"/>
    <n v="1461333311"/>
    <n v="1458741311"/>
    <b v="0"/>
    <n v="404"/>
    <n v="1.05745"/>
    <n v="261.74504950495049"/>
    <s v="technology"/>
    <s v="hardware"/>
    <s v="technology/hardware"/>
    <b v="1"/>
    <x v="0"/>
  </r>
  <r>
    <n v="2727"/>
    <x v="2726"/>
    <s v="Introducing the PiDrive, a high capacity Solid State Drive (SSD) expansion card for the Raspberry Pi B+, A+, and B+ v2!"/>
    <n v="10000"/>
    <n v="49321"/>
    <x v="0"/>
    <s v="US"/>
    <s v="USD"/>
    <d v="2015-08-07T16:14:23"/>
    <d v="2015-07-13T16:14:23"/>
    <n v="1438964063"/>
    <n v="1436804063"/>
    <b v="0"/>
    <n v="707"/>
    <n v="4.9321000000000002"/>
    <n v="69.760961810466767"/>
    <s v="technology"/>
    <s v="hardware"/>
    <s v="technology/hardware"/>
    <b v="1"/>
    <x v="0"/>
  </r>
  <r>
    <n v="2728"/>
    <x v="2727"/>
    <s v="SSD, WiFi, RTC w/Battery and high power USB all in one shield."/>
    <n v="15000"/>
    <n v="30274"/>
    <x v="0"/>
    <s v="US"/>
    <s v="USD"/>
    <d v="2015-12-30T14:23:54"/>
    <d v="2015-11-25T14:23:54"/>
    <n v="1451485434"/>
    <n v="1448461434"/>
    <b v="0"/>
    <n v="392"/>
    <n v="2.0182666666666669"/>
    <n v="77.229591836734699"/>
    <s v="technology"/>
    <s v="hardware"/>
    <s v="technology/hardware"/>
    <b v="1"/>
    <x v="0"/>
  </r>
  <r>
    <n v="2729"/>
    <x v="2728"/>
    <s v="A luggage that is more than a luggage! It is what you want it to be."/>
    <n v="7500"/>
    <n v="7833"/>
    <x v="0"/>
    <s v="US"/>
    <s v="USD"/>
    <d v="2015-05-01T05:46:37"/>
    <d v="2015-04-01T05:46:37"/>
    <n v="1430459197"/>
    <n v="1427867197"/>
    <b v="0"/>
    <n v="23"/>
    <n v="1.0444"/>
    <n v="340.56521739130437"/>
    <s v="technology"/>
    <s v="hardware"/>
    <s v="technology/hardware"/>
    <b v="1"/>
    <x v="0"/>
  </r>
  <r>
    <n v="2730"/>
    <x v="2729"/>
    <s v="The world's most powerful portable speaker and guitar amplifier. Turns any surface into a speaker."/>
    <n v="27000"/>
    <n v="45979.01"/>
    <x v="0"/>
    <s v="US"/>
    <s v="USD"/>
    <d v="2013-04-22T12:59:35"/>
    <d v="2013-03-18T12:59:35"/>
    <n v="1366635575"/>
    <n v="1363611575"/>
    <b v="0"/>
    <n v="682"/>
    <n v="1.7029262962962963"/>
    <n v="67.417903225806455"/>
    <s v="technology"/>
    <s v="hardware"/>
    <s v="technology/hardware"/>
    <b v="1"/>
    <x v="0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08-21T12:37:02"/>
    <n v="1413604800"/>
    <n v="1408624622"/>
    <b v="0"/>
    <n v="37"/>
    <n v="1.0430333333333333"/>
    <n v="845.70270270270271"/>
    <s v="technology"/>
    <s v="hardware"/>
    <s v="technology/hardware"/>
    <b v="1"/>
    <x v="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4-25T19:23:48"/>
    <n v="1369699200"/>
    <n v="1366917828"/>
    <b v="0"/>
    <n v="146"/>
    <n v="1.1825000000000001"/>
    <n v="97.191780821917803"/>
    <s v="technology"/>
    <s v="hardware"/>
    <s v="technology/hardware"/>
    <b v="1"/>
    <x v="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2-09T06:32:54"/>
    <n v="1428643974"/>
    <n v="1423463574"/>
    <b v="0"/>
    <n v="119"/>
    <n v="1.07538"/>
    <n v="451.84033613445376"/>
    <s v="technology"/>
    <s v="hardware"/>
    <s v="technology/hardware"/>
    <b v="1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09-13T16:03:12"/>
    <n v="1476395940"/>
    <n v="1473782592"/>
    <b v="0"/>
    <n v="163"/>
    <n v="22603"/>
    <n v="138.66871165644173"/>
    <s v="technology"/>
    <s v="hardware"/>
    <s v="technology/hardware"/>
    <b v="1"/>
    <x v="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2-11T02:54:10"/>
    <n v="1363204800"/>
    <n v="1360551250"/>
    <b v="0"/>
    <n v="339"/>
    <n v="9.7813466666666677"/>
    <n v="21.640147492625371"/>
    <s v="technology"/>
    <s v="hardware"/>
    <s v="technology/hardware"/>
    <b v="1"/>
    <x v="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3-24T15:59:33"/>
    <n v="1398268773"/>
    <n v="1395676773"/>
    <b v="0"/>
    <n v="58"/>
    <n v="1.2290000000000001"/>
    <n v="169.51724137931035"/>
    <s v="technology"/>
    <s v="hardware"/>
    <s v="technology/hardware"/>
    <b v="1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3-12-03T22:01:27"/>
    <n v="1389812400"/>
    <n v="1386108087"/>
    <b v="0"/>
    <n v="456"/>
    <n v="2.4606080000000001"/>
    <n v="161.88210526315791"/>
    <s v="technology"/>
    <s v="hardware"/>
    <s v="technology/hardware"/>
    <b v="1"/>
    <x v="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d v="2016-11-06T03:26:44"/>
    <d v="2016-09-07T03:26:44"/>
    <n v="1478402804"/>
    <n v="1473218804"/>
    <b v="0"/>
    <n v="15"/>
    <n v="1.4794"/>
    <n v="493.13333333333333"/>
    <s v="technology"/>
    <s v="hardware"/>
    <s v="technology/hardware"/>
    <b v="1"/>
    <x v="0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d v="2014-05-05T21:18:37"/>
    <d v="2014-03-21T21:18:37"/>
    <n v="1399324717"/>
    <n v="1395436717"/>
    <b v="0"/>
    <n v="191"/>
    <n v="3.8409090909090908"/>
    <n v="22.120418848167539"/>
    <s v="technology"/>
    <s v="hardware"/>
    <s v="technology/hardware"/>
    <b v="1"/>
    <x v="0"/>
  </r>
  <r>
    <n v="2740"/>
    <x v="2739"/>
    <s v="I am interested in testing the plant yields of this vertical garden as well as some other applications"/>
    <n v="300"/>
    <n v="310"/>
    <x v="0"/>
    <s v="US"/>
    <s v="USD"/>
    <d v="2015-03-11T23:45:52"/>
    <d v="2015-02-10T00:45:52"/>
    <n v="1426117552"/>
    <n v="1423529152"/>
    <b v="0"/>
    <n v="17"/>
    <n v="1.0333333333333334"/>
    <n v="18.235294117647058"/>
    <s v="technology"/>
    <s v="hardware"/>
    <s v="technology/hardware"/>
    <b v="1"/>
    <x v="0"/>
  </r>
  <r>
    <n v="2741"/>
    <x v="2740"/>
    <s v="Help me publish my 1st children's book as an aspiring author!"/>
    <n v="8000"/>
    <n v="35"/>
    <x v="2"/>
    <s v="US"/>
    <s v="USD"/>
    <d v="2014-10-20T02:07:00"/>
    <d v="2014-09-29T15:46:42"/>
    <n v="1413770820"/>
    <n v="1412005602"/>
    <b v="0"/>
    <n v="4"/>
    <n v="4.3750000000000004E-3"/>
    <n v="8.75"/>
    <s v="publishing"/>
    <s v="children's books"/>
    <s v="publishing/children's books"/>
    <b v="0"/>
    <x v="1"/>
  </r>
  <r>
    <n v="2742"/>
    <x v="2741"/>
    <s v="The pachyderms at the Denver Zoo are moving. Follow along on the convoluted journey to their new home."/>
    <n v="2500"/>
    <n v="731"/>
    <x v="2"/>
    <s v="US"/>
    <s v="USD"/>
    <d v="2012-05-15T17:16:27"/>
    <d v="2012-05-01T17:16:27"/>
    <n v="1337102187"/>
    <n v="1335892587"/>
    <b v="0"/>
    <n v="18"/>
    <n v="0.29239999999999999"/>
    <n v="40.611111111111114"/>
    <s v="publishing"/>
    <s v="children's books"/>
    <s v="publishing/children's books"/>
    <b v="0"/>
    <x v="1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d v="2016-10-19T07:53:27"/>
    <d v="2016-09-19T07:53:27"/>
    <n v="1476863607"/>
    <n v="1474271607"/>
    <b v="0"/>
    <n v="0"/>
    <n v="0"/>
    <s v="Received No Donations"/>
    <s v="publishing"/>
    <s v="children's books"/>
    <s v="publishing/children's books"/>
    <b v="0"/>
    <x v="1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d v="2012-01-30T01:29:58"/>
    <n v="1330478998"/>
    <n v="1327886998"/>
    <b v="0"/>
    <n v="22"/>
    <n v="5.2187499999999998E-2"/>
    <n v="37.954545454545453"/>
    <s v="publishing"/>
    <s v="children's books"/>
    <s v="publishing/children's books"/>
    <b v="0"/>
    <x v="1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d v="2012-07-14T23:42:48"/>
    <d v="2012-05-15T23:42:48"/>
    <n v="1342309368"/>
    <n v="1337125368"/>
    <b v="0"/>
    <n v="49"/>
    <n v="0.21887499999999999"/>
    <n v="35.734693877551024"/>
    <s v="publishing"/>
    <s v="children's books"/>
    <s v="publishing/children's books"/>
    <b v="0"/>
    <x v="1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d v="2014-08-29T18:45:11"/>
    <d v="2014-07-30T18:45:11"/>
    <n v="1409337911"/>
    <n v="1406745911"/>
    <b v="0"/>
    <n v="19"/>
    <n v="0.26700000000000002"/>
    <n v="42.157894736842103"/>
    <s v="publishing"/>
    <s v="children's books"/>
    <s v="publishing/children's books"/>
    <b v="0"/>
    <x v="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d v="2012-06-16T03:10:00"/>
    <d v="2012-05-15T15:33:17"/>
    <n v="1339816200"/>
    <n v="1337095997"/>
    <b v="0"/>
    <n v="4"/>
    <n v="0.28000000000000003"/>
    <n v="35"/>
    <s v="publishing"/>
    <s v="children's books"/>
    <s v="publishing/children's books"/>
    <b v="0"/>
    <x v="1"/>
  </r>
  <r>
    <n v="2748"/>
    <x v="2747"/>
    <s v="Interactive Book with Audio to learn the Ojibwe Language for Children.  Website, Ebook and more!"/>
    <n v="5000"/>
    <n v="53"/>
    <x v="2"/>
    <s v="US"/>
    <s v="USD"/>
    <d v="2016-09-02T17:03:22"/>
    <d v="2016-08-03T17:03:22"/>
    <n v="1472835802"/>
    <n v="1470243802"/>
    <b v="0"/>
    <n v="4"/>
    <n v="1.06E-2"/>
    <n v="13.25"/>
    <s v="publishing"/>
    <s v="children's books"/>
    <s v="publishing/children's books"/>
    <b v="0"/>
    <x v="1"/>
  </r>
  <r>
    <n v="2749"/>
    <x v="2748"/>
    <s v="Self-publishing my children's book."/>
    <n v="10000"/>
    <n v="110"/>
    <x v="2"/>
    <s v="US"/>
    <s v="USD"/>
    <d v="2015-04-04T18:10:37"/>
    <d v="2015-03-05T19:10:37"/>
    <n v="1428171037"/>
    <n v="1425582637"/>
    <b v="0"/>
    <n v="2"/>
    <n v="1.0999999999999999E-2"/>
    <n v="55"/>
    <s v="publishing"/>
    <s v="children's books"/>
    <s v="publishing/children's books"/>
    <b v="0"/>
    <x v="1"/>
  </r>
  <r>
    <n v="2750"/>
    <x v="2749"/>
    <s v="This is a journal where parents daily write something positive about their child.  Places for pictures, too."/>
    <n v="1999"/>
    <n v="0"/>
    <x v="2"/>
    <s v="US"/>
    <s v="USD"/>
    <d v="2012-06-30T20:00:00"/>
    <d v="2012-06-18T21:35:45"/>
    <n v="1341086400"/>
    <n v="1340055345"/>
    <b v="0"/>
    <n v="0"/>
    <n v="0"/>
    <s v="Received No Donations"/>
    <s v="publishing"/>
    <s v="children's books"/>
    <s v="publishing/children's books"/>
    <b v="0"/>
    <x v="1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d v="2014-04-18T21:17:22"/>
    <n v="1403039842"/>
    <n v="1397855842"/>
    <b v="0"/>
    <n v="0"/>
    <n v="0"/>
    <s v="Received No Donations"/>
    <s v="publishing"/>
    <s v="children's books"/>
    <s v="publishing/children's books"/>
    <b v="0"/>
    <x v="1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d v="2011-12-18T18:21:44"/>
    <d v="2011-11-08T18:21:44"/>
    <n v="1324232504"/>
    <n v="1320776504"/>
    <b v="0"/>
    <n v="14"/>
    <n v="0.11458333333333333"/>
    <n v="39.285714285714285"/>
    <s v="publishing"/>
    <s v="children's books"/>
    <s v="publishing/children's books"/>
    <b v="0"/>
    <x v="1"/>
  </r>
  <r>
    <n v="2753"/>
    <x v="2752"/>
    <s v="Written by my daughter and myself, illustrated by Jack Wiens. Everything is complete except for publishing."/>
    <n v="2000"/>
    <n v="380"/>
    <x v="2"/>
    <s v="US"/>
    <s v="USD"/>
    <d v="2012-08-26T21:37:03"/>
    <d v="2012-07-27T21:37:03"/>
    <n v="1346017023"/>
    <n v="1343425023"/>
    <b v="0"/>
    <n v="8"/>
    <n v="0.19"/>
    <n v="47.5"/>
    <s v="publishing"/>
    <s v="children's books"/>
    <s v="publishing/children's books"/>
    <b v="0"/>
    <x v="1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d v="2014-09-11T15:15:51"/>
    <d v="2014-08-12T15:15:51"/>
    <n v="1410448551"/>
    <n v="1407856551"/>
    <b v="0"/>
    <n v="0"/>
    <n v="0"/>
    <s v="Received No Donations"/>
    <s v="publishing"/>
    <s v="children's books"/>
    <s v="publishing/children's books"/>
    <b v="0"/>
    <x v="1"/>
  </r>
  <r>
    <n v="2755"/>
    <x v="2754"/>
    <s v="Colourful and imaginative book app for children, will be relished especially by those with Irish roots."/>
    <n v="500"/>
    <n v="260"/>
    <x v="2"/>
    <s v="IE"/>
    <s v="EUR"/>
    <d v="2015-04-08T18:58:47"/>
    <d v="2015-03-09T18:58:47"/>
    <n v="1428519527"/>
    <n v="1425927527"/>
    <b v="0"/>
    <n v="15"/>
    <n v="0.52"/>
    <n v="17.333333333333332"/>
    <s v="publishing"/>
    <s v="children's books"/>
    <s v="publishing/children's books"/>
    <b v="0"/>
    <x v="1"/>
  </r>
  <r>
    <n v="2756"/>
    <x v="2755"/>
    <s v="We all pray to the same God no matter what name we might refer to Him as.  Our children deserve to know this basic truth."/>
    <n v="10000"/>
    <n v="1048"/>
    <x v="2"/>
    <s v="US"/>
    <s v="USD"/>
    <d v="2014-01-11T21:36:41"/>
    <d v="2013-12-12T21:36:41"/>
    <n v="1389476201"/>
    <n v="1386884201"/>
    <b v="0"/>
    <n v="33"/>
    <n v="0.1048"/>
    <n v="31.757575757575758"/>
    <s v="publishing"/>
    <s v="children's books"/>
    <s v="publishing/children's books"/>
    <b v="0"/>
    <x v="1"/>
  </r>
  <r>
    <n v="2757"/>
    <x v="2756"/>
    <s v="A children's letter book that Lampoons Hillary Clinton"/>
    <n v="1500"/>
    <n v="10"/>
    <x v="2"/>
    <s v="US"/>
    <s v="USD"/>
    <d v="2016-08-06T15:45:32"/>
    <d v="2016-07-22T15:45:32"/>
    <n v="1470498332"/>
    <n v="1469202332"/>
    <b v="0"/>
    <n v="2"/>
    <n v="6.6666666666666671E-3"/>
    <n v="5"/>
    <s v="publishing"/>
    <s v="children's books"/>
    <s v="publishing/children's books"/>
    <b v="0"/>
    <x v="1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d v="2016-10-10T10:36:23"/>
    <d v="2016-09-26T10:36:23"/>
    <n v="1476095783"/>
    <n v="1474886183"/>
    <b v="0"/>
    <n v="6"/>
    <n v="0.11700000000000001"/>
    <n v="39"/>
    <s v="publishing"/>
    <s v="children's books"/>
    <s v="publishing/children's books"/>
    <b v="0"/>
    <x v="1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d v="2016-07-16T08:47:46"/>
    <d v="2016-06-03T08:47:46"/>
    <n v="1468658866"/>
    <n v="1464943666"/>
    <b v="0"/>
    <n v="2"/>
    <n v="0.105"/>
    <n v="52.5"/>
    <s v="publishing"/>
    <s v="children's books"/>
    <s v="publishing/children's books"/>
    <b v="0"/>
    <x v="1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d v="2013-06-20T11:04:18"/>
    <d v="2013-05-21T11:04:18"/>
    <n v="1371726258"/>
    <n v="1369134258"/>
    <b v="0"/>
    <n v="0"/>
    <n v="0"/>
    <s v="Received No Donations"/>
    <s v="publishing"/>
    <s v="children's books"/>
    <s v="publishing/children's books"/>
    <b v="0"/>
    <x v="1"/>
  </r>
  <r>
    <n v="2761"/>
    <x v="2760"/>
    <s v="Help me give away 500 copies of my picture book so more kids will know US geography!"/>
    <n v="5000"/>
    <n v="36"/>
    <x v="2"/>
    <s v="US"/>
    <s v="USD"/>
    <d v="2013-01-03T01:31:33"/>
    <d v="2012-12-04T01:31:33"/>
    <n v="1357176693"/>
    <n v="1354584693"/>
    <b v="0"/>
    <n v="4"/>
    <n v="7.1999999999999998E-3"/>
    <n v="9"/>
    <s v="publishing"/>
    <s v="children's books"/>
    <s v="publishing/children's books"/>
    <b v="0"/>
    <x v="1"/>
  </r>
  <r>
    <n v="2762"/>
    <x v="2761"/>
    <s v="How-to book of toys and games constructed from materials found in nature, recyclable and easily available."/>
    <n v="3250"/>
    <n v="25"/>
    <x v="2"/>
    <s v="US"/>
    <s v="USD"/>
    <d v="2012-03-18T23:53:15"/>
    <d v="2012-01-19T00:53:15"/>
    <n v="1332114795"/>
    <n v="1326934395"/>
    <b v="0"/>
    <n v="1"/>
    <n v="7.6923076923076927E-3"/>
    <n v="25"/>
    <s v="publishing"/>
    <s v="children's books"/>
    <s v="publishing/children's books"/>
    <b v="0"/>
    <x v="1"/>
  </r>
  <r>
    <n v="2763"/>
    <x v="2762"/>
    <s v="How Santa finds childrens homes without getting lost by following certain stars."/>
    <n v="39400"/>
    <n v="90"/>
    <x v="2"/>
    <s v="US"/>
    <s v="USD"/>
    <d v="2013-05-24T13:54:44"/>
    <d v="2013-04-09T13:54:44"/>
    <n v="1369403684"/>
    <n v="1365515684"/>
    <b v="0"/>
    <n v="3"/>
    <n v="2.2842639593908631E-3"/>
    <n v="30"/>
    <s v="publishing"/>
    <s v="children's books"/>
    <s v="publishing/children's books"/>
    <b v="0"/>
    <x v="1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d v="2012-05-30T19:00:00"/>
    <d v="2012-05-01T07:00:31"/>
    <n v="1338404400"/>
    <n v="1335855631"/>
    <b v="0"/>
    <n v="4"/>
    <n v="1.125E-2"/>
    <n v="11.25"/>
    <s v="publishing"/>
    <s v="children's books"/>
    <s v="publishing/children's books"/>
    <b v="0"/>
    <x v="1"/>
  </r>
  <r>
    <n v="2765"/>
    <x v="2764"/>
    <s v="I am writing an illustrated book for children ages 3 to 7 that meshes technology in everyday life stories."/>
    <n v="4000"/>
    <n v="0"/>
    <x v="2"/>
    <s v="US"/>
    <s v="USD"/>
    <d v="2012-10-28T13:53:48"/>
    <d v="2012-10-12T13:53:48"/>
    <n v="1351432428"/>
    <n v="1350050028"/>
    <b v="0"/>
    <n v="0"/>
    <n v="0"/>
    <s v="Received No Donations"/>
    <s v="publishing"/>
    <s v="children's books"/>
    <s v="publishing/children's books"/>
    <b v="0"/>
    <x v="1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d v="2011-08-11T16:01:58"/>
    <d v="2011-07-12T16:01:58"/>
    <n v="1313078518"/>
    <n v="1310486518"/>
    <b v="0"/>
    <n v="4"/>
    <n v="0.02"/>
    <n v="25"/>
    <s v="publishing"/>
    <s v="children's books"/>
    <s v="publishing/children's books"/>
    <b v="0"/>
    <x v="1"/>
  </r>
  <r>
    <n v="2767"/>
    <x v="2766"/>
    <s v="An animated bedtime story with Dedka, Babka and the rest of the family working together on a BIG problem"/>
    <n v="4000"/>
    <n v="34"/>
    <x v="2"/>
    <s v="CA"/>
    <s v="CAD"/>
    <d v="2015-08-16T23:00:50"/>
    <d v="2015-06-17T23:00:50"/>
    <n v="1439766050"/>
    <n v="1434582050"/>
    <b v="0"/>
    <n v="3"/>
    <n v="8.5000000000000006E-3"/>
    <n v="11.333333333333334"/>
    <s v="publishing"/>
    <s v="children's books"/>
    <s v="publishing/children's books"/>
    <b v="0"/>
    <x v="1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d v="2012-02-28T14:45:23"/>
    <n v="1333028723"/>
    <n v="1330440323"/>
    <b v="0"/>
    <n v="34"/>
    <n v="0.14314285714285716"/>
    <n v="29.470588235294116"/>
    <s v="publishing"/>
    <s v="children's books"/>
    <s v="publishing/children's books"/>
    <b v="0"/>
    <x v="1"/>
  </r>
  <r>
    <n v="2769"/>
    <x v="2768"/>
    <s v="Raph the Ninja Giraffe is a project that is my 5 year old sons idea, &amp; I am working with him to bring his idea to life."/>
    <n v="800"/>
    <n v="2"/>
    <x v="2"/>
    <s v="GB"/>
    <s v="GBP"/>
    <d v="2014-06-05T19:49:50"/>
    <d v="2014-04-16T19:49:50"/>
    <n v="1401997790"/>
    <n v="1397677790"/>
    <b v="0"/>
    <n v="2"/>
    <n v="2.5000000000000001E-3"/>
    <n v="1"/>
    <s v="publishing"/>
    <s v="children's books"/>
    <s v="publishing/children's books"/>
    <b v="0"/>
    <x v="1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d v="2014-03-18T15:55:30"/>
    <d v="2014-02-16T16:55:30"/>
    <n v="1395158130"/>
    <n v="1392569730"/>
    <b v="0"/>
    <n v="33"/>
    <n v="0.1041125"/>
    <n v="63.098484848484851"/>
    <s v="publishing"/>
    <s v="children's books"/>
    <s v="publishing/children's books"/>
    <b v="0"/>
    <x v="1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d v="2013-02-01T17:00:00"/>
    <d v="2012-12-14T12:45:40"/>
    <n v="1359738000"/>
    <n v="1355489140"/>
    <b v="0"/>
    <n v="0"/>
    <n v="0"/>
    <s v="Received No Donations"/>
    <s v="publishing"/>
    <s v="children's books"/>
    <s v="publishing/children's books"/>
    <b v="0"/>
    <x v="1"/>
  </r>
  <r>
    <n v="2772"/>
    <x v="2771"/>
    <s v="See the little boy in the photo? Doesn't he look angelic? Wouldn't you like to read his story? Take a look at this......."/>
    <n v="8000"/>
    <n v="0"/>
    <x v="2"/>
    <s v="US"/>
    <s v="USD"/>
    <d v="2013-10-05T20:51:34"/>
    <d v="2013-09-20T20:51:34"/>
    <n v="1381006294"/>
    <n v="1379710294"/>
    <b v="0"/>
    <n v="0"/>
    <n v="0"/>
    <s v="Received No Donations"/>
    <s v="publishing"/>
    <s v="children's books"/>
    <s v="publishing/children's books"/>
    <b v="0"/>
    <x v="1"/>
  </r>
  <r>
    <n v="2773"/>
    <x v="2772"/>
    <s v="Parents know the pain of rereading bad bedtime stories. I want to write stories that all ages will enjoy"/>
    <n v="530"/>
    <n v="1"/>
    <x v="2"/>
    <s v="CA"/>
    <s v="CAD"/>
    <d v="2016-04-24T20:45:21"/>
    <d v="2016-04-14T20:45:21"/>
    <n v="1461530721"/>
    <n v="1460666721"/>
    <b v="0"/>
    <n v="1"/>
    <n v="1.8867924528301887E-3"/>
    <n v="1"/>
    <s v="publishing"/>
    <s v="children's books"/>
    <s v="publishing/children's books"/>
    <b v="0"/>
    <x v="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d v="2013-03-08T03:02:08"/>
    <d v="2013-02-06T03:02:08"/>
    <n v="1362711728"/>
    <n v="1360119728"/>
    <b v="0"/>
    <n v="13"/>
    <n v="0.14249999999999999"/>
    <n v="43.846153846153847"/>
    <s v="publishing"/>
    <s v="children's books"/>
    <s v="publishing/children's books"/>
    <b v="0"/>
    <x v="1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d v="2011-12-16T00:19:14"/>
    <d v="2011-11-16T00:19:14"/>
    <n v="1323994754"/>
    <n v="1321402754"/>
    <b v="0"/>
    <n v="2"/>
    <n v="0.03"/>
    <n v="75"/>
    <s v="publishing"/>
    <s v="children's books"/>
    <s v="publishing/children's books"/>
    <b v="0"/>
    <x v="1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d v="2015-05-12T07:07:56"/>
    <n v="1434092876"/>
    <n v="1431414476"/>
    <b v="0"/>
    <n v="36"/>
    <n v="7.8809523809523815E-2"/>
    <n v="45.972222222222221"/>
    <s v="publishing"/>
    <s v="children's books"/>
    <s v="publishing/children's books"/>
    <b v="0"/>
    <x v="1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d v="2015-07-17T16:03:24"/>
    <d v="2015-06-17T16:03:24"/>
    <n v="1437149004"/>
    <n v="1434557004"/>
    <b v="0"/>
    <n v="1"/>
    <n v="3.3333333333333335E-3"/>
    <n v="10"/>
    <s v="publishing"/>
    <s v="children's books"/>
    <s v="publishing/children's books"/>
    <b v="0"/>
    <x v="1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d v="2014-07-26T23:28:26"/>
    <n v="1409009306"/>
    <n v="1406417306"/>
    <b v="0"/>
    <n v="15"/>
    <n v="0.25545454545454543"/>
    <n v="93.666666666666671"/>
    <s v="publishing"/>
    <s v="children's books"/>
    <s v="publishing/children's books"/>
    <b v="0"/>
    <x v="1"/>
  </r>
  <r>
    <n v="2779"/>
    <x v="2778"/>
    <s v="Our Moon is a simple book based on a nightly tradition my mother and youngest son started while I was working away."/>
    <n v="2500"/>
    <n v="53"/>
    <x v="2"/>
    <s v="US"/>
    <s v="USD"/>
    <d v="2015-11-22T15:03:41"/>
    <d v="2015-10-23T14:03:41"/>
    <n v="1448204621"/>
    <n v="1445609021"/>
    <b v="0"/>
    <n v="1"/>
    <n v="2.12E-2"/>
    <n v="53"/>
    <s v="publishing"/>
    <s v="children's books"/>
    <s v="publishing/children's books"/>
    <b v="0"/>
    <x v="1"/>
  </r>
  <r>
    <n v="2780"/>
    <x v="2779"/>
    <s v="Turn the World with my kids, and then write a book with the advice for traveling with baby"/>
    <n v="100000"/>
    <n v="0"/>
    <x v="2"/>
    <s v="IT"/>
    <s v="EUR"/>
    <d v="2017-03-10T10:44:48"/>
    <d v="2017-02-08T10:44:48"/>
    <n v="1489142688"/>
    <n v="1486550688"/>
    <b v="0"/>
    <n v="0"/>
    <n v="0"/>
    <s v="Received No Donations"/>
    <s v="publishing"/>
    <s v="children's books"/>
    <s v="publishing/children's books"/>
    <b v="0"/>
    <x v="1"/>
  </r>
  <r>
    <n v="2781"/>
    <x v="2780"/>
    <s v="STRIKE, DANCE AND RISE with us at the University of Utah to end violence against women and girls!"/>
    <n v="1250"/>
    <n v="1316"/>
    <x v="0"/>
    <s v="US"/>
    <s v="USD"/>
    <d v="2015-02-12T07:00:00"/>
    <d v="2015-01-14T22:35:54"/>
    <n v="1423724400"/>
    <n v="1421274954"/>
    <b v="0"/>
    <n v="28"/>
    <n v="1.0528"/>
    <n v="47"/>
    <s v="theater"/>
    <s v="plays"/>
    <s v="theater/plays"/>
    <b v="1"/>
    <x v="0"/>
  </r>
  <r>
    <n v="2782"/>
    <x v="2781"/>
    <s v="The premiere theatre troupe in SE Michigan offering acting opportunities for the 50+ actor."/>
    <n v="1000"/>
    <n v="1200"/>
    <x v="0"/>
    <s v="US"/>
    <s v="USD"/>
    <d v="2015-02-17T04:59:00"/>
    <d v="2015-01-22T22:11:58"/>
    <n v="1424149140"/>
    <n v="1421964718"/>
    <b v="0"/>
    <n v="18"/>
    <n v="1.2"/>
    <n v="66.666666666666671"/>
    <s v="theater"/>
    <s v="plays"/>
    <s v="theater/plays"/>
    <b v="1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09T12:50:46"/>
    <n v="1429793446"/>
    <n v="1428583846"/>
    <b v="0"/>
    <n v="61"/>
    <n v="1.145"/>
    <n v="18.770491803278688"/>
    <s v="theater"/>
    <s v="plays"/>
    <s v="theater/plays"/>
    <b v="1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d v="2014-10-29T18:54:03"/>
    <d v="2014-10-08T18:54:03"/>
    <n v="1414608843"/>
    <n v="1412794443"/>
    <b v="0"/>
    <n v="108"/>
    <n v="1.19"/>
    <n v="66.111111111111114"/>
    <s v="theater"/>
    <s v="plays"/>
    <s v="theater/plays"/>
    <b v="1"/>
    <x v="0"/>
  </r>
  <r>
    <n v="2785"/>
    <x v="2784"/>
    <s v="Bare Theatre and Raleigh Little Theatre present Shakespeare's epic, set in a post-apocalyptic dystopia."/>
    <n v="5000"/>
    <n v="5234"/>
    <x v="0"/>
    <s v="US"/>
    <s v="USD"/>
    <d v="2016-08-05T21:00:00"/>
    <d v="2016-07-07T04:32:47"/>
    <n v="1470430800"/>
    <n v="1467865967"/>
    <b v="0"/>
    <n v="142"/>
    <n v="1.0468"/>
    <n v="36.859154929577464"/>
    <s v="theater"/>
    <s v="plays"/>
    <s v="theater/plays"/>
    <b v="1"/>
    <x v="0"/>
  </r>
  <r>
    <n v="2786"/>
    <x v="2785"/>
    <s v="A heart-melting farce about sex, art and the lovelorn lay-abouts of London-town."/>
    <n v="2500"/>
    <n v="2946"/>
    <x v="0"/>
    <s v="GB"/>
    <s v="GBP"/>
    <d v="2014-07-09T13:39:40"/>
    <d v="2014-06-25T13:39:40"/>
    <n v="1404913180"/>
    <n v="1403703580"/>
    <b v="0"/>
    <n v="74"/>
    <n v="1.1783999999999999"/>
    <n v="39.810810810810814"/>
    <s v="theater"/>
    <s v="plays"/>
    <s v="theater/plays"/>
    <b v="1"/>
    <x v="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6-18T04:45:52"/>
    <n v="1405658752"/>
    <n v="1403066752"/>
    <b v="0"/>
    <n v="38"/>
    <n v="1.1970000000000001"/>
    <n v="31.5"/>
    <s v="theater"/>
    <s v="plays"/>
    <s v="theater/plays"/>
    <b v="1"/>
    <x v="0"/>
  </r>
  <r>
    <n v="2788"/>
    <x v="2787"/>
    <s v="MOVING FORWARD! WE HAVE REACHED GOAL BUT HAVE MORE TIME!! PLEASE CONSIDER PLEDGING."/>
    <n v="2000"/>
    <n v="2050"/>
    <x v="0"/>
    <s v="US"/>
    <s v="USD"/>
    <d v="2016-07-29T16:50:43"/>
    <d v="2016-06-29T16:50:43"/>
    <n v="1469811043"/>
    <n v="1467219043"/>
    <b v="0"/>
    <n v="20"/>
    <n v="1.0249999999999999"/>
    <n v="102.5"/>
    <s v="theater"/>
    <s v="plays"/>
    <s v="theater/plays"/>
    <b v="1"/>
    <x v="0"/>
  </r>
  <r>
    <n v="2789"/>
    <x v="2788"/>
    <s v="BNT's Biggest Adventure So Far: Our 2015 full length production!"/>
    <n v="3000"/>
    <n v="3035"/>
    <x v="0"/>
    <s v="US"/>
    <s v="USD"/>
    <d v="2015-03-12T04:00:00"/>
    <d v="2015-02-21T00:18:54"/>
    <n v="1426132800"/>
    <n v="1424477934"/>
    <b v="0"/>
    <n v="24"/>
    <n v="1.0116666666666667"/>
    <n v="126.45833333333333"/>
    <s v="theater"/>
    <s v="plays"/>
    <s v="theater/plays"/>
    <b v="1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1-12T22:31:43"/>
    <n v="1423693903"/>
    <n v="1421101903"/>
    <b v="0"/>
    <n v="66"/>
    <n v="1.0533333333333332"/>
    <n v="47.878787878787875"/>
    <s v="theater"/>
    <s v="plays"/>
    <s v="theater/plays"/>
    <b v="1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8-09T21:35:59"/>
    <n v="1473393600"/>
    <n v="1470778559"/>
    <b v="0"/>
    <n v="28"/>
    <n v="1.0249999999999999"/>
    <n v="73.214285714285708"/>
    <s v="theater"/>
    <s v="plays"/>
    <s v="theater/plays"/>
    <b v="1"/>
    <x v="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d v="2015-08-12T05:32:39"/>
    <d v="2015-06-28T05:32:39"/>
    <n v="1439357559"/>
    <n v="1435469559"/>
    <b v="0"/>
    <n v="24"/>
    <n v="1.0760000000000001"/>
    <n v="89.666666666666671"/>
    <s v="theater"/>
    <s v="plays"/>
    <s v="theater/plays"/>
    <b v="1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6-21T10:03:25"/>
    <n v="1437473005"/>
    <n v="1434881005"/>
    <b v="0"/>
    <n v="73"/>
    <n v="1.105675"/>
    <n v="151.4623287671233"/>
    <s v="theater"/>
    <s v="plays"/>
    <s v="theater/plays"/>
    <b v="1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2-16T16:35:59"/>
    <n v="1457031600"/>
    <n v="1455640559"/>
    <b v="0"/>
    <n v="3"/>
    <n v="1.5"/>
    <n v="25"/>
    <s v="theater"/>
    <s v="plays"/>
    <s v="theater/plays"/>
    <b v="1"/>
    <x v="0"/>
  </r>
  <r>
    <n v="2795"/>
    <x v="2794"/>
    <s v="A new play about five bad bitches who fought in the Civil War disguised as men, premiering at Ars Nova's ANT Fest."/>
    <n v="700"/>
    <n v="730"/>
    <x v="0"/>
    <s v="US"/>
    <s v="USD"/>
    <d v="2014-06-06T23:00:00"/>
    <d v="2014-05-21T12:37:21"/>
    <n v="1402095600"/>
    <n v="1400675841"/>
    <b v="0"/>
    <n v="20"/>
    <n v="1.0428571428571429"/>
    <n v="36.5"/>
    <s v="theater"/>
    <s v="plays"/>
    <s v="theater/plays"/>
    <b v="1"/>
    <x v="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d v="2014-07-05T12:40:28"/>
    <d v="2014-06-05T12:40:28"/>
    <n v="1404564028"/>
    <n v="1401972028"/>
    <b v="0"/>
    <n v="21"/>
    <n v="1.155"/>
    <n v="44"/>
    <s v="theater"/>
    <s v="plays"/>
    <s v="theater/plays"/>
    <b v="1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6-08T22:34:00"/>
    <n v="1404858840"/>
    <n v="1402266840"/>
    <b v="0"/>
    <n v="94"/>
    <n v="1.02645125"/>
    <n v="87.357553191489373"/>
    <s v="theater"/>
    <s v="plays"/>
    <s v="theater/plays"/>
    <b v="1"/>
    <x v="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16T16:12:01"/>
    <n v="1438358400"/>
    <n v="1437063121"/>
    <b v="0"/>
    <n v="139"/>
    <n v="1.014"/>
    <n v="36.474820143884891"/>
    <s v="theater"/>
    <s v="plays"/>
    <s v="theater/plays"/>
    <b v="1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5-17T06:21:10"/>
    <n v="1466179200"/>
    <n v="1463466070"/>
    <b v="0"/>
    <n v="130"/>
    <n v="1.1663479999999999"/>
    <n v="44.859538461538463"/>
    <s v="theater"/>
    <s v="plays"/>
    <s v="theater/plays"/>
    <b v="1"/>
    <x v="0"/>
  </r>
  <r>
    <n v="2800"/>
    <x v="2799"/>
    <s v="Exeter University Theatre Company is bringing the award winning play by Dale Wasserman to Exeter's Northcott Theatre"/>
    <n v="1000"/>
    <n v="1330"/>
    <x v="0"/>
    <s v="GB"/>
    <s v="GBP"/>
    <d v="2015-01-04T13:16:06"/>
    <d v="2014-11-05T13:16:06"/>
    <n v="1420377366"/>
    <n v="1415193366"/>
    <b v="0"/>
    <n v="31"/>
    <n v="1.33"/>
    <n v="42.903225806451616"/>
    <s v="theater"/>
    <s v="plays"/>
    <s v="theater/plays"/>
    <b v="1"/>
    <x v="0"/>
  </r>
  <r>
    <n v="2801"/>
    <x v="2800"/>
    <s v="Arise Theatre Company's production of August Strindberg's expressionist masterpiece 'A Dream Play'."/>
    <n v="500"/>
    <n v="666"/>
    <x v="0"/>
    <s v="AU"/>
    <s v="AUD"/>
    <d v="2014-10-10T11:00:00"/>
    <d v="2014-09-18T05:50:09"/>
    <n v="1412938800"/>
    <n v="1411019409"/>
    <b v="0"/>
    <n v="13"/>
    <n v="1.3320000000000001"/>
    <n v="51.230769230769234"/>
    <s v="theater"/>
    <s v="plays"/>
    <s v="theater/plays"/>
    <b v="1"/>
    <x v="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7-07T15:31:47"/>
    <n v="1438875107"/>
    <n v="1436283107"/>
    <b v="0"/>
    <n v="90"/>
    <n v="1.0183333333333333"/>
    <n v="33.944444444444443"/>
    <s v="theater"/>
    <s v="plays"/>
    <s v="theater/plays"/>
    <b v="1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6-03T01:34:36"/>
    <n v="1437004800"/>
    <n v="1433295276"/>
    <b v="0"/>
    <n v="141"/>
    <n v="1.2795000000000001"/>
    <n v="90.744680851063833"/>
    <s v="theater"/>
    <s v="plays"/>
    <s v="theater/plays"/>
    <b v="1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8-30T10:53:10"/>
    <n v="1411987990"/>
    <n v="1409395990"/>
    <b v="0"/>
    <n v="23"/>
    <n v="1.1499999999999999"/>
    <n v="50"/>
    <s v="theater"/>
    <s v="plays"/>
    <s v="theater/plays"/>
    <b v="1"/>
    <x v="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7-28T12:07:53"/>
    <n v="1440245273"/>
    <n v="1438085273"/>
    <b v="0"/>
    <n v="18"/>
    <n v="1.1000000000000001"/>
    <n v="24.444444444444443"/>
    <s v="theater"/>
    <s v="plays"/>
    <s v="theater/plays"/>
    <b v="1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d v="2015-08-05T11:00:00"/>
    <d v="2015-06-30T06:24:50"/>
    <n v="1438772400"/>
    <n v="1435645490"/>
    <b v="0"/>
    <n v="76"/>
    <n v="1.121"/>
    <n v="44.25"/>
    <s v="theater"/>
    <s v="plays"/>
    <s v="theater/plays"/>
    <b v="1"/>
    <x v="0"/>
  </r>
  <r>
    <n v="2807"/>
    <x v="2806"/>
    <s v="Bringing Shakespeare back to the Playwrights"/>
    <n v="5000"/>
    <n v="6300"/>
    <x v="0"/>
    <s v="US"/>
    <s v="USD"/>
    <d v="2015-06-29T20:57:18"/>
    <d v="2015-05-30T20:57:18"/>
    <n v="1435611438"/>
    <n v="1433019438"/>
    <b v="0"/>
    <n v="93"/>
    <n v="1.26"/>
    <n v="67.741935483870961"/>
    <s v="theater"/>
    <s v="plays"/>
    <s v="theater/plays"/>
    <b v="1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7-23T20:18:55"/>
    <n v="1440274735"/>
    <n v="1437682735"/>
    <b v="0"/>
    <n v="69"/>
    <n v="1.0024444444444445"/>
    <n v="65.376811594202906"/>
    <s v="theater"/>
    <s v="plays"/>
    <s v="theater/plays"/>
    <b v="1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22T11:55:25"/>
    <n v="1459348740"/>
    <n v="1458647725"/>
    <b v="0"/>
    <n v="21"/>
    <n v="1.024"/>
    <n v="121.9047619047619"/>
    <s v="theater"/>
    <s v="plays"/>
    <s v="theater/plays"/>
    <b v="1"/>
    <x v="0"/>
  </r>
  <r>
    <n v="2810"/>
    <x v="2809"/>
    <s v="We're remounting the musical that brought down the Bush Administration: A Brief History of the Earth And Everything In It!"/>
    <n v="2500"/>
    <n v="2705"/>
    <x v="0"/>
    <s v="US"/>
    <s v="USD"/>
    <d v="2014-06-01T03:59:00"/>
    <d v="2014-04-30T03:21:04"/>
    <n v="1401595140"/>
    <n v="1398828064"/>
    <b v="0"/>
    <n v="57"/>
    <n v="1.0820000000000001"/>
    <n v="47.456140350877192"/>
    <s v="theater"/>
    <s v="plays"/>
    <s v="theater/plays"/>
    <b v="1"/>
    <x v="0"/>
  </r>
  <r>
    <n v="2811"/>
    <x v="2810"/>
    <s v="Ray Gunn and Starburst is an audio sci-fi/comedy sending up the tropes of classic and pulp science-fiction."/>
    <n v="10000"/>
    <n v="10027"/>
    <x v="0"/>
    <s v="GB"/>
    <s v="GBP"/>
    <d v="2015-02-23T11:55:03"/>
    <d v="2015-01-24T11:55:03"/>
    <n v="1424692503"/>
    <n v="1422100503"/>
    <b v="0"/>
    <n v="108"/>
    <n v="1.0026999999999999"/>
    <n v="92.842592592592595"/>
    <s v="theater"/>
    <s v="plays"/>
    <s v="theater/plays"/>
    <b v="1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d v="2015-04-06T04:00:00"/>
    <d v="2015-02-19T17:51:38"/>
    <n v="1428292800"/>
    <n v="1424368298"/>
    <b v="0"/>
    <n v="83"/>
    <n v="1.133"/>
    <n v="68.253012048192772"/>
    <s v="theater"/>
    <s v="plays"/>
    <s v="theater/plays"/>
    <b v="1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d v="2016-12-14T17:49:21"/>
    <d v="2016-11-19T17:49:21"/>
    <n v="1481737761"/>
    <n v="1479577761"/>
    <b v="0"/>
    <n v="96"/>
    <n v="1.2757571428571428"/>
    <n v="37.209583333333335"/>
    <s v="theater"/>
    <s v="plays"/>
    <s v="theater/plays"/>
    <b v="1"/>
    <x v="0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4-09T09:35:15"/>
    <n v="1431164115"/>
    <n v="1428572115"/>
    <b v="0"/>
    <n v="64"/>
    <n v="1.0773333333333333"/>
    <n v="25.25"/>
    <s v="theater"/>
    <s v="plays"/>
    <s v="theater/plays"/>
    <b v="1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d v="2016-08-07T18:38:29"/>
    <d v="2016-07-08T18:38:29"/>
    <n v="1470595109"/>
    <n v="1468003109"/>
    <b v="0"/>
    <n v="14"/>
    <n v="2.42"/>
    <n v="43.214285714285715"/>
    <s v="theater"/>
    <s v="plays"/>
    <s v="theater/plays"/>
    <b v="1"/>
    <x v="0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d v="2015-08-02T16:00:00"/>
    <d v="2015-07-03T11:13:12"/>
    <n v="1438531200"/>
    <n v="1435921992"/>
    <b v="0"/>
    <n v="169"/>
    <n v="1.4156666666666666"/>
    <n v="25.130177514792898"/>
    <s v="theater"/>
    <s v="plays"/>
    <s v="theater/plays"/>
    <b v="1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1-19T15:14:22"/>
    <n v="1425136462"/>
    <n v="1421680462"/>
    <b v="0"/>
    <n v="33"/>
    <n v="1.3"/>
    <n v="23.636363636363637"/>
    <s v="theater"/>
    <s v="plays"/>
    <s v="theater/plays"/>
    <b v="1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d v="2015-09-23T14:21:26"/>
    <d v="2015-09-03T14:21:26"/>
    <n v="1443018086"/>
    <n v="1441290086"/>
    <b v="0"/>
    <n v="102"/>
    <n v="1.0603"/>
    <n v="103.95098039215686"/>
    <s v="theater"/>
    <s v="plays"/>
    <s v="theater/plays"/>
    <b v="1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d v="2015-06-14T12:36:49"/>
    <d v="2015-05-15T12:36:49"/>
    <n v="1434285409"/>
    <n v="1431693409"/>
    <b v="0"/>
    <n v="104"/>
    <n v="1.048"/>
    <n v="50.384615384615387"/>
    <s v="theater"/>
    <s v="plays"/>
    <s v="theater/plays"/>
    <b v="1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d v="2016-02-26T00:00:00"/>
    <d v="2016-02-01T14:39:49"/>
    <n v="1456444800"/>
    <n v="1454337589"/>
    <b v="0"/>
    <n v="20"/>
    <n v="1.36"/>
    <n v="13.6"/>
    <s v="theater"/>
    <s v="plays"/>
    <s v="theater/plays"/>
    <b v="1"/>
    <x v="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8-24T22:08:55"/>
    <n v="1411510135"/>
    <n v="1408918135"/>
    <b v="0"/>
    <n v="35"/>
    <n v="1"/>
    <n v="28.571428571428573"/>
    <s v="theater"/>
    <s v="plays"/>
    <s v="theater/plays"/>
    <b v="1"/>
    <x v="0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2-25T16:24:52"/>
    <n v="1427469892"/>
    <n v="1424881492"/>
    <b v="0"/>
    <n v="94"/>
    <n v="1"/>
    <n v="63.829787234042556"/>
    <s v="theater"/>
    <s v="plays"/>
    <s v="theater/plays"/>
    <b v="1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04T00:16:46"/>
    <n v="1427842740"/>
    <n v="1425428206"/>
    <b v="0"/>
    <n v="14"/>
    <n v="1.24"/>
    <n v="8.8571428571428577"/>
    <s v="theater"/>
    <s v="plays"/>
    <s v="theater/plays"/>
    <b v="1"/>
    <x v="0"/>
  </r>
  <r>
    <n v="2824"/>
    <x v="2823"/>
    <s v="I wrote a One Act play called The Rooftop for a Female Playwright's festival. Every little bit helps!"/>
    <n v="650"/>
    <n v="760"/>
    <x v="0"/>
    <s v="US"/>
    <s v="USD"/>
    <d v="2015-06-13T01:43:00"/>
    <d v="2015-05-12T06:29:56"/>
    <n v="1434159780"/>
    <n v="1431412196"/>
    <b v="0"/>
    <n v="15"/>
    <n v="1.1692307692307693"/>
    <n v="50.666666666666664"/>
    <s v="theater"/>
    <s v="plays"/>
    <s v="theater/plays"/>
    <b v="1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1-04T19:01:26"/>
    <n v="1449255686"/>
    <n v="1446663686"/>
    <b v="0"/>
    <n v="51"/>
    <n v="1.0333333333333334"/>
    <n v="60.784313725490193"/>
    <s v="theater"/>
    <s v="plays"/>
    <s v="theater/plays"/>
    <b v="1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6-16T00:50:12"/>
    <n v="1436511600"/>
    <n v="1434415812"/>
    <b v="0"/>
    <n v="19"/>
    <n v="1.0774999999999999"/>
    <n v="113.42105263157895"/>
    <s v="theater"/>
    <s v="plays"/>
    <s v="theater/plays"/>
    <b v="1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5-04T16:24:26"/>
    <n v="1464971400"/>
    <n v="1462379066"/>
    <b v="0"/>
    <n v="23"/>
    <n v="1.2024999999999999"/>
    <n v="104.56521739130434"/>
    <s v="theater"/>
    <s v="plays"/>
    <s v="theater/plays"/>
    <b v="1"/>
    <x v="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09-07T06:21:09"/>
    <n v="1443826800"/>
    <n v="1441606869"/>
    <b v="0"/>
    <n v="97"/>
    <n v="1.0037894736842106"/>
    <n v="98.30927835051547"/>
    <s v="theater"/>
    <s v="plays"/>
    <s v="theater/plays"/>
    <b v="1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5-05T10:25:18"/>
    <n v="1464863118"/>
    <n v="1462443918"/>
    <b v="0"/>
    <n v="76"/>
    <n v="1.0651999999999999"/>
    <n v="35.039473684210527"/>
    <s v="theater"/>
    <s v="plays"/>
    <s v="theater/plays"/>
    <b v="1"/>
    <x v="0"/>
  </r>
  <r>
    <n v="2830"/>
    <x v="2829"/>
    <s v="Avalon is a new South African Township play and Nakhtik is a  danced political lecture."/>
    <n v="3000"/>
    <n v="3000"/>
    <x v="0"/>
    <s v="US"/>
    <s v="USD"/>
    <d v="2014-05-12T03:59:00"/>
    <d v="2014-04-29T20:09:08"/>
    <n v="1399867140"/>
    <n v="1398802148"/>
    <b v="0"/>
    <n v="11"/>
    <n v="1"/>
    <n v="272.72727272727275"/>
    <s v="theater"/>
    <s v="plays"/>
    <s v="theater/plays"/>
    <b v="1"/>
    <x v="0"/>
  </r>
  <r>
    <n v="2831"/>
    <x v="2830"/>
    <s v="We each wrote a play and would like to produce them for you for nothing more than art's sake!"/>
    <n v="3000"/>
    <n v="3320"/>
    <x v="0"/>
    <s v="US"/>
    <s v="USD"/>
    <d v="2015-07-16T19:47:50"/>
    <d v="2015-06-16T19:47:50"/>
    <n v="1437076070"/>
    <n v="1434484070"/>
    <b v="0"/>
    <n v="52"/>
    <n v="1.1066666666666667"/>
    <n v="63.846153846153847"/>
    <s v="theater"/>
    <s v="plays"/>
    <s v="theater/plays"/>
    <b v="1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0-26T17:01:34"/>
    <n v="1416780000"/>
    <n v="1414342894"/>
    <b v="0"/>
    <n v="95"/>
    <n v="1.1471959999999999"/>
    <n v="30.189368421052631"/>
    <s v="theater"/>
    <s v="plays"/>
    <s v="theater/plays"/>
    <b v="1"/>
    <x v="0"/>
  </r>
  <r>
    <n v="2833"/>
    <x v="2832"/>
    <s v="A new play about exploring outer space"/>
    <n v="2700"/>
    <n v="2923"/>
    <x v="0"/>
    <s v="US"/>
    <s v="USD"/>
    <d v="2015-10-11T02:00:00"/>
    <d v="2015-09-21T03:03:53"/>
    <n v="1444528800"/>
    <n v="1442804633"/>
    <b v="0"/>
    <n v="35"/>
    <n v="1.0825925925925926"/>
    <n v="83.51428571428572"/>
    <s v="theater"/>
    <s v="plays"/>
    <s v="theater/plays"/>
    <b v="1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d v="2015-01-30T23:02:10"/>
    <d v="2015-01-15T23:02:10"/>
    <n v="1422658930"/>
    <n v="1421362930"/>
    <b v="0"/>
    <n v="21"/>
    <n v="1.7"/>
    <n v="64.761904761904759"/>
    <s v="theater"/>
    <s v="plays"/>
    <s v="theater/plays"/>
    <b v="1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d v="2015-12-05T00:00:00"/>
    <d v="2015-11-05T16:53:37"/>
    <n v="1449273600"/>
    <n v="1446742417"/>
    <b v="0"/>
    <n v="93"/>
    <n v="1.8709899999999999"/>
    <n v="20.118172043010752"/>
    <s v="theater"/>
    <s v="plays"/>
    <s v="theater/plays"/>
    <b v="1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1-11T06:16:58"/>
    <n v="1487393940"/>
    <n v="1484115418"/>
    <b v="0"/>
    <n v="11"/>
    <n v="1.0777777777777777"/>
    <n v="44.090909090909093"/>
    <s v="theater"/>
    <s v="plays"/>
    <s v="theater/plays"/>
    <b v="1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0-30T21:48:04"/>
    <n v="1449701284"/>
    <n v="1446241684"/>
    <b v="0"/>
    <n v="21"/>
    <n v="1"/>
    <n v="40.476190476190474"/>
    <s v="theater"/>
    <s v="plays"/>
    <s v="theater/plays"/>
    <b v="1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d v="2014-08-13T22:00:00"/>
    <d v="2014-07-22T14:34:56"/>
    <n v="1407967200"/>
    <n v="1406039696"/>
    <b v="0"/>
    <n v="54"/>
    <n v="1.2024999999999999"/>
    <n v="44.537037037037038"/>
    <s v="theater"/>
    <s v="plays"/>
    <s v="theater/plays"/>
    <b v="1"/>
    <x v="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02T05:45:54"/>
    <n v="1408942740"/>
    <n v="1406958354"/>
    <b v="0"/>
    <n v="31"/>
    <n v="1.1142857142857143"/>
    <n v="125.80645161290323"/>
    <s v="theater"/>
    <s v="plays"/>
    <s v="theater/plays"/>
    <b v="1"/>
    <x v="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2-25T00:51:19"/>
    <n v="1426698000"/>
    <n v="1424825479"/>
    <b v="0"/>
    <n v="132"/>
    <n v="1.04"/>
    <n v="19.696969696969695"/>
    <s v="theater"/>
    <s v="plays"/>
    <s v="theater/plays"/>
    <b v="1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d v="2015-12-13T18:44:57"/>
    <d v="2015-10-14T17:44:57"/>
    <n v="1450032297"/>
    <n v="1444844697"/>
    <b v="0"/>
    <n v="1"/>
    <n v="0.01"/>
    <n v="10"/>
    <s v="theater"/>
    <s v="plays"/>
    <s v="theater/plays"/>
    <b v="0"/>
    <x v="1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d v="2014-06-21T11:00:00"/>
    <d v="2014-05-25T22:51:35"/>
    <n v="1403348400"/>
    <n v="1401058295"/>
    <b v="0"/>
    <n v="0"/>
    <n v="0"/>
    <s v="Received No Donations"/>
    <s v="theater"/>
    <s v="plays"/>
    <s v="theater/plays"/>
    <b v="0"/>
    <x v="1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d v="2016-06-13T04:00:00"/>
    <d v="2016-05-02T17:42:30"/>
    <n v="1465790400"/>
    <n v="1462210950"/>
    <b v="0"/>
    <n v="0"/>
    <n v="0"/>
    <s v="Received No Donations"/>
    <s v="theater"/>
    <s v="plays"/>
    <s v="theater/plays"/>
    <b v="0"/>
    <x v="1"/>
  </r>
  <r>
    <n v="2844"/>
    <x v="2843"/>
    <s v="Zwei ausgebildete Schauspieler, ein Musiker - gemeinsam bringt man ein waschechtes KabarettstÃ¼ck auf die BÃ¼hne."/>
    <n v="550"/>
    <n v="30"/>
    <x v="2"/>
    <s v="AT"/>
    <s v="EUR"/>
    <d v="2017-01-04T13:06:20"/>
    <d v="2016-12-05T13:06:20"/>
    <n v="1483535180"/>
    <n v="1480943180"/>
    <b v="0"/>
    <n v="1"/>
    <n v="5.4545454545454543E-2"/>
    <n v="30"/>
    <s v="theater"/>
    <s v="plays"/>
    <s v="theater/plays"/>
    <b v="0"/>
    <x v="1"/>
  </r>
  <r>
    <n v="2845"/>
    <x v="2844"/>
    <s v="The Maderati: A bitingly witty absurdest comedy, which pokes wickedly perceptive fun at NY artist lifestyle."/>
    <n v="7500"/>
    <n v="2366"/>
    <x v="2"/>
    <s v="US"/>
    <s v="USD"/>
    <d v="2015-06-08T00:23:53"/>
    <d v="2015-04-09T00:23:53"/>
    <n v="1433723033"/>
    <n v="1428539033"/>
    <b v="0"/>
    <n v="39"/>
    <n v="0.31546666666666667"/>
    <n v="60.666666666666664"/>
    <s v="theater"/>
    <s v="plays"/>
    <s v="theater/plays"/>
    <b v="0"/>
    <x v="1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d v="2015-04-14T16:36:34"/>
    <n v="1432917394"/>
    <n v="1429029394"/>
    <b v="0"/>
    <n v="0"/>
    <n v="0"/>
    <s v="Received No Donations"/>
    <s v="theater"/>
    <s v="plays"/>
    <s v="theater/plays"/>
    <b v="0"/>
    <x v="1"/>
  </r>
  <r>
    <n v="2847"/>
    <x v="2846"/>
    <s v="Dark secrets come to light when Mariah meets Stella. They find a way to face the south's largest elephant in the room: RACISM."/>
    <n v="2000"/>
    <n v="0"/>
    <x v="2"/>
    <s v="US"/>
    <s v="USD"/>
    <d v="2016-05-23T19:21:05"/>
    <d v="2016-03-24T19:21:05"/>
    <n v="1464031265"/>
    <n v="1458847265"/>
    <b v="0"/>
    <n v="0"/>
    <n v="0"/>
    <s v="Received No Donations"/>
    <s v="theater"/>
    <s v="plays"/>
    <s v="theater/plays"/>
    <b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d v="2015-05-29T15:34:19"/>
    <d v="2015-04-29T15:34:19"/>
    <n v="1432913659"/>
    <n v="1430321659"/>
    <b v="0"/>
    <n v="3"/>
    <n v="2E-3"/>
    <n v="23.333333333333332"/>
    <s v="theater"/>
    <s v="plays"/>
    <s v="theater/plays"/>
    <b v="0"/>
    <x v="1"/>
  </r>
  <r>
    <n v="2849"/>
    <x v="2848"/>
    <s v="NonSens!cal tackles the struggles of four people with mental health issues/disorders inspired by A.A Milne's Winnie the Pooh"/>
    <n v="500"/>
    <n v="5"/>
    <x v="2"/>
    <s v="GB"/>
    <s v="GBP"/>
    <d v="2016-04-23T10:16:40"/>
    <d v="2016-03-24T10:16:40"/>
    <n v="1461406600"/>
    <n v="1458814600"/>
    <b v="0"/>
    <n v="1"/>
    <n v="0.01"/>
    <n v="5"/>
    <s v="theater"/>
    <s v="plays"/>
    <s v="theater/plays"/>
    <b v="0"/>
    <x v="1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d v="2014-09-06T00:10:11"/>
    <d v="2014-08-07T00:10:11"/>
    <n v="1409962211"/>
    <n v="1407370211"/>
    <b v="0"/>
    <n v="13"/>
    <n v="3.8875E-2"/>
    <n v="23.923076923076923"/>
    <s v="theater"/>
    <s v="plays"/>
    <s v="theater/plays"/>
    <b v="0"/>
    <x v="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d v="2016-01-29T23:17:00"/>
    <d v="2016-01-21T00:03:49"/>
    <n v="1454109420"/>
    <n v="1453334629"/>
    <b v="0"/>
    <n v="0"/>
    <n v="0"/>
    <s v="Received No Donations"/>
    <s v="theater"/>
    <s v="plays"/>
    <s v="theater/plays"/>
    <b v="0"/>
    <x v="1"/>
  </r>
  <r>
    <n v="2852"/>
    <x v="2851"/>
    <s v="Just one time back to the past on the Freedom Train will open your eyes and your lives will never ever be the same!"/>
    <n v="5000"/>
    <n v="95"/>
    <x v="2"/>
    <s v="US"/>
    <s v="USD"/>
    <d v="2014-06-21T01:05:03"/>
    <d v="2014-05-22T01:05:03"/>
    <n v="1403312703"/>
    <n v="1400720703"/>
    <b v="0"/>
    <n v="6"/>
    <n v="1.9E-2"/>
    <n v="15.833333333333334"/>
    <s v="theater"/>
    <s v="plays"/>
    <s v="theater/plays"/>
    <b v="0"/>
    <x v="1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d v="2014-09-14T04:34:57"/>
    <d v="2014-07-16T04:34:57"/>
    <n v="1410669297"/>
    <n v="1405485297"/>
    <b v="0"/>
    <n v="0"/>
    <n v="0"/>
    <s v="Received No Donations"/>
    <s v="theater"/>
    <s v="plays"/>
    <s v="theater/plays"/>
    <b v="0"/>
    <x v="1"/>
  </r>
  <r>
    <n v="2854"/>
    <x v="2853"/>
    <s v="Almost Random Theatre's play about a candidate - with no policies - who is seeking election in May 2015"/>
    <n v="1000"/>
    <n v="417"/>
    <x v="2"/>
    <s v="GB"/>
    <s v="GBP"/>
    <d v="2015-05-07T17:11:59"/>
    <d v="2015-04-17T17:11:59"/>
    <n v="1431018719"/>
    <n v="1429290719"/>
    <b v="0"/>
    <n v="14"/>
    <n v="0.41699999999999998"/>
    <n v="29.785714285714285"/>
    <s v="theater"/>
    <s v="plays"/>
    <s v="theater/plays"/>
    <b v="0"/>
    <x v="1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d v="2016-01-29T23:34:00"/>
    <d v="2016-01-01T00:11:11"/>
    <n v="1454110440"/>
    <n v="1451607071"/>
    <b v="0"/>
    <n v="5"/>
    <n v="0.5"/>
    <n v="60"/>
    <s v="theater"/>
    <s v="plays"/>
    <s v="theater/plays"/>
    <b v="0"/>
    <x v="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d v="2015-08-08T21:34:00"/>
    <d v="2015-06-10T00:54:07"/>
    <n v="1439069640"/>
    <n v="1433897647"/>
    <b v="0"/>
    <n v="6"/>
    <n v="4.8666666666666664E-2"/>
    <n v="24.333333333333332"/>
    <s v="theater"/>
    <s v="plays"/>
    <s v="theater/plays"/>
    <b v="0"/>
    <x v="1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d v="2017-02-20T18:00:00"/>
    <d v="2016-12-22T22:04:55"/>
    <n v="1487613600"/>
    <n v="1482444295"/>
    <b v="0"/>
    <n v="15"/>
    <n v="0.19736842105263158"/>
    <n v="500"/>
    <s v="theater"/>
    <s v="plays"/>
    <s v="theater/plays"/>
    <b v="0"/>
    <x v="1"/>
  </r>
  <r>
    <n v="2858"/>
    <x v="2857"/>
    <s v="Een Gay Party in het centrum van Amersfoort. _x000a_Een geweldige avond uit, met een show, optredens en DJ's."/>
    <n v="1000"/>
    <n v="0"/>
    <x v="2"/>
    <s v="NL"/>
    <s v="EUR"/>
    <d v="2014-12-05T11:28:00"/>
    <d v="2014-11-11T13:04:55"/>
    <n v="1417778880"/>
    <n v="1415711095"/>
    <b v="0"/>
    <n v="0"/>
    <n v="0"/>
    <s v="Received No Donations"/>
    <s v="theater"/>
    <s v="plays"/>
    <s v="theater/plays"/>
    <b v="0"/>
    <x v="1"/>
  </r>
  <r>
    <n v="2859"/>
    <x v="2858"/>
    <s v="A theatre company that will create works to inspire young people and get everyone involved."/>
    <n v="2000"/>
    <n v="35"/>
    <x v="2"/>
    <s v="AU"/>
    <s v="AUD"/>
    <d v="2015-10-16T08:41:44"/>
    <d v="2015-08-17T08:41:44"/>
    <n v="1444984904"/>
    <n v="1439800904"/>
    <b v="0"/>
    <n v="1"/>
    <n v="1.7500000000000002E-2"/>
    <n v="35"/>
    <s v="theater"/>
    <s v="plays"/>
    <s v="theater/plays"/>
    <b v="0"/>
    <x v="1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d v="2016-06-19T19:12:56"/>
    <d v="2016-04-20T19:12:56"/>
    <n v="1466363576"/>
    <n v="1461179576"/>
    <b v="0"/>
    <n v="9"/>
    <n v="6.6500000000000004E-2"/>
    <n v="29.555555555555557"/>
    <s v="theater"/>
    <s v="plays"/>
    <s v="theater/plays"/>
    <b v="0"/>
    <x v="1"/>
  </r>
  <r>
    <n v="2861"/>
    <x v="2860"/>
    <s v="The University of Queensland Drama Production Course is putting on an adaptation of William Shakespeares Julius Caesar"/>
    <n v="250"/>
    <n v="80"/>
    <x v="2"/>
    <s v="AU"/>
    <s v="AUD"/>
    <d v="2015-09-24T14:10:48"/>
    <d v="2015-09-10T14:10:48"/>
    <n v="1443103848"/>
    <n v="1441894248"/>
    <b v="0"/>
    <n v="3"/>
    <n v="0.32"/>
    <n v="26.666666666666668"/>
    <s v="theater"/>
    <s v="plays"/>
    <s v="theater/plays"/>
    <b v="0"/>
    <x v="1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d v="2014-06-24T18:57:09"/>
    <d v="2014-05-25T18:57:09"/>
    <n v="1403636229"/>
    <n v="1401044229"/>
    <b v="0"/>
    <n v="3"/>
    <n v="4.3307086614173228E-3"/>
    <n v="18.333333333333332"/>
    <s v="theater"/>
    <s v="plays"/>
    <s v="theater/plays"/>
    <b v="0"/>
    <x v="1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d v="2014-09-09T16:12:03"/>
    <d v="2014-07-11T16:12:03"/>
    <n v="1410279123"/>
    <n v="1405095123"/>
    <b v="0"/>
    <n v="1"/>
    <n v="4.0000000000000002E-4"/>
    <n v="20"/>
    <s v="theater"/>
    <s v="plays"/>
    <s v="theater/plays"/>
    <b v="0"/>
    <x v="1"/>
  </r>
  <r>
    <n v="2864"/>
    <x v="2863"/>
    <s v="Accessible, original theatre for all!"/>
    <n v="2500"/>
    <n v="40"/>
    <x v="2"/>
    <s v="GB"/>
    <s v="GBP"/>
    <d v="2015-07-17T13:18:00"/>
    <d v="2015-06-17T14:43:27"/>
    <n v="1437139080"/>
    <n v="1434552207"/>
    <b v="0"/>
    <n v="3"/>
    <n v="1.6E-2"/>
    <n v="13.333333333333334"/>
    <s v="theater"/>
    <s v="plays"/>
    <s v="theater/plays"/>
    <b v="0"/>
    <x v="1"/>
  </r>
  <r>
    <n v="2865"/>
    <x v="2864"/>
    <s v="Prepare to be Swept Away. Three short plays from three master playwrights; LANDFALL, SNIPER and DANGERS of TOBACCO!"/>
    <n v="2888"/>
    <n v="0"/>
    <x v="2"/>
    <s v="US"/>
    <s v="USD"/>
    <d v="2015-01-06T02:44:19"/>
    <d v="2014-11-07T02:44:19"/>
    <n v="1420512259"/>
    <n v="1415328259"/>
    <b v="0"/>
    <n v="0"/>
    <n v="0"/>
    <s v="Received No Donations"/>
    <s v="theater"/>
    <s v="plays"/>
    <s v="theater/plays"/>
    <b v="0"/>
    <x v="1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d v="2016-10-14T22:00:00"/>
    <d v="2016-09-14T22:55:21"/>
    <n v="1476482400"/>
    <n v="1473893721"/>
    <b v="0"/>
    <n v="2"/>
    <n v="8.9999999999999993E-3"/>
    <n v="22.5"/>
    <s v="theater"/>
    <s v="plays"/>
    <s v="theater/plays"/>
    <b v="0"/>
    <x v="1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d v="2016-07-04T04:00:00"/>
    <d v="2016-06-10T04:41:12"/>
    <n v="1467604800"/>
    <n v="1465533672"/>
    <b v="0"/>
    <n v="10"/>
    <n v="0.2016"/>
    <n v="50.4"/>
    <s v="theater"/>
    <s v="plays"/>
    <s v="theater/plays"/>
    <b v="0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d v="2016-09-05T19:50:54"/>
    <n v="1475697054"/>
    <n v="1473105054"/>
    <b v="0"/>
    <n v="60"/>
    <n v="0.42011733333333334"/>
    <n v="105.02933333333334"/>
    <s v="theater"/>
    <s v="plays"/>
    <s v="theater/plays"/>
    <b v="0"/>
    <x v="1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d v="2016-07-19T14:14:41"/>
    <d v="2016-06-19T14:14:41"/>
    <n v="1468937681"/>
    <n v="1466345681"/>
    <b v="0"/>
    <n v="5"/>
    <n v="8.8500000000000002E-3"/>
    <n v="35.4"/>
    <s v="theater"/>
    <s v="plays"/>
    <s v="theater/plays"/>
    <b v="0"/>
    <x v="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d v="2014-05-17T04:32:45"/>
    <d v="2014-04-17T04:32:45"/>
    <n v="1400301165"/>
    <n v="1397709165"/>
    <b v="0"/>
    <n v="9"/>
    <n v="0.15"/>
    <n v="83.333333333333329"/>
    <s v="theater"/>
    <s v="plays"/>
    <s v="theater/plays"/>
    <b v="0"/>
    <x v="1"/>
  </r>
  <r>
    <n v="2871"/>
    <x v="2870"/>
    <s v="America's dad or serial rapist? Or both? The stories of the Bill Cosby accusers and the society so skeptical of them."/>
    <n v="10000"/>
    <n v="467"/>
    <x v="2"/>
    <s v="US"/>
    <s v="USD"/>
    <d v="2014-12-21T17:43:33"/>
    <d v="2014-12-01T17:43:33"/>
    <n v="1419183813"/>
    <n v="1417455813"/>
    <b v="0"/>
    <n v="13"/>
    <n v="4.6699999999999998E-2"/>
    <n v="35.92307692307692"/>
    <s v="theater"/>
    <s v="plays"/>
    <s v="theater/plays"/>
    <b v="0"/>
    <x v="1"/>
  </r>
  <r>
    <n v="2872"/>
    <x v="2871"/>
    <s v="Local Theatre group in Loudoun County, Virginia. Looking for funds to start producing shows!"/>
    <n v="3000"/>
    <n v="0"/>
    <x v="2"/>
    <s v="US"/>
    <s v="USD"/>
    <d v="2015-06-20T02:47:18"/>
    <d v="2015-04-21T02:47:18"/>
    <n v="1434768438"/>
    <n v="1429584438"/>
    <b v="0"/>
    <n v="0"/>
    <n v="0"/>
    <s v="Received No Donations"/>
    <s v="theater"/>
    <s v="plays"/>
    <s v="theater/plays"/>
    <b v="0"/>
    <x v="1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d v="2015-01-28T19:37:11"/>
    <d v="2014-12-29T19:37:11"/>
    <n v="1422473831"/>
    <n v="1419881831"/>
    <b v="0"/>
    <n v="8"/>
    <n v="0.38119999999999998"/>
    <n v="119.125"/>
    <s v="theater"/>
    <s v="plays"/>
    <s v="theater/plays"/>
    <b v="0"/>
    <x v="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d v="2017-01-17T20:16:26"/>
    <d v="2016-12-18T20:16:26"/>
    <n v="1484684186"/>
    <n v="1482092186"/>
    <b v="0"/>
    <n v="3"/>
    <n v="5.4199999999999998E-2"/>
    <n v="90.333333333333329"/>
    <s v="theater"/>
    <s v="plays"/>
    <s v="theater/plays"/>
    <b v="0"/>
    <x v="1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d v="2016-05-05T03:04:53"/>
    <d v="2016-04-05T03:04:53"/>
    <n v="1462417493"/>
    <n v="1459825493"/>
    <b v="0"/>
    <n v="3"/>
    <n v="3.5E-4"/>
    <n v="2.3333333333333335"/>
    <s v="theater"/>
    <s v="plays"/>
    <s v="theater/plays"/>
    <b v="0"/>
    <x v="1"/>
  </r>
  <r>
    <n v="2876"/>
    <x v="2875"/>
    <s v="Charlotte NC playwright looking to showcase a series of three stage plays.  Plays are funny, completed and ready to run!"/>
    <n v="150000"/>
    <n v="0"/>
    <x v="2"/>
    <s v="US"/>
    <s v="USD"/>
    <d v="2015-07-16T17:51:19"/>
    <d v="2015-06-16T17:51:19"/>
    <n v="1437069079"/>
    <n v="1434477079"/>
    <b v="0"/>
    <n v="0"/>
    <n v="0"/>
    <s v="Received No Donations"/>
    <s v="theater"/>
    <s v="plays"/>
    <s v="theater/plays"/>
    <b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d v="2016-11-30T17:00:00"/>
    <d v="2016-10-29T22:55:24"/>
    <n v="1480525200"/>
    <n v="1477781724"/>
    <b v="0"/>
    <n v="6"/>
    <n v="0.10833333333333334"/>
    <n v="108.33333333333333"/>
    <s v="theater"/>
    <s v="plays"/>
    <s v="theater/plays"/>
    <b v="0"/>
    <x v="1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d v="2015-07-03T14:46:35"/>
    <d v="2015-05-04T14:46:35"/>
    <n v="1435934795"/>
    <n v="1430750795"/>
    <b v="0"/>
    <n v="4"/>
    <n v="2.1000000000000001E-2"/>
    <n v="15.75"/>
    <s v="theater"/>
    <s v="plays"/>
    <s v="theater/plays"/>
    <b v="0"/>
    <x v="1"/>
  </r>
  <r>
    <n v="2879"/>
    <x v="2878"/>
    <s v="She that fines a husband? Wait, is that right? Girl... you better check yourself, before you wreck yourself!"/>
    <n v="11200"/>
    <n v="29"/>
    <x v="2"/>
    <s v="US"/>
    <s v="USD"/>
    <d v="2016-01-20T17:24:21"/>
    <d v="2015-12-21T17:24:21"/>
    <n v="1453310661"/>
    <n v="1450718661"/>
    <b v="0"/>
    <n v="1"/>
    <n v="2.5892857142857141E-3"/>
    <n v="29"/>
    <s v="theater"/>
    <s v="plays"/>
    <s v="theater/plays"/>
    <b v="0"/>
    <x v="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d v="2015-08-20T17:05:00"/>
    <d v="2015-07-07T21:44:12"/>
    <n v="1440090300"/>
    <n v="1436305452"/>
    <b v="0"/>
    <n v="29"/>
    <n v="0.23333333333333334"/>
    <n v="96.551724137931032"/>
    <s v="theater"/>
    <s v="plays"/>
    <s v="theater/plays"/>
    <b v="0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d v="2014-10-04T14:20:36"/>
    <n v="1417620036"/>
    <n v="1412432436"/>
    <b v="0"/>
    <n v="0"/>
    <n v="0"/>
    <s v="Received No Donations"/>
    <s v="theater"/>
    <s v="plays"/>
    <s v="theater/plays"/>
    <b v="0"/>
    <x v="1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d v="2016-05-01T14:18:38"/>
    <d v="2016-04-01T14:18:38"/>
    <n v="1462112318"/>
    <n v="1459520318"/>
    <b v="0"/>
    <n v="4"/>
    <n v="0.33600000000000002"/>
    <n v="63"/>
    <s v="theater"/>
    <s v="plays"/>
    <s v="theater/plays"/>
    <b v="0"/>
    <x v="1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d v="2016-02-06T04:59:00"/>
    <d v="2016-01-01T21:40:37"/>
    <n v="1454734740"/>
    <n v="1451684437"/>
    <b v="0"/>
    <n v="5"/>
    <n v="0.1908"/>
    <n v="381.6"/>
    <s v="theater"/>
    <s v="plays"/>
    <s v="theater/plays"/>
    <b v="0"/>
    <x v="1"/>
  </r>
  <r>
    <n v="2884"/>
    <x v="2883"/>
    <s v="Come explore the dream world of Jim Morrison, rock singer, mystic, poet, shaman."/>
    <n v="45000"/>
    <n v="185"/>
    <x v="2"/>
    <s v="US"/>
    <s v="USD"/>
    <d v="2014-12-05T17:27:15"/>
    <d v="2014-11-05T17:27:15"/>
    <n v="1417800435"/>
    <n v="1415208435"/>
    <b v="0"/>
    <n v="4"/>
    <n v="4.1111111111111114E-3"/>
    <n v="46.25"/>
    <s v="theater"/>
    <s v="plays"/>
    <s v="theater/plays"/>
    <b v="0"/>
    <x v="1"/>
  </r>
  <r>
    <n v="2885"/>
    <x v="2884"/>
    <s v="An historic and proud work of Polish nationalistic literature performed on stage."/>
    <n v="400"/>
    <n v="130"/>
    <x v="2"/>
    <s v="US"/>
    <s v="USD"/>
    <d v="2015-03-14T00:50:01"/>
    <d v="2015-02-12T01:50:01"/>
    <n v="1426294201"/>
    <n v="1423705801"/>
    <b v="0"/>
    <n v="5"/>
    <n v="0.32500000000000001"/>
    <n v="26"/>
    <s v="theater"/>
    <s v="plays"/>
    <s v="theater/plays"/>
    <b v="0"/>
    <x v="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d v="2015-09-19T03:59:00"/>
    <d v="2015-09-14T15:11:24"/>
    <n v="1442635140"/>
    <n v="1442243484"/>
    <b v="0"/>
    <n v="1"/>
    <n v="0.05"/>
    <n v="10"/>
    <s v="theater"/>
    <s v="plays"/>
    <s v="theater/plays"/>
    <b v="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d v="2014-12-12T10:15:24"/>
    <n v="1420971324"/>
    <n v="1418379324"/>
    <b v="0"/>
    <n v="1"/>
    <n v="1.6666666666666668E-3"/>
    <n v="5"/>
    <s v="theater"/>
    <s v="plays"/>
    <s v="theater/plays"/>
    <b v="0"/>
    <x v="1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d v="2014-10-18T04:59:00"/>
    <d v="2014-10-10T12:50:40"/>
    <n v="1413608340"/>
    <n v="1412945440"/>
    <b v="0"/>
    <n v="0"/>
    <n v="0"/>
    <s v="Received No Donations"/>
    <s v="theater"/>
    <s v="plays"/>
    <s v="theater/plays"/>
    <b v="0"/>
    <x v="1"/>
  </r>
  <r>
    <n v="2889"/>
    <x v="2888"/>
    <s v="Halfway, Nebraska explores the limits of hope and what it means to love someone who may be too far damaged to save."/>
    <n v="3000"/>
    <n v="1142"/>
    <x v="2"/>
    <s v="US"/>
    <s v="USD"/>
    <d v="2014-08-29T20:43:05"/>
    <d v="2014-07-30T20:43:05"/>
    <n v="1409344985"/>
    <n v="1406752985"/>
    <b v="0"/>
    <n v="14"/>
    <n v="0.38066666666666665"/>
    <n v="81.571428571428569"/>
    <s v="theater"/>
    <s v="plays"/>
    <s v="theater/plays"/>
    <b v="0"/>
    <x v="1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d v="2014-08-09T03:00:00"/>
    <d v="2014-07-11T17:49:52"/>
    <n v="1407553200"/>
    <n v="1405100992"/>
    <b v="0"/>
    <n v="3"/>
    <n v="1.0500000000000001E-2"/>
    <n v="7"/>
    <s v="theater"/>
    <s v="plays"/>
    <s v="theater/plays"/>
    <b v="0"/>
    <x v="1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d v="2016-04-15T20:12:08"/>
    <d v="2016-02-15T21:12:08"/>
    <n v="1460751128"/>
    <n v="1455570728"/>
    <b v="0"/>
    <n v="10"/>
    <n v="2.7300000000000001E-2"/>
    <n v="27.3"/>
    <s v="theater"/>
    <s v="plays"/>
    <s v="theater/plays"/>
    <b v="0"/>
    <x v="1"/>
  </r>
  <r>
    <n v="2892"/>
    <x v="2891"/>
    <s v="Something Precious is the world's first musical to alert folks to the harmful effects of technology on the human spirit."/>
    <n v="5500"/>
    <n v="500"/>
    <x v="2"/>
    <s v="US"/>
    <s v="USD"/>
    <d v="2014-08-25T21:00:00"/>
    <d v="2014-08-18T17:08:24"/>
    <n v="1409000400"/>
    <n v="1408381704"/>
    <b v="0"/>
    <n v="17"/>
    <n v="9.0909090909090912E-2"/>
    <n v="29.411764705882351"/>
    <s v="theater"/>
    <s v="plays"/>
    <s v="theater/plays"/>
    <b v="0"/>
    <x v="1"/>
  </r>
  <r>
    <n v="2893"/>
    <x v="2892"/>
    <s v="Fundraising for REDISCOVERING KIA THE PLAY"/>
    <n v="5000"/>
    <n v="25"/>
    <x v="2"/>
    <s v="US"/>
    <s v="USD"/>
    <d v="2015-01-09T02:00:00"/>
    <d v="2014-11-10T18:33:15"/>
    <n v="1420768800"/>
    <n v="1415644395"/>
    <b v="0"/>
    <n v="2"/>
    <n v="5.0000000000000001E-3"/>
    <n v="12.5"/>
    <s v="theater"/>
    <s v="plays"/>
    <s v="theater/plays"/>
    <b v="0"/>
    <x v="1"/>
  </r>
  <r>
    <n v="2894"/>
    <x v="2893"/>
    <s v="This Is A Story About A Woman A Man And A Woman"/>
    <n v="50000"/>
    <n v="0"/>
    <x v="2"/>
    <s v="US"/>
    <s v="USD"/>
    <d v="2015-04-03T22:40:15"/>
    <d v="2015-02-02T23:40:15"/>
    <n v="1428100815"/>
    <n v="1422920415"/>
    <b v="0"/>
    <n v="0"/>
    <n v="0"/>
    <s v="Received No Donations"/>
    <s v="theater"/>
    <s v="plays"/>
    <s v="theater/plays"/>
    <b v="0"/>
    <x v="1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d v="2014-06-22T21:00:00"/>
    <d v="2014-06-21T13:19:52"/>
    <n v="1403470800"/>
    <n v="1403356792"/>
    <b v="0"/>
    <n v="4"/>
    <n v="4.5999999999999999E-2"/>
    <n v="5.75"/>
    <s v="theater"/>
    <s v="plays"/>
    <s v="theater/plays"/>
    <b v="0"/>
    <x v="1"/>
  </r>
  <r>
    <n v="2896"/>
    <x v="2895"/>
    <s v="&quot;Miracle on 34th Street&quot; is about faith and believing in others. _x000a_We believe. Do you?"/>
    <n v="3000"/>
    <n v="625"/>
    <x v="2"/>
    <s v="US"/>
    <s v="USD"/>
    <d v="2016-12-12T06:00:00"/>
    <d v="2016-11-27T21:48:41"/>
    <n v="1481522400"/>
    <n v="1480283321"/>
    <b v="0"/>
    <n v="12"/>
    <n v="0.20833333333333334"/>
    <n v="52.083333333333336"/>
    <s v="theater"/>
    <s v="plays"/>
    <s v="theater/plays"/>
    <b v="0"/>
    <x v="1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d v="2015-10-11T15:29:05"/>
    <d v="2015-09-11T15:30:58"/>
    <n v="1444577345"/>
    <n v="1441985458"/>
    <b v="0"/>
    <n v="3"/>
    <n v="4.583333333333333E-2"/>
    <n v="183.33333333333334"/>
    <s v="theater"/>
    <s v="plays"/>
    <s v="theater/plays"/>
    <b v="0"/>
    <x v="1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d v="2015-10-31T15:57:33"/>
    <d v="2015-10-01T15:57:33"/>
    <n v="1446307053"/>
    <n v="1443715053"/>
    <b v="0"/>
    <n v="12"/>
    <n v="4.2133333333333335E-2"/>
    <n v="26.333333333333332"/>
    <s v="theater"/>
    <s v="plays"/>
    <s v="theater/plays"/>
    <b v="0"/>
    <x v="1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d v="2016-07-24T01:52:38"/>
    <d v="2016-05-25T01:52:38"/>
    <n v="1469325158"/>
    <n v="1464141158"/>
    <b v="0"/>
    <n v="0"/>
    <n v="0"/>
    <s v="Received No Donations"/>
    <s v="theater"/>
    <s v="plays"/>
    <s v="theater/plays"/>
    <b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d v="2014-07-10T05:37:12"/>
    <n v="1407562632"/>
    <n v="1404970632"/>
    <b v="0"/>
    <n v="7"/>
    <n v="0.61909090909090914"/>
    <n v="486.42857142857144"/>
    <s v="theater"/>
    <s v="plays"/>
    <s v="theater/plays"/>
    <b v="0"/>
    <x v="1"/>
  </r>
  <r>
    <n v="2901"/>
    <x v="2900"/>
    <s v="How can the visual age appreciate something that cant see? With these Audio Plays I will show you, if your willing to listen."/>
    <n v="750"/>
    <n v="6"/>
    <x v="2"/>
    <s v="US"/>
    <s v="USD"/>
    <d v="2015-02-07T21:42:19"/>
    <d v="2014-12-09T21:42:19"/>
    <n v="1423345339"/>
    <n v="1418161339"/>
    <b v="0"/>
    <n v="2"/>
    <n v="8.0000000000000002E-3"/>
    <n v="3"/>
    <s v="theater"/>
    <s v="plays"/>
    <s v="theater/plays"/>
    <b v="0"/>
    <x v="1"/>
  </r>
  <r>
    <n v="2902"/>
    <x v="2901"/>
    <s v="Help me honor and bring &quot;The American Soprano&quot; Leontyne Price back to the stage one more time."/>
    <n v="150000"/>
    <n v="25"/>
    <x v="2"/>
    <s v="US"/>
    <s v="USD"/>
    <d v="2015-08-24T10:33:16"/>
    <d v="2015-07-25T10:33:16"/>
    <n v="1440412396"/>
    <n v="1437820396"/>
    <b v="0"/>
    <n v="1"/>
    <n v="1.6666666666666666E-4"/>
    <n v="25"/>
    <s v="theater"/>
    <s v="plays"/>
    <s v="theater/plays"/>
    <b v="0"/>
    <x v="1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d v="2015-09-09T04:00:18"/>
    <d v="2015-07-11T04:00:18"/>
    <n v="1441771218"/>
    <n v="1436587218"/>
    <b v="0"/>
    <n v="4"/>
    <n v="7.7999999999999996E-3"/>
    <n v="9.75"/>
    <s v="theater"/>
    <s v="plays"/>
    <s v="theater/plays"/>
    <b v="0"/>
    <x v="1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d v="2014-11-09T12:00:00"/>
    <d v="2014-10-28T23:13:51"/>
    <n v="1415534400"/>
    <n v="1414538031"/>
    <b v="0"/>
    <n v="4"/>
    <n v="0.05"/>
    <n v="18.75"/>
    <s v="theater"/>
    <s v="plays"/>
    <s v="theater/plays"/>
    <b v="0"/>
    <x v="1"/>
  </r>
  <r>
    <n v="2905"/>
    <x v="2904"/>
    <s v="Philly-based feminist theatre's inaugural production about a woman's friendship with an awesome lady cowboy."/>
    <n v="3500"/>
    <n v="622"/>
    <x v="2"/>
    <s v="US"/>
    <s v="USD"/>
    <d v="2016-09-07T01:21:53"/>
    <d v="2016-08-24T01:21:53"/>
    <n v="1473211313"/>
    <n v="1472001713"/>
    <b v="0"/>
    <n v="17"/>
    <n v="0.17771428571428571"/>
    <n v="36.588235294117645"/>
    <s v="theater"/>
    <s v="plays"/>
    <s v="theater/plays"/>
    <b v="0"/>
    <x v="1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d v="2015-08-01T01:00:00"/>
    <d v="2015-07-14T15:34:26"/>
    <n v="1438390800"/>
    <n v="1436888066"/>
    <b v="0"/>
    <n v="7"/>
    <n v="9.4166666666666662E-2"/>
    <n v="80.714285714285708"/>
    <s v="theater"/>
    <s v="plays"/>
    <s v="theater/plays"/>
    <b v="0"/>
    <x v="1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d v="2016-05-14T21:03:57"/>
    <d v="2016-03-15T21:03:57"/>
    <n v="1463259837"/>
    <n v="1458075837"/>
    <b v="0"/>
    <n v="2"/>
    <n v="8.0000000000000004E-4"/>
    <n v="1"/>
    <s v="theater"/>
    <s v="plays"/>
    <s v="theater/plays"/>
    <b v="0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d v="2016-05-09T17:33:39"/>
    <n v="1465407219"/>
    <n v="1462815219"/>
    <b v="0"/>
    <n v="5"/>
    <n v="2.75E-2"/>
    <n v="52.8"/>
    <s v="theater"/>
    <s v="plays"/>
    <s v="theater/plays"/>
    <b v="0"/>
    <x v="1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d v="2014-11-25T19:46:00"/>
    <d v="2014-10-17T06:23:21"/>
    <n v="1416944760"/>
    <n v="1413527001"/>
    <b v="0"/>
    <n v="1"/>
    <n v="1.1111111111111112E-4"/>
    <n v="20"/>
    <s v="theater"/>
    <s v="plays"/>
    <s v="theater/plays"/>
    <b v="0"/>
    <x v="1"/>
  </r>
  <r>
    <n v="2910"/>
    <x v="2909"/>
    <s v="Free drama, dance and singing workshops for disadvantaged young people to inspire, create and help them follow their dreams."/>
    <n v="30000"/>
    <n v="1"/>
    <x v="2"/>
    <s v="GB"/>
    <s v="GBP"/>
    <d v="2015-06-12T20:11:27"/>
    <d v="2015-04-13T20:11:27"/>
    <n v="1434139887"/>
    <n v="1428955887"/>
    <b v="0"/>
    <n v="1"/>
    <n v="3.3333333333333335E-5"/>
    <n v="1"/>
    <s v="theater"/>
    <s v="plays"/>
    <s v="theater/plays"/>
    <b v="0"/>
    <x v="1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d v="2015-06-27T18:27:06"/>
    <d v="2015-05-18T18:27:06"/>
    <n v="1435429626"/>
    <n v="1431973626"/>
    <b v="0"/>
    <n v="14"/>
    <n v="0.36499999999999999"/>
    <n v="46.928571428571431"/>
    <s v="theater"/>
    <s v="plays"/>
    <s v="theater/plays"/>
    <b v="0"/>
    <x v="1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d v="2016-01-15T03:09:34"/>
    <d v="2015-12-16T03:09:34"/>
    <n v="1452827374"/>
    <n v="1450235374"/>
    <b v="0"/>
    <n v="26"/>
    <n v="0.14058171745152354"/>
    <n v="78.07692307692308"/>
    <s v="theater"/>
    <s v="plays"/>
    <s v="theater/plays"/>
    <b v="0"/>
    <x v="1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d v="2014-09-06T22:08:59"/>
    <d v="2014-07-08T22:08:59"/>
    <n v="1410041339"/>
    <n v="1404857339"/>
    <b v="0"/>
    <n v="2"/>
    <n v="2.0000000000000001E-4"/>
    <n v="1"/>
    <s v="theater"/>
    <s v="plays"/>
    <s v="theater/plays"/>
    <b v="0"/>
    <x v="1"/>
  </r>
  <r>
    <n v="2914"/>
    <x v="2913"/>
    <s v="Hercules must complete four challenges in order to meet the father he never knew"/>
    <n v="25000"/>
    <n v="1"/>
    <x v="2"/>
    <s v="GB"/>
    <s v="GBP"/>
    <d v="2015-03-14T20:46:34"/>
    <d v="2015-01-13T21:46:34"/>
    <n v="1426365994"/>
    <n v="1421185594"/>
    <b v="0"/>
    <n v="1"/>
    <n v="4.0000000000000003E-5"/>
    <n v="1"/>
    <s v="theater"/>
    <s v="plays"/>
    <s v="theater/plays"/>
    <b v="0"/>
    <x v="1"/>
  </r>
  <r>
    <n v="2915"/>
    <x v="2914"/>
    <s v="An inclusive, cross community, multi-cultural theatre production for children aged 3 to 16 and their families"/>
    <n v="1000"/>
    <n v="611"/>
    <x v="2"/>
    <s v="GB"/>
    <s v="GBP"/>
    <d v="2016-03-16T08:33:10"/>
    <d v="2016-02-15T09:33:10"/>
    <n v="1458117190"/>
    <n v="1455528790"/>
    <b v="0"/>
    <n v="3"/>
    <n v="0.61099999999999999"/>
    <n v="203.66666666666666"/>
    <s v="theater"/>
    <s v="plays"/>
    <s v="theater/plays"/>
    <b v="0"/>
    <x v="1"/>
  </r>
  <r>
    <n v="2916"/>
    <x v="2915"/>
    <s v="The moving dramatisation of one man's journey to find the truth behind the Libyan regime change."/>
    <n v="1850"/>
    <n v="145"/>
    <x v="2"/>
    <s v="GB"/>
    <s v="GBP"/>
    <d v="2014-05-19T11:26:29"/>
    <d v="2014-04-26T11:26:29"/>
    <n v="1400498789"/>
    <n v="1398511589"/>
    <b v="0"/>
    <n v="7"/>
    <n v="7.8378378378378383E-2"/>
    <n v="20.714285714285715"/>
    <s v="theater"/>
    <s v="plays"/>
    <s v="theater/plays"/>
    <b v="0"/>
    <x v="1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d v="2015-09-16T05:37:27"/>
    <d v="2015-08-29T05:37:27"/>
    <n v="1442381847"/>
    <n v="1440826647"/>
    <b v="0"/>
    <n v="9"/>
    <n v="0.2185"/>
    <n v="48.555555555555557"/>
    <s v="theater"/>
    <s v="plays"/>
    <s v="theater/plays"/>
    <b v="0"/>
    <x v="1"/>
  </r>
  <r>
    <n v="2918"/>
    <x v="2917"/>
    <s v="A meta-theatrical retelling of Chekhov's Three Sisters, framed with Civil War Hymns, Dance, and wild theatricality."/>
    <n v="5000"/>
    <n v="1362"/>
    <x v="2"/>
    <s v="US"/>
    <s v="USD"/>
    <d v="2015-10-29T15:06:47"/>
    <d v="2015-10-01T15:06:47"/>
    <n v="1446131207"/>
    <n v="1443712007"/>
    <b v="0"/>
    <n v="20"/>
    <n v="0.27239999999999998"/>
    <n v="68.099999999999994"/>
    <s v="theater"/>
    <s v="plays"/>
    <s v="theater/plays"/>
    <b v="0"/>
    <x v="1"/>
  </r>
  <r>
    <n v="2919"/>
    <x v="2918"/>
    <s v="A full staged reading of a new play about a boy who learns how to be happy from the most unexpected person."/>
    <n v="600"/>
    <n v="51"/>
    <x v="2"/>
    <s v="US"/>
    <s v="USD"/>
    <d v="2014-08-05T14:52:09"/>
    <d v="2014-07-06T14:52:09"/>
    <n v="1407250329"/>
    <n v="1404658329"/>
    <b v="0"/>
    <n v="6"/>
    <n v="8.5000000000000006E-2"/>
    <n v="8.5"/>
    <s v="theater"/>
    <s v="plays"/>
    <s v="theater/plays"/>
    <b v="0"/>
    <x v="1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d v="2015-02-23T19:01:10"/>
    <n v="1427306470"/>
    <n v="1424718070"/>
    <b v="0"/>
    <n v="13"/>
    <n v="0.26840000000000003"/>
    <n v="51.615384615384613"/>
    <s v="theater"/>
    <s v="plays"/>
    <s v="theater/plays"/>
    <b v="0"/>
    <x v="1"/>
  </r>
  <r>
    <n v="2921"/>
    <x v="2920"/>
    <s v="I'm creating a cabaret in which all donations go directly to Broadway Cares/Equity Fights AIDS."/>
    <n v="100"/>
    <n v="129"/>
    <x v="0"/>
    <s v="US"/>
    <s v="USD"/>
    <d v="2014-09-25T21:16:44"/>
    <d v="2014-08-26T21:16:44"/>
    <n v="1411679804"/>
    <n v="1409087804"/>
    <b v="0"/>
    <n v="3"/>
    <n v="1.29"/>
    <n v="43"/>
    <s v="theater"/>
    <s v="musical"/>
    <s v="theater/musical"/>
    <b v="1"/>
    <x v="0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4-03T20:58:47"/>
    <n v="1431982727"/>
    <n v="1428094727"/>
    <b v="0"/>
    <n v="6"/>
    <n v="1"/>
    <n v="83.333333333333329"/>
    <s v="theater"/>
    <s v="musical"/>
    <s v="theater/musical"/>
    <b v="1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d v="2015-01-24T03:00:00"/>
    <d v="2015-01-09T03:39:39"/>
    <n v="1422068400"/>
    <n v="1420774779"/>
    <b v="0"/>
    <n v="10"/>
    <n v="1"/>
    <n v="30"/>
    <s v="theater"/>
    <s v="musical"/>
    <s v="theater/musical"/>
    <b v="1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4-09T13:21:50"/>
    <n v="1431143940"/>
    <n v="1428585710"/>
    <b v="0"/>
    <n v="147"/>
    <n v="1.032"/>
    <n v="175.51020408163265"/>
    <s v="theater"/>
    <s v="musical"/>
    <s v="theater/musical"/>
    <b v="1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d v="2014-09-11T14:01:08"/>
    <d v="2014-08-12T14:01:08"/>
    <n v="1410444068"/>
    <n v="1407852068"/>
    <b v="0"/>
    <n v="199"/>
    <n v="1.0244597777777777"/>
    <n v="231.66175879396985"/>
    <s v="theater"/>
    <s v="musical"/>
    <s v="theater/musical"/>
    <b v="1"/>
    <x v="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d v="2015-02-23T18:22:59"/>
    <d v="2015-02-09T18:22:59"/>
    <n v="1424715779"/>
    <n v="1423506179"/>
    <b v="0"/>
    <n v="50"/>
    <n v="1.25"/>
    <n v="75"/>
    <s v="theater"/>
    <s v="musical"/>
    <s v="theater/musical"/>
    <b v="1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6-16T16:03:49"/>
    <n v="1405400400"/>
    <n v="1402934629"/>
    <b v="0"/>
    <n v="21"/>
    <n v="1.3083333333333333"/>
    <n v="112.14285714285714"/>
    <s v="theater"/>
    <s v="musical"/>
    <s v="theater/musical"/>
    <b v="1"/>
    <x v="0"/>
  </r>
  <r>
    <n v="2928"/>
    <x v="2927"/>
    <s v="This is a touring production for schools in the Treasure Valley!"/>
    <n v="1000"/>
    <n v="1000"/>
    <x v="0"/>
    <s v="US"/>
    <s v="USD"/>
    <d v="2016-03-04T23:57:26"/>
    <d v="2016-02-03T23:57:26"/>
    <n v="1457135846"/>
    <n v="1454543846"/>
    <b v="0"/>
    <n v="24"/>
    <n v="1"/>
    <n v="41.666666666666664"/>
    <s v="theater"/>
    <s v="musical"/>
    <s v="theater/musical"/>
    <b v="1"/>
    <x v="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4-25T13:32:38"/>
    <n v="1401024758"/>
    <n v="1398432758"/>
    <b v="0"/>
    <n v="32"/>
    <n v="1.02069375"/>
    <n v="255.17343750000001"/>
    <s v="theater"/>
    <s v="musical"/>
    <s v="theater/musical"/>
    <b v="1"/>
    <x v="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4-07T14:01:04"/>
    <n v="1431007264"/>
    <n v="1428415264"/>
    <b v="0"/>
    <n v="62"/>
    <n v="1.0092000000000001"/>
    <n v="162.7741935483871"/>
    <s v="theater"/>
    <s v="musical"/>
    <s v="theater/musical"/>
    <b v="1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8-21T06:59:23"/>
    <n v="1410761280"/>
    <n v="1408604363"/>
    <b v="0"/>
    <n v="9"/>
    <n v="1.06"/>
    <n v="88.333333333333329"/>
    <s v="theater"/>
    <s v="musical"/>
    <s v="theater/musical"/>
    <b v="1"/>
    <x v="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1-21T03:57:17"/>
    <n v="1424516400"/>
    <n v="1421812637"/>
    <b v="0"/>
    <n v="38"/>
    <n v="1.0509677419354839"/>
    <n v="85.736842105263165"/>
    <s v="theater"/>
    <s v="musical"/>
    <s v="theater/musical"/>
    <b v="1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5-05T22:57:33"/>
    <n v="1465081053"/>
    <n v="1462489053"/>
    <b v="0"/>
    <n v="54"/>
    <n v="1.0276000000000001"/>
    <n v="47.574074074074076"/>
    <s v="theater"/>
    <s v="musical"/>
    <s v="theater/musical"/>
    <b v="1"/>
    <x v="0"/>
  </r>
  <r>
    <n v="2934"/>
    <x v="2933"/>
    <s v="Powerful community theatre production of Jason Robert Brown's &quot;Songs for a New World&quot; in London, Ontario."/>
    <n v="2500"/>
    <n v="2700"/>
    <x v="0"/>
    <s v="CA"/>
    <s v="CAD"/>
    <d v="2014-06-15T15:16:04"/>
    <d v="2014-05-16T15:16:04"/>
    <n v="1402845364"/>
    <n v="1400253364"/>
    <b v="0"/>
    <n v="37"/>
    <n v="1.08"/>
    <n v="72.972972972972968"/>
    <s v="theater"/>
    <s v="musical"/>
    <s v="theater/musical"/>
    <b v="1"/>
    <x v="0"/>
  </r>
  <r>
    <n v="2935"/>
    <x v="2934"/>
    <s v="Fresco brings a full scale operatic production to your neighborhood - SNOW WHITE, set to the world's greatest music!"/>
    <n v="3500"/>
    <n v="3531"/>
    <x v="0"/>
    <s v="US"/>
    <s v="USD"/>
    <d v="2016-08-29T17:00:00"/>
    <d v="2016-07-02T14:00:08"/>
    <n v="1472490000"/>
    <n v="1467468008"/>
    <b v="0"/>
    <n v="39"/>
    <n v="1.0088571428571429"/>
    <n v="90.538461538461533"/>
    <s v="theater"/>
    <s v="musical"/>
    <s v="theater/musical"/>
    <b v="1"/>
    <x v="0"/>
  </r>
  <r>
    <n v="2936"/>
    <x v="2935"/>
    <s v="We need your help to complete our musical! Help us add two more original songs to our winter show, Babes in Toyland."/>
    <n v="1000"/>
    <n v="1280"/>
    <x v="0"/>
    <s v="US"/>
    <s v="USD"/>
    <d v="2014-10-13T04:59:00"/>
    <d v="2014-09-30T15:37:03"/>
    <n v="1413176340"/>
    <n v="1412091423"/>
    <b v="0"/>
    <n v="34"/>
    <n v="1.28"/>
    <n v="37.647058823529413"/>
    <s v="theater"/>
    <s v="musical"/>
    <s v="theater/musical"/>
    <b v="1"/>
    <x v="0"/>
  </r>
  <r>
    <n v="2937"/>
    <x v="2936"/>
    <s v="UCAS is a new British musical premiering at the Edinburgh Fringe Festival 2014."/>
    <n v="1500"/>
    <n v="2000"/>
    <x v="0"/>
    <s v="GB"/>
    <s v="GBP"/>
    <d v="2014-07-13T10:58:33"/>
    <d v="2014-06-13T10:58:33"/>
    <n v="1405249113"/>
    <n v="1402657113"/>
    <b v="0"/>
    <n v="55"/>
    <n v="1.3333333333333333"/>
    <n v="36.363636363636367"/>
    <s v="theater"/>
    <s v="musical"/>
    <s v="theater/musical"/>
    <b v="1"/>
    <x v="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d v="2015-01-30T16:53:34"/>
    <d v="2014-12-31T16:53:34"/>
    <n v="1422636814"/>
    <n v="1420044814"/>
    <b v="0"/>
    <n v="32"/>
    <n v="1.0137499999999999"/>
    <n v="126.71875"/>
    <s v="theater"/>
    <s v="musical"/>
    <s v="theater/musical"/>
    <b v="1"/>
    <x v="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7-25T19:25:12"/>
    <n v="1409187600"/>
    <n v="1406316312"/>
    <b v="0"/>
    <n v="25"/>
    <n v="1.0287500000000001"/>
    <n v="329.2"/>
    <s v="theater"/>
    <s v="musical"/>
    <s v="theater/musical"/>
    <b v="1"/>
    <x v="0"/>
  </r>
  <r>
    <n v="2940"/>
    <x v="2939"/>
    <s v="We are asking for people to donate to our theater club, the ITAVA Players, a public high school club from Brooklyn, NY."/>
    <n v="2500"/>
    <n v="2681"/>
    <x v="0"/>
    <s v="US"/>
    <s v="USD"/>
    <d v="2015-01-18T18:33:38"/>
    <d v="2014-12-09T18:33:38"/>
    <n v="1421606018"/>
    <n v="1418150018"/>
    <b v="0"/>
    <n v="33"/>
    <n v="1.0724"/>
    <n v="81.242424242424249"/>
    <s v="theater"/>
    <s v="musical"/>
    <s v="theater/musical"/>
    <b v="1"/>
    <x v="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d v="2015-03-01T23:02:35"/>
    <d v="2015-01-30T23:02:35"/>
    <n v="1425250955"/>
    <n v="1422658955"/>
    <b v="0"/>
    <n v="1"/>
    <n v="4.0000000000000003E-5"/>
    <n v="1"/>
    <s v="theater"/>
    <s v="spaces"/>
    <s v="theater/spaces"/>
    <b v="0"/>
    <x v="1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d v="2015-12-16T20:18:00"/>
    <d v="2015-11-26T19:17:39"/>
    <n v="1450297080"/>
    <n v="1448565459"/>
    <b v="0"/>
    <n v="202"/>
    <n v="0.20424999999999999"/>
    <n v="202.22772277227722"/>
    <s v="theater"/>
    <s v="spaces"/>
    <s v="theater/spaces"/>
    <b v="0"/>
    <x v="1"/>
  </r>
  <r>
    <n v="2943"/>
    <x v="2942"/>
    <s v="Building a Resource Network and Funding Capacity to support, empower and promote Afrocentric Arts in Metro Columbus"/>
    <n v="3000"/>
    <n v="0"/>
    <x v="2"/>
    <s v="US"/>
    <s v="USD"/>
    <d v="2015-04-13T03:06:20"/>
    <d v="2015-03-14T03:06:20"/>
    <n v="1428894380"/>
    <n v="1426302380"/>
    <b v="0"/>
    <n v="0"/>
    <n v="0"/>
    <s v="Received No Donations"/>
    <s v="theater"/>
    <s v="spaces"/>
    <s v="theater/spaces"/>
    <b v="0"/>
    <x v="1"/>
  </r>
  <r>
    <n v="2944"/>
    <x v="2943"/>
    <s v="Our vision: build and operate a Theater Arts Center for south-central Washington state in Goldendale."/>
    <n v="10000"/>
    <n v="100"/>
    <x v="2"/>
    <s v="US"/>
    <s v="USD"/>
    <d v="2015-06-07T21:56:38"/>
    <d v="2015-05-08T21:56:38"/>
    <n v="1433714198"/>
    <n v="1431122198"/>
    <b v="0"/>
    <n v="1"/>
    <n v="0.01"/>
    <n v="100"/>
    <s v="theater"/>
    <s v="spaces"/>
    <s v="theater/spaces"/>
    <b v="0"/>
    <x v="1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d v="2015-05-24T03:21:00"/>
    <d v="2015-04-24T03:21:00"/>
    <n v="1432437660"/>
    <n v="1429845660"/>
    <b v="0"/>
    <n v="0"/>
    <n v="0"/>
    <s v="Received No Donations"/>
    <s v="theater"/>
    <s v="spaces"/>
    <s v="theater/spaces"/>
    <b v="0"/>
    <x v="1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d v="2016-08-15T12:44:52"/>
    <d v="2016-07-16T12:44:52"/>
    <n v="1471265092"/>
    <n v="1468673092"/>
    <b v="0"/>
    <n v="2"/>
    <n v="1E-3"/>
    <n v="1"/>
    <s v="theater"/>
    <s v="spaces"/>
    <s v="theater/spaces"/>
    <b v="0"/>
    <x v="1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d v="2016-11-24T17:11:00"/>
    <d v="2016-10-06T13:29:27"/>
    <n v="1480007460"/>
    <n v="1475760567"/>
    <b v="0"/>
    <n v="13"/>
    <n v="4.2880000000000001E-2"/>
    <n v="82.461538461538467"/>
    <s v="theater"/>
    <s v="spaces"/>
    <s v="theater/spaces"/>
    <b v="0"/>
    <x v="1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d v="2015-06-02T15:34:53"/>
    <d v="2015-04-03T15:34:53"/>
    <n v="1433259293"/>
    <n v="1428075293"/>
    <b v="0"/>
    <n v="9"/>
    <n v="4.8000000000000001E-5"/>
    <n v="2.6666666666666665"/>
    <s v="theater"/>
    <s v="spaces"/>
    <s v="theater/spaces"/>
    <b v="0"/>
    <x v="1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d v="2015-11-19T20:45:17"/>
    <d v="2015-10-20T19:45:17"/>
    <n v="1447965917"/>
    <n v="1445370317"/>
    <b v="0"/>
    <n v="2"/>
    <n v="2.5000000000000001E-2"/>
    <n v="12.5"/>
    <s v="theater"/>
    <s v="spaces"/>
    <s v="theater/spaces"/>
    <b v="0"/>
    <x v="1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d v="2016-01-23T08:45:52"/>
    <d v="2015-12-24T08:45:52"/>
    <n v="1453538752"/>
    <n v="1450946752"/>
    <b v="0"/>
    <n v="0"/>
    <n v="0"/>
    <s v="Received No Donations"/>
    <s v="theater"/>
    <s v="spaces"/>
    <s v="theater/spaces"/>
    <b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d v="2014-10-05T19:16:13"/>
    <d v="2014-08-21T19:16:13"/>
    <n v="1412536573"/>
    <n v="1408648573"/>
    <b v="0"/>
    <n v="58"/>
    <n v="2.1919999999999999E-2"/>
    <n v="18.896551724137932"/>
    <s v="theater"/>
    <s v="spaces"/>
    <s v="theater/spaces"/>
    <b v="0"/>
    <x v="1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d v="2016-09-15T16:33:59"/>
    <n v="1476676800"/>
    <n v="1473957239"/>
    <b v="0"/>
    <n v="8"/>
    <n v="8.0250000000000002E-2"/>
    <n v="200.625"/>
    <s v="theater"/>
    <s v="spaces"/>
    <s v="theater/spaces"/>
    <b v="0"/>
    <x v="1"/>
  </r>
  <r>
    <n v="2953"/>
    <x v="2952"/>
    <s v="I want to purchase the former Bread Of Life Church and convert it into a multipurpose theater space for local talent."/>
    <n v="400000"/>
    <n v="605"/>
    <x v="1"/>
    <s v="US"/>
    <s v="USD"/>
    <d v="2015-10-08T19:00:21"/>
    <d v="2015-09-08T19:00:21"/>
    <n v="1444330821"/>
    <n v="1441738821"/>
    <b v="0"/>
    <n v="3"/>
    <n v="1.5125E-3"/>
    <n v="201.66666666666666"/>
    <s v="theater"/>
    <s v="spaces"/>
    <s v="theater/spaces"/>
    <b v="0"/>
    <x v="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d v="2017-03-16T13:00:03"/>
    <d v="2017-02-24T14:00:03"/>
    <n v="1489669203"/>
    <n v="1487944803"/>
    <b v="0"/>
    <n v="0"/>
    <n v="0"/>
    <s v="Received No Donations"/>
    <s v="theater"/>
    <s v="spaces"/>
    <s v="theater/spaces"/>
    <b v="0"/>
    <x v="1"/>
  </r>
  <r>
    <n v="2955"/>
    <x v="2954"/>
    <s v="Stage Door Theater needs a stage for its current and future productions. Can you help?"/>
    <n v="1200"/>
    <n v="715"/>
    <x v="1"/>
    <s v="US"/>
    <s v="USD"/>
    <d v="2015-06-16T17:47:29"/>
    <d v="2015-05-17T17:47:29"/>
    <n v="1434476849"/>
    <n v="1431884849"/>
    <b v="0"/>
    <n v="11"/>
    <n v="0.59583333333333333"/>
    <n v="65"/>
    <s v="theater"/>
    <s v="spaces"/>
    <s v="theater/spaces"/>
    <b v="0"/>
    <x v="1"/>
  </r>
  <r>
    <n v="2956"/>
    <x v="2955"/>
    <s v="Family-owned and community-operated haunted Halloween attraction in Bladensburg, OH, needs your help to grow bigger!"/>
    <n v="7900"/>
    <n v="1322"/>
    <x v="1"/>
    <s v="US"/>
    <s v="USD"/>
    <d v="2016-05-04T23:00:50"/>
    <d v="2016-04-04T23:00:50"/>
    <n v="1462402850"/>
    <n v="1459810850"/>
    <b v="0"/>
    <n v="20"/>
    <n v="0.16734177215189874"/>
    <n v="66.099999999999994"/>
    <s v="theater"/>
    <s v="spaces"/>
    <s v="theater/spaces"/>
    <b v="0"/>
    <x v="1"/>
  </r>
  <r>
    <n v="2957"/>
    <x v="2956"/>
    <s v="Theatre in Tuscaloosa, AL built in the 1930s.  The headsets seem about that old. They are almost unusable."/>
    <n v="15000"/>
    <n v="280"/>
    <x v="1"/>
    <s v="US"/>
    <s v="USD"/>
    <d v="2015-03-27T23:16:12"/>
    <d v="2015-01-27T00:16:12"/>
    <n v="1427498172"/>
    <n v="1422317772"/>
    <b v="0"/>
    <n v="3"/>
    <n v="1.8666666666666668E-2"/>
    <n v="93.333333333333329"/>
    <s v="theater"/>
    <s v="spaces"/>
    <s v="theater/spaces"/>
    <b v="0"/>
    <x v="1"/>
  </r>
  <r>
    <n v="2958"/>
    <x v="2957"/>
    <s v="Chicago Based Theater Company and Venue Dedicated to Social Justice and Mainstreaming the Palestinian Narrative"/>
    <n v="80000"/>
    <n v="0"/>
    <x v="1"/>
    <s v="US"/>
    <s v="USD"/>
    <d v="2016-05-08T17:41:57"/>
    <d v="2016-03-09T18:41:57"/>
    <n v="1462729317"/>
    <n v="1457548917"/>
    <b v="0"/>
    <n v="0"/>
    <n v="0"/>
    <s v="Received No Donations"/>
    <s v="theater"/>
    <s v="spaces"/>
    <s v="theater/spaces"/>
    <b v="0"/>
    <x v="1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d v="2016-06-07T00:12:05"/>
    <d v="2016-05-08T00:12:05"/>
    <n v="1465258325"/>
    <n v="1462666325"/>
    <b v="0"/>
    <n v="0"/>
    <n v="0"/>
    <s v="Received No Donations"/>
    <s v="theater"/>
    <s v="spaces"/>
    <s v="theater/spaces"/>
    <b v="0"/>
    <x v="1"/>
  </r>
  <r>
    <n v="2960"/>
    <x v="2959"/>
    <s v="Built in the late 1800's, this 70K sq. feet estate has fallen into disrepair.  Seeking to buy and convert to useful space"/>
    <n v="30000000"/>
    <n v="0"/>
    <x v="1"/>
    <s v="US"/>
    <s v="USD"/>
    <d v="2014-09-11T18:10:23"/>
    <d v="2014-08-12T18:10:23"/>
    <n v="1410459023"/>
    <n v="1407867023"/>
    <b v="0"/>
    <n v="0"/>
    <n v="0"/>
    <s v="Received No Donations"/>
    <s v="theater"/>
    <s v="spaces"/>
    <s v="theater/spaces"/>
    <b v="0"/>
    <x v="1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d v="2015-03-26T04:00:00"/>
    <d v="2015-02-26T05:05:59"/>
    <n v="1427342400"/>
    <n v="1424927159"/>
    <b v="0"/>
    <n v="108"/>
    <n v="1.0962000000000001"/>
    <n v="50.75"/>
    <s v="theater"/>
    <s v="plays"/>
    <s v="theater/plays"/>
    <b v="1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d v="2015-03-01T06:59:00"/>
    <d v="2015-02-01T05:51:46"/>
    <n v="1425193140"/>
    <n v="1422769906"/>
    <b v="0"/>
    <n v="20"/>
    <n v="1.218"/>
    <n v="60.9"/>
    <s v="theater"/>
    <s v="plays"/>
    <s v="theater/plays"/>
    <b v="1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d v="2015-07-02T11:17:04"/>
    <d v="2015-06-02T11:17:04"/>
    <n v="1435835824"/>
    <n v="1433243824"/>
    <b v="0"/>
    <n v="98"/>
    <n v="1.0685"/>
    <n v="109.03061224489795"/>
    <s v="theater"/>
    <s v="plays"/>
    <s v="theater/plays"/>
    <b v="1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7-07T21:50:19"/>
    <n v="1407360720"/>
    <n v="1404769819"/>
    <b v="0"/>
    <n v="196"/>
    <n v="1.0071379999999999"/>
    <n v="25.692295918367346"/>
    <s v="theater"/>
    <s v="plays"/>
    <s v="theater/plays"/>
    <b v="1"/>
    <x v="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6-07T17:30:33"/>
    <n v="1436290233"/>
    <n v="1433698233"/>
    <b v="0"/>
    <n v="39"/>
    <n v="1.0900000000000001"/>
    <n v="41.92307692307692"/>
    <s v="theater"/>
    <s v="plays"/>
    <s v="theater/plays"/>
    <b v="1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8-17T17:43:32"/>
    <n v="1442425412"/>
    <n v="1439833412"/>
    <b v="0"/>
    <n v="128"/>
    <n v="1.1363000000000001"/>
    <n v="88.7734375"/>
    <s v="theater"/>
    <s v="plays"/>
    <s v="theater/plays"/>
    <b v="1"/>
    <x v="0"/>
  </r>
  <r>
    <n v="2967"/>
    <x v="2966"/>
    <s v="Scissortail is a story of loss, grief, and recovery based on the events of the 1995 Oklahoma City Bombing."/>
    <n v="5000"/>
    <n v="5696"/>
    <x v="0"/>
    <s v="US"/>
    <s v="USD"/>
    <d v="2015-03-09T03:44:52"/>
    <d v="2015-02-07T04:44:52"/>
    <n v="1425872692"/>
    <n v="1423284292"/>
    <b v="0"/>
    <n v="71"/>
    <n v="1.1392"/>
    <n v="80.225352112676063"/>
    <s v="theater"/>
    <s v="plays"/>
    <s v="theater/plays"/>
    <b v="1"/>
    <x v="0"/>
  </r>
  <r>
    <n v="2968"/>
    <x v="2967"/>
    <s v="The Curse of the Babywoman is real â€” and it is coming to FringeNYC this August."/>
    <n v="3500"/>
    <n v="3710"/>
    <x v="0"/>
    <s v="US"/>
    <s v="USD"/>
    <d v="2016-08-17T03:59:00"/>
    <d v="2016-08-03T12:34:20"/>
    <n v="1471406340"/>
    <n v="1470227660"/>
    <b v="0"/>
    <n v="47"/>
    <n v="1.06"/>
    <n v="78.936170212765958"/>
    <s v="theater"/>
    <s v="plays"/>
    <s v="theater/plays"/>
    <b v="1"/>
    <x v="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4-03T18:52:33"/>
    <n v="1430693460"/>
    <n v="1428087153"/>
    <b v="0"/>
    <n v="17"/>
    <n v="1.625"/>
    <n v="95.588235294117652"/>
    <s v="theater"/>
    <s v="plays"/>
    <s v="theater/plays"/>
    <b v="1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d v="2014-07-18T16:04:11"/>
    <d v="2014-06-18T16:04:11"/>
    <n v="1405699451"/>
    <n v="1403107451"/>
    <b v="0"/>
    <n v="91"/>
    <n v="1.06"/>
    <n v="69.890109890109883"/>
    <s v="theater"/>
    <s v="plays"/>
    <s v="theater/plays"/>
    <b v="1"/>
    <x v="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01T15:47:58"/>
    <n v="1409500078"/>
    <n v="1406908078"/>
    <b v="0"/>
    <n v="43"/>
    <n v="1.0015624999999999"/>
    <n v="74.534883720930239"/>
    <s v="theater"/>
    <s v="plays"/>
    <s v="theater/plays"/>
    <b v="1"/>
    <x v="0"/>
  </r>
  <r>
    <n v="2972"/>
    <x v="2971"/>
    <s v="A group of artists. A mythical art piece. A harrowing quest. And some margaritas."/>
    <n v="2000"/>
    <n v="2107"/>
    <x v="0"/>
    <s v="US"/>
    <s v="USD"/>
    <d v="2016-12-05T01:00:00"/>
    <d v="2016-11-20T02:38:40"/>
    <n v="1480899600"/>
    <n v="1479609520"/>
    <b v="0"/>
    <n v="17"/>
    <n v="1.0535000000000001"/>
    <n v="123.94117647058823"/>
    <s v="theater"/>
    <s v="plays"/>
    <s v="theater/plays"/>
    <b v="1"/>
    <x v="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5-12-03T19:38:28"/>
    <n v="1451620800"/>
    <n v="1449171508"/>
    <b v="0"/>
    <n v="33"/>
    <n v="1.748"/>
    <n v="264.84848484848487"/>
    <s v="theater"/>
    <s v="plays"/>
    <s v="theater/plays"/>
    <b v="1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8-29T01:27:51"/>
    <n v="1411695300"/>
    <n v="1409275671"/>
    <b v="0"/>
    <n v="87"/>
    <n v="1.02"/>
    <n v="58.620689655172413"/>
    <s v="theater"/>
    <s v="plays"/>
    <s v="theater/plays"/>
    <b v="1"/>
    <x v="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0-29T16:24:46"/>
    <n v="1417057200"/>
    <n v="1414599886"/>
    <b v="0"/>
    <n v="113"/>
    <n v="1.00125"/>
    <n v="70.884955752212392"/>
    <s v="theater"/>
    <s v="plays"/>
    <s v="theater/plays"/>
    <b v="1"/>
    <x v="0"/>
  </r>
  <r>
    <n v="2976"/>
    <x v="2975"/>
    <s v="A play that addresses an important social issue, brought to light by members of the UoM Drama Society."/>
    <n v="70"/>
    <n v="120"/>
    <x v="0"/>
    <s v="GB"/>
    <s v="GBP"/>
    <d v="2016-03-13T12:00:00"/>
    <d v="2016-02-25T17:32:10"/>
    <n v="1457870400"/>
    <n v="1456421530"/>
    <b v="0"/>
    <n v="14"/>
    <n v="1.7142857142857142"/>
    <n v="8.5714285714285712"/>
    <s v="theater"/>
    <s v="plays"/>
    <s v="theater/plays"/>
    <b v="1"/>
    <x v="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d v="2015-01-22T21:08:54"/>
    <n v="1427076840"/>
    <n v="1421960934"/>
    <b v="0"/>
    <n v="30"/>
    <n v="1.1356666666666666"/>
    <n v="113.56666666666666"/>
    <s v="theater"/>
    <s v="plays"/>
    <s v="theater/plays"/>
    <b v="1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10T15:22:27"/>
    <n v="1413784740"/>
    <n v="1412954547"/>
    <b v="0"/>
    <n v="16"/>
    <n v="1.2946666666666666"/>
    <n v="60.6875"/>
    <s v="theater"/>
    <s v="plays"/>
    <s v="theater/plays"/>
    <b v="1"/>
    <x v="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d v="2015-01-06T06:00:00"/>
    <d v="2014-12-20T19:47:03"/>
    <n v="1420524000"/>
    <n v="1419104823"/>
    <b v="0"/>
    <n v="46"/>
    <n v="1.014"/>
    <n v="110.21739130434783"/>
    <s v="theater"/>
    <s v="plays"/>
    <s v="theater/plays"/>
    <b v="1"/>
    <x v="0"/>
  </r>
  <r>
    <n v="2980"/>
    <x v="2979"/>
    <s v="1 director, 4 actors, and a whole lotta determination. Help us bring this brilliant story to the heart of NYC!"/>
    <n v="3000"/>
    <n v="3275"/>
    <x v="0"/>
    <s v="US"/>
    <s v="USD"/>
    <d v="2015-08-24T02:00:00"/>
    <d v="2015-08-03T21:58:50"/>
    <n v="1440381600"/>
    <n v="1438639130"/>
    <b v="0"/>
    <n v="24"/>
    <n v="1.0916666666666666"/>
    <n v="136.45833333333334"/>
    <s v="theater"/>
    <s v="plays"/>
    <s v="theater/plays"/>
    <b v="1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8-09T13:25:56"/>
    <n v="1443014756"/>
    <n v="1439126756"/>
    <b v="1"/>
    <n v="97"/>
    <n v="1.28925"/>
    <n v="53.164948453608247"/>
    <s v="theater"/>
    <s v="spaces"/>
    <s v="theater/spaces"/>
    <b v="1"/>
    <x v="0"/>
  </r>
  <r>
    <n v="2982"/>
    <x v="2981"/>
    <s v="Renovating this historical landmark, into an arts venue and theatre space for the community."/>
    <n v="5000"/>
    <n v="5103"/>
    <x v="0"/>
    <s v="GB"/>
    <s v="GBP"/>
    <d v="2016-02-11T16:29:03"/>
    <d v="2016-01-12T16:29:03"/>
    <n v="1455208143"/>
    <n v="1452616143"/>
    <b v="1"/>
    <n v="59"/>
    <n v="1.0206"/>
    <n v="86.491525423728817"/>
    <s v="theater"/>
    <s v="spaces"/>
    <s v="theater/spaces"/>
    <b v="1"/>
    <x v="0"/>
  </r>
  <r>
    <n v="2983"/>
    <x v="2982"/>
    <s v="Dad's Garage Theatre Company needs your help buying our new, forever home by hitting our $150,000 STRETCH GOAL!"/>
    <n v="116000"/>
    <n v="169985.91"/>
    <x v="0"/>
    <s v="US"/>
    <s v="USD"/>
    <d v="2014-11-11T16:10:36"/>
    <d v="2014-09-12T15:10:36"/>
    <n v="1415722236"/>
    <n v="1410534636"/>
    <b v="1"/>
    <n v="1095"/>
    <n v="1.465395775862069"/>
    <n v="155.23827397260274"/>
    <s v="theater"/>
    <s v="spaces"/>
    <s v="theater/spaces"/>
    <b v="1"/>
    <x v="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7-25T06:41:21"/>
    <n v="1472020881"/>
    <n v="1469428881"/>
    <b v="1"/>
    <n v="218"/>
    <n v="1.00352"/>
    <n v="115.08256880733946"/>
    <s v="theater"/>
    <s v="spaces"/>
    <s v="theater/spaces"/>
    <b v="1"/>
    <x v="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11T23:22:08"/>
    <n v="1477886400"/>
    <n v="1476228128"/>
    <b v="0"/>
    <n v="111"/>
    <n v="1.2164999999999999"/>
    <n v="109.5945945945946"/>
    <s v="theater"/>
    <s v="spaces"/>
    <s v="theater/spaces"/>
    <b v="1"/>
    <x v="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d v="2016-05-01T11:00:06"/>
    <d v="2016-03-02T12:00:06"/>
    <n v="1462100406"/>
    <n v="1456920006"/>
    <b v="0"/>
    <n v="56"/>
    <n v="1.0549999999999999"/>
    <n v="45.214285714285715"/>
    <s v="theater"/>
    <s v="spaces"/>
    <s v="theater/spaces"/>
    <b v="1"/>
    <x v="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09-14T07:22:31"/>
    <n v="1476316800"/>
    <n v="1473837751"/>
    <b v="0"/>
    <n v="265"/>
    <n v="1.1040080000000001"/>
    <n v="104.15169811320754"/>
    <s v="theater"/>
    <s v="spaces"/>
    <s v="theater/spaces"/>
    <b v="1"/>
    <x v="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d v="2016-06-20T08:41:21"/>
    <d v="2016-05-21T08:41:21"/>
    <n v="1466412081"/>
    <n v="1463820081"/>
    <b v="0"/>
    <n v="28"/>
    <n v="1"/>
    <n v="35.714285714285715"/>
    <s v="theater"/>
    <s v="spaces"/>
    <s v="theater/spaces"/>
    <b v="1"/>
    <x v="0"/>
  </r>
  <r>
    <n v="2989"/>
    <x v="2988"/>
    <s v="Bring the movies back to Bethel, Maine."/>
    <n v="20000"/>
    <n v="35307"/>
    <x v="0"/>
    <s v="US"/>
    <s v="USD"/>
    <d v="2015-12-21T04:59:00"/>
    <d v="2015-11-29T00:29:22"/>
    <n v="1450673940"/>
    <n v="1448756962"/>
    <b v="0"/>
    <n v="364"/>
    <n v="1.76535"/>
    <n v="96.997252747252745"/>
    <s v="theater"/>
    <s v="spaces"/>
    <s v="theater/spaces"/>
    <b v="1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d v="2016-01-07T13:47:00"/>
    <d v="2015-12-03T13:47:00"/>
    <n v="1452174420"/>
    <n v="1449150420"/>
    <b v="0"/>
    <n v="27"/>
    <n v="1"/>
    <n v="370.37037037037038"/>
    <s v="theater"/>
    <s v="spaces"/>
    <s v="theater/spaces"/>
    <b v="1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05T20:05:30"/>
    <n v="1485547530"/>
    <n v="1483646730"/>
    <b v="0"/>
    <n v="93"/>
    <n v="1.0329411764705883"/>
    <n v="94.408602150537632"/>
    <s v="theater"/>
    <s v="spaces"/>
    <s v="theater/spaces"/>
    <b v="1"/>
    <x v="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d v="2016-10-09T18:25:10"/>
    <d v="2016-09-09T18:25:10"/>
    <n v="1476037510"/>
    <n v="1473445510"/>
    <b v="0"/>
    <n v="64"/>
    <n v="1.0449999999999999"/>
    <n v="48.984375"/>
    <s v="theater"/>
    <s v="spaces"/>
    <s v="theater/spaces"/>
    <b v="1"/>
    <x v="0"/>
  </r>
  <r>
    <n v="2993"/>
    <x v="2992"/>
    <s v="Help us build the Kitchen from Hell!"/>
    <n v="1000"/>
    <n v="1003"/>
    <x v="0"/>
    <s v="US"/>
    <s v="USD"/>
    <d v="2016-02-20T20:07:47"/>
    <d v="2016-01-21T20:07:47"/>
    <n v="1455998867"/>
    <n v="1453406867"/>
    <b v="0"/>
    <n v="22"/>
    <n v="1.0029999999999999"/>
    <n v="45.590909090909093"/>
    <s v="theater"/>
    <s v="spaces"/>
    <s v="theater/spaces"/>
    <b v="1"/>
    <x v="0"/>
  </r>
  <r>
    <n v="2994"/>
    <x v="2993"/>
    <s v="Help the hosts of the infamous St. Michael sustain and create epic boat parties through Halloween and into 2015"/>
    <n v="300"/>
    <n v="1373.24"/>
    <x v="0"/>
    <s v="GB"/>
    <s v="GBP"/>
    <d v="2014-10-03T11:29:32"/>
    <d v="2014-09-03T11:29:32"/>
    <n v="1412335772"/>
    <n v="1409743772"/>
    <b v="0"/>
    <n v="59"/>
    <n v="4.577466666666667"/>
    <n v="23.275254237288134"/>
    <s v="theater"/>
    <s v="spaces"/>
    <s v="theater/spaces"/>
    <b v="1"/>
    <x v="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d v="2017-01-19T15:57:51"/>
    <d v="2016-12-20T15:57:51"/>
    <n v="1484841471"/>
    <n v="1482249471"/>
    <b v="0"/>
    <n v="249"/>
    <n v="1.0496000000000001"/>
    <n v="63.2289156626506"/>
    <s v="theater"/>
    <s v="spaces"/>
    <s v="theater/spaces"/>
    <b v="1"/>
    <x v="0"/>
  </r>
  <r>
    <n v="2996"/>
    <x v="2995"/>
    <s v="A permanent home for comedy in Connecticut in the heart of downtown Hartford."/>
    <n v="35000"/>
    <n v="60180"/>
    <x v="0"/>
    <s v="US"/>
    <s v="USD"/>
    <d v="2015-05-26T21:54:00"/>
    <d v="2015-03-27T21:54:00"/>
    <n v="1432677240"/>
    <n v="1427493240"/>
    <b v="0"/>
    <n v="392"/>
    <n v="1.7194285714285715"/>
    <n v="153.5204081632653"/>
    <s v="theater"/>
    <s v="spaces"/>
    <s v="theater/spaces"/>
    <b v="1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09T17:36:33"/>
    <n v="1488171540"/>
    <n v="1486661793"/>
    <b v="0"/>
    <n v="115"/>
    <n v="1.0373000000000001"/>
    <n v="90.2"/>
    <s v="theater"/>
    <s v="spaces"/>
    <s v="theater/spaces"/>
    <b v="1"/>
    <x v="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5-19T04:38:49"/>
    <n v="1402892700"/>
    <n v="1400474329"/>
    <b v="0"/>
    <n v="433"/>
    <n v="1.0302899999999999"/>
    <n v="118.97113163972287"/>
    <s v="theater"/>
    <s v="spaces"/>
    <s v="theater/spaces"/>
    <b v="1"/>
    <x v="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d v="2017-03-01T02:00:00"/>
    <d v="2017-02-14T17:46:00"/>
    <n v="1488333600"/>
    <n v="1487094360"/>
    <b v="0"/>
    <n v="20"/>
    <n v="1.1888888888888889"/>
    <n v="80.25"/>
    <s v="theater"/>
    <s v="spaces"/>
    <s v="theater/spaces"/>
    <b v="1"/>
    <x v="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d v="2017-01-31T18:00:00"/>
    <d v="2017-01-17T19:51:10"/>
    <n v="1485885600"/>
    <n v="1484682670"/>
    <b v="0"/>
    <n v="8"/>
    <n v="1"/>
    <n v="62.5"/>
    <s v="theater"/>
    <s v="spaces"/>
    <s v="theater/spaces"/>
    <b v="1"/>
    <x v="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6-13T21:29:42"/>
    <n v="1468445382"/>
    <n v="1465853382"/>
    <b v="0"/>
    <n v="175"/>
    <n v="3.1869988910451896"/>
    <n v="131.37719999999999"/>
    <s v="theater"/>
    <s v="spaces"/>
    <s v="theater/spaces"/>
    <b v="1"/>
    <x v="0"/>
  </r>
  <r>
    <n v="3002"/>
    <x v="3001"/>
    <s v="Make the workshop/ small stage space at Jimmy's No 43 even better than before!"/>
    <n v="7000"/>
    <n v="7595.43"/>
    <x v="0"/>
    <s v="US"/>
    <s v="USD"/>
    <d v="2012-12-26T20:04:12"/>
    <d v="2012-11-26T20:04:12"/>
    <n v="1356552252"/>
    <n v="1353960252"/>
    <b v="0"/>
    <n v="104"/>
    <n v="1.0850614285714286"/>
    <n v="73.032980769230775"/>
    <s v="theater"/>
    <s v="spaces"/>
    <s v="theater/spaces"/>
    <b v="1"/>
    <x v="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1-29T20:22:56"/>
    <n v="1456811940"/>
    <n v="1454098976"/>
    <b v="0"/>
    <n v="17"/>
    <n v="1.0116666666666667"/>
    <n v="178.52941176470588"/>
    <s v="theater"/>
    <s v="spaces"/>
    <s v="theater/spaces"/>
    <b v="1"/>
    <x v="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0-16T21:08:44"/>
    <n v="1416089324"/>
    <n v="1413493724"/>
    <b v="0"/>
    <n v="277"/>
    <n v="1.12815"/>
    <n v="162.90974729241879"/>
    <s v="theater"/>
    <s v="spaces"/>
    <s v="theater/spaces"/>
    <b v="1"/>
    <x v="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09-06T16:11:45"/>
    <n v="1412611905"/>
    <n v="1410019905"/>
    <b v="0"/>
    <n v="118"/>
    <n v="1.2049622641509434"/>
    <n v="108.24237288135593"/>
    <s v="theater"/>
    <s v="spaces"/>
    <s v="theater/spaces"/>
    <b v="1"/>
    <x v="0"/>
  </r>
  <r>
    <n v="3006"/>
    <x v="3005"/>
    <s v="We're an affordable theatre and rental space that can be molded into anything by anyone."/>
    <n v="8000"/>
    <n v="8620"/>
    <x v="0"/>
    <s v="CA"/>
    <s v="CAD"/>
    <d v="2014-12-14T18:09:51"/>
    <d v="2014-11-14T18:09:51"/>
    <n v="1418580591"/>
    <n v="1415988591"/>
    <b v="0"/>
    <n v="97"/>
    <n v="1.0774999999999999"/>
    <n v="88.865979381443296"/>
    <s v="theater"/>
    <s v="spaces"/>
    <s v="theater/spaces"/>
    <b v="1"/>
    <x v="0"/>
  </r>
  <r>
    <n v="3007"/>
    <x v="3006"/>
    <s v="Consuite for 2015 CoreCon.  An adventure into insanity."/>
    <n v="600"/>
    <n v="1080"/>
    <x v="0"/>
    <s v="US"/>
    <s v="USD"/>
    <d v="2015-04-25T05:11:23"/>
    <d v="2015-04-04T05:11:23"/>
    <n v="1429938683"/>
    <n v="1428124283"/>
    <b v="0"/>
    <n v="20"/>
    <n v="1.8"/>
    <n v="54"/>
    <s v="theater"/>
    <s v="spaces"/>
    <s v="theater/spaces"/>
    <b v="1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d v="2016-01-21T05:05:19"/>
    <d v="2015-12-22T05:05:19"/>
    <n v="1453352719"/>
    <n v="1450760719"/>
    <b v="0"/>
    <n v="26"/>
    <n v="1.0116666666666667"/>
    <n v="116.73076923076923"/>
    <s v="theater"/>
    <s v="spaces"/>
    <s v="theater/spaces"/>
    <b v="1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0-27T13:40:40"/>
    <n v="1417012840"/>
    <n v="1414417240"/>
    <b v="0"/>
    <n v="128"/>
    <n v="1.19756"/>
    <n v="233.8984375"/>
    <s v="theater"/>
    <s v="spaces"/>
    <s v="theater/spaces"/>
    <b v="1"/>
    <x v="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4-12-23T19:58:39"/>
    <n v="1424548719"/>
    <n v="1419364719"/>
    <b v="0"/>
    <n v="15"/>
    <n v="1.58"/>
    <n v="158"/>
    <s v="theater"/>
    <s v="spaces"/>
    <s v="theater/spaces"/>
    <b v="1"/>
    <x v="0"/>
  </r>
  <r>
    <n v="3011"/>
    <x v="3010"/>
    <s v="Necesitamos tu ayuda para poder llevar la magia del teatro universitario al Teatro Lagrada de Madrid el 23 de diciembre :)"/>
    <n v="300"/>
    <n v="371"/>
    <x v="0"/>
    <s v="ES"/>
    <s v="EUR"/>
    <d v="2015-12-23T22:59:00"/>
    <d v="2015-11-26T11:15:16"/>
    <n v="1450911540"/>
    <n v="1448536516"/>
    <b v="0"/>
    <n v="25"/>
    <n v="1.2366666666666666"/>
    <n v="14.84"/>
    <s v="theater"/>
    <s v="spaces"/>
    <s v="theater/spaces"/>
    <b v="1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d v="2015-02-10T16:52:10"/>
    <d v="2015-01-20T16:52:10"/>
    <n v="1423587130"/>
    <n v="1421772730"/>
    <b v="0"/>
    <n v="55"/>
    <n v="1.1712499999999999"/>
    <n v="85.181818181818187"/>
    <s v="theater"/>
    <s v="spaces"/>
    <s v="theater/spaces"/>
    <b v="1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5-22T20:04:09"/>
    <n v="1434917049"/>
    <n v="1432325049"/>
    <b v="0"/>
    <n v="107"/>
    <n v="1.5696000000000001"/>
    <n v="146.69158878504672"/>
    <s v="theater"/>
    <s v="spaces"/>
    <s v="theater/spaces"/>
    <b v="1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0-08T02:58:00"/>
    <n v="1415163600"/>
    <n v="1412737080"/>
    <b v="0"/>
    <n v="557"/>
    <n v="1.13104"/>
    <n v="50.764811490125673"/>
    <s v="theater"/>
    <s v="spaces"/>
    <s v="theater/spaces"/>
    <b v="1"/>
    <x v="0"/>
  </r>
  <r>
    <n v="3015"/>
    <x v="3014"/>
    <s v="We're turning an old yogurt shop into a live theater in downtown Charleston.   Please help us hang our sign!"/>
    <n v="3400"/>
    <n v="3508"/>
    <x v="0"/>
    <s v="US"/>
    <s v="USD"/>
    <d v="2014-06-11T04:00:00"/>
    <d v="2014-05-26T17:27:18"/>
    <n v="1402459200"/>
    <n v="1401125238"/>
    <b v="0"/>
    <n v="40"/>
    <n v="1.0317647058823529"/>
    <n v="87.7"/>
    <s v="theater"/>
    <s v="spaces"/>
    <s v="theater/spaces"/>
    <b v="1"/>
    <x v="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5-19T13:09:12"/>
    <n v="1405688952"/>
    <n v="1400504952"/>
    <b v="0"/>
    <n v="36"/>
    <n v="1.0261176470588236"/>
    <n v="242.27777777777777"/>
    <s v="theater"/>
    <s v="spaces"/>
    <s v="theater/spaces"/>
    <b v="1"/>
    <x v="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7-21T20:24:03"/>
    <n v="1408566243"/>
    <n v="1405974243"/>
    <b v="0"/>
    <n v="159"/>
    <n v="1.0584090909090909"/>
    <n v="146.44654088050314"/>
    <s v="theater"/>
    <s v="spaces"/>
    <s v="theater/spaces"/>
    <b v="1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d v="2015-06-08T07:09:36"/>
    <n v="1437429600"/>
    <n v="1433747376"/>
    <b v="0"/>
    <n v="41"/>
    <n v="1.0071428571428571"/>
    <n v="103.17073170731707"/>
    <s v="theater"/>
    <s v="spaces"/>
    <s v="theater/spaces"/>
    <b v="1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4-29T20:00:20"/>
    <n v="1401159600"/>
    <n v="1398801620"/>
    <b v="0"/>
    <n v="226"/>
    <n v="1.2123333333333333"/>
    <n v="80.464601769911511"/>
    <s v="theater"/>
    <s v="spaces"/>
    <s v="theater/spaces"/>
    <b v="1"/>
    <x v="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6-15T20:18:53"/>
    <n v="1439583533"/>
    <n v="1434399533"/>
    <b v="0"/>
    <n v="30"/>
    <n v="1.0057142857142858"/>
    <n v="234.66666666666666"/>
    <s v="theater"/>
    <s v="spaces"/>
    <s v="theater/spaces"/>
    <b v="1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0-17T14:51:09"/>
    <n v="1479794340"/>
    <n v="1476715869"/>
    <b v="0"/>
    <n v="103"/>
    <n v="1.1602222222222223"/>
    <n v="50.689320388349515"/>
    <s v="theater"/>
    <s v="spaces"/>
    <s v="theater/spaces"/>
    <b v="1"/>
    <x v="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7-13T22:53:29"/>
    <n v="1472338409"/>
    <n v="1468450409"/>
    <b v="0"/>
    <n v="62"/>
    <n v="1.0087999999999999"/>
    <n v="162.70967741935485"/>
    <s v="theater"/>
    <s v="spaces"/>
    <s v="theater/spaces"/>
    <b v="1"/>
    <x v="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4-27T16:13:06"/>
    <n v="1434039186"/>
    <n v="1430151186"/>
    <b v="0"/>
    <n v="6"/>
    <n v="1.03"/>
    <n v="120.16666666666667"/>
    <s v="theater"/>
    <s v="spaces"/>
    <s v="theater/spaces"/>
    <b v="1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d v="2012-10-06T23:51:15"/>
    <d v="2012-09-06T23:51:15"/>
    <n v="1349567475"/>
    <n v="1346975475"/>
    <b v="0"/>
    <n v="182"/>
    <n v="2.4641999999999999"/>
    <n v="67.697802197802204"/>
    <s v="theater"/>
    <s v="spaces"/>
    <s v="theater/spaces"/>
    <b v="1"/>
    <x v="0"/>
  </r>
  <r>
    <n v="3025"/>
    <x v="3024"/>
    <s v="Be part of building Cardiff's first pub theatre, located right in the city centre. Launching January 2015."/>
    <n v="2500"/>
    <n v="7555"/>
    <x v="0"/>
    <s v="GB"/>
    <s v="GBP"/>
    <d v="2014-05-30T16:00:00"/>
    <d v="2014-05-02T12:13:33"/>
    <n v="1401465600"/>
    <n v="1399032813"/>
    <b v="0"/>
    <n v="145"/>
    <n v="3.0219999999999998"/>
    <n v="52.103448275862071"/>
    <s v="theater"/>
    <s v="spaces"/>
    <s v="theater/spaces"/>
    <b v="1"/>
    <x v="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2-17T11:01:32"/>
    <n v="1488538892"/>
    <n v="1487329292"/>
    <b v="0"/>
    <n v="25"/>
    <n v="1.4333333333333333"/>
    <n v="51.6"/>
    <s v="theater"/>
    <s v="spaces"/>
    <s v="theater/spaces"/>
    <b v="1"/>
    <x v="0"/>
  </r>
  <r>
    <n v="3027"/>
    <x v="3026"/>
    <s v="Wavy says let's LIGHT UP THE RAINBOW STAGE and as our stretch reward we'll throw all of us a PARTY!"/>
    <n v="40000"/>
    <n v="52576"/>
    <x v="0"/>
    <s v="US"/>
    <s v="USD"/>
    <d v="2015-03-20T15:54:11"/>
    <d v="2015-02-18T16:54:11"/>
    <n v="1426866851"/>
    <n v="1424278451"/>
    <b v="0"/>
    <n v="320"/>
    <n v="1.3144"/>
    <n v="164.3"/>
    <s v="theater"/>
    <s v="spaces"/>
    <s v="theater/spaces"/>
    <b v="1"/>
    <x v="0"/>
  </r>
  <r>
    <n v="3028"/>
    <x v="3027"/>
    <s v="We have a space! Help us fill it with a stage, chairs, gear and audiences' laughter!"/>
    <n v="5000"/>
    <n v="8401"/>
    <x v="0"/>
    <s v="US"/>
    <s v="USD"/>
    <d v="2016-08-15T06:20:25"/>
    <d v="2016-07-16T06:20:25"/>
    <n v="1471242025"/>
    <n v="1468650025"/>
    <b v="0"/>
    <n v="99"/>
    <n v="1.6801999999999999"/>
    <n v="84.858585858585855"/>
    <s v="theater"/>
    <s v="spaces"/>
    <s v="theater/spaces"/>
    <b v="1"/>
    <x v="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0-20T17:00:47"/>
    <n v="1416285300"/>
    <n v="1413824447"/>
    <b v="0"/>
    <n v="348"/>
    <n v="1.0967666666666667"/>
    <n v="94.548850574712645"/>
    <s v="theater"/>
    <s v="spaces"/>
    <s v="theater/spaces"/>
    <b v="1"/>
    <x v="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8-17T17:56:11"/>
    <n v="1442426171"/>
    <n v="1439834171"/>
    <b v="0"/>
    <n v="41"/>
    <n v="1.0668571428571429"/>
    <n v="45.536585365853661"/>
    <s v="theater"/>
    <s v="spaces"/>
    <s v="theater/spaces"/>
    <b v="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08-15T21:10:47"/>
    <n v="1476479447"/>
    <n v="1471295447"/>
    <b v="0"/>
    <n v="29"/>
    <n v="1"/>
    <n v="51.724137931034484"/>
    <s v="theater"/>
    <s v="spaces"/>
    <s v="theater/spaces"/>
    <b v="1"/>
    <x v="0"/>
  </r>
  <r>
    <n v="3032"/>
    <x v="3031"/>
    <s v="One night only, not-for-profit, neighborhood haunted attraction that will scare your mask off! Coming this Halloween."/>
    <n v="1000"/>
    <n v="1272"/>
    <x v="0"/>
    <s v="US"/>
    <s v="USD"/>
    <d v="2015-09-11T01:04:19"/>
    <d v="2015-08-12T01:04:19"/>
    <n v="1441933459"/>
    <n v="1439341459"/>
    <b v="0"/>
    <n v="25"/>
    <n v="1.272"/>
    <n v="50.88"/>
    <s v="theater"/>
    <s v="spaces"/>
    <s v="theater/spaces"/>
    <b v="1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d v="2016-08-18T02:38:45"/>
    <d v="2016-07-19T02:38:45"/>
    <n v="1471487925"/>
    <n v="1468895925"/>
    <b v="0"/>
    <n v="23"/>
    <n v="1.4653333333333334"/>
    <n v="191.13043478260869"/>
    <s v="theater"/>
    <s v="spaces"/>
    <s v="theater/spaces"/>
    <b v="1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0-01T12:50:55"/>
    <n v="1477972740"/>
    <n v="1475326255"/>
    <b v="0"/>
    <n v="1260"/>
    <n v="1.1253599999999999"/>
    <n v="89.314285714285717"/>
    <s v="theater"/>
    <s v="spaces"/>
    <s v="theater/spaces"/>
    <b v="1"/>
    <x v="0"/>
  </r>
  <r>
    <n v="3035"/>
    <x v="3034"/>
    <s v="Help create a permanent home for live comedy shows and classes in Downtown RVA."/>
    <n v="25000"/>
    <n v="27196.71"/>
    <x v="0"/>
    <s v="US"/>
    <s v="USD"/>
    <d v="2013-05-04T13:26:49"/>
    <d v="2013-04-04T13:26:49"/>
    <n v="1367674009"/>
    <n v="1365082009"/>
    <b v="0"/>
    <n v="307"/>
    <n v="1.0878684000000001"/>
    <n v="88.588631921824103"/>
    <s v="theater"/>
    <s v="spaces"/>
    <s v="theater/spaces"/>
    <b v="1"/>
    <x v="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7-11T18:50:44"/>
    <n v="1376654340"/>
    <n v="1373568644"/>
    <b v="0"/>
    <n v="329"/>
    <n v="1.26732"/>
    <n v="96.300911854103347"/>
    <s v="theater"/>
    <s v="spaces"/>
    <s v="theater/spaces"/>
    <b v="1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07-19T21:26:13"/>
    <n v="1285995540"/>
    <n v="1279574773"/>
    <b v="0"/>
    <n v="32"/>
    <n v="2.1320000000000001"/>
    <n v="33.3125"/>
    <s v="theater"/>
    <s v="spaces"/>
    <s v="theater/spaces"/>
    <b v="1"/>
    <x v="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d v="2016-03-04T06:03:17"/>
    <d v="2016-01-04T06:03:17"/>
    <n v="1457071397"/>
    <n v="1451887397"/>
    <b v="0"/>
    <n v="27"/>
    <n v="1.0049999999999999"/>
    <n v="37.222222222222221"/>
    <s v="theater"/>
    <s v="spaces"/>
    <s v="theater/spaces"/>
    <b v="1"/>
    <x v="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02T19:03:58"/>
    <n v="1388303940"/>
    <n v="1386011038"/>
    <b v="0"/>
    <n v="236"/>
    <n v="1.0871389999999999"/>
    <n v="92.130423728813554"/>
    <s v="theater"/>
    <s v="spaces"/>
    <s v="theater/spaces"/>
    <b v="1"/>
    <x v="0"/>
  </r>
  <r>
    <n v="3040"/>
    <x v="3039"/>
    <s v="48 hours of deck screws, dry wall, hard hats and needed renovation to help the Jayhawk rise from the ashes."/>
    <n v="3000"/>
    <n v="3225"/>
    <x v="0"/>
    <s v="US"/>
    <s v="USD"/>
    <d v="2015-06-26T23:00:00"/>
    <d v="2015-06-22T19:00:21"/>
    <n v="1435359600"/>
    <n v="1434999621"/>
    <b v="0"/>
    <n v="42"/>
    <n v="1.075"/>
    <n v="76.785714285714292"/>
    <s v="theater"/>
    <s v="spaces"/>
    <s v="theater/spaces"/>
    <b v="1"/>
    <x v="0"/>
  </r>
  <r>
    <n v="3041"/>
    <x v="3040"/>
    <s v="Privet! Hello! Bon Jour! We are the Arlekin Players Theatre and we need a home."/>
    <n v="8300"/>
    <n v="9170"/>
    <x v="0"/>
    <s v="US"/>
    <s v="USD"/>
    <d v="2016-01-20T20:50:48"/>
    <d v="2015-12-21T20:50:48"/>
    <n v="1453323048"/>
    <n v="1450731048"/>
    <b v="0"/>
    <n v="95"/>
    <n v="1.1048192771084338"/>
    <n v="96.526315789473685"/>
    <s v="theater"/>
    <s v="spaces"/>
    <s v="theater/spaces"/>
    <b v="1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d v="2015-10-06T16:30:47"/>
    <d v="2015-09-06T16:30:47"/>
    <n v="1444149047"/>
    <n v="1441557047"/>
    <b v="0"/>
    <n v="37"/>
    <n v="1.28"/>
    <n v="51.891891891891895"/>
    <s v="theater"/>
    <s v="spaces"/>
    <s v="theater/spaces"/>
    <b v="1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d v="2015-04-16T02:50:00"/>
    <d v="2015-03-20T01:41:39"/>
    <n v="1429152600"/>
    <n v="1426815699"/>
    <b v="0"/>
    <n v="128"/>
    <n v="1.1000666666666667"/>
    <n v="128.9140625"/>
    <s v="theater"/>
    <s v="spaces"/>
    <s v="theater/spaces"/>
    <b v="1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1-18T17:26:38"/>
    <n v="1454433998"/>
    <n v="1453137998"/>
    <b v="0"/>
    <n v="156"/>
    <n v="1.0934166666666667"/>
    <n v="84.108974358974365"/>
    <s v="theater"/>
    <s v="spaces"/>
    <s v="theater/spaces"/>
    <b v="1"/>
    <x v="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7-23T03:44:15"/>
    <n v="1408679055"/>
    <n v="1406087055"/>
    <b v="0"/>
    <n v="64"/>
    <n v="1.3270650000000002"/>
    <n v="82.941562500000003"/>
    <s v="theater"/>
    <s v="spaces"/>
    <s v="theater/spaces"/>
    <b v="1"/>
    <x v="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8-11T19:16:26"/>
    <n v="1410324720"/>
    <n v="1407784586"/>
    <b v="0"/>
    <n v="58"/>
    <n v="1.9084810126582279"/>
    <n v="259.94827586206895"/>
    <s v="theater"/>
    <s v="spaces"/>
    <s v="theater/spaces"/>
    <b v="1"/>
    <x v="0"/>
  </r>
  <r>
    <n v="3047"/>
    <x v="3046"/>
    <s v="Hi! We're the Graduating Seniors Acting V Seniors at Temple University! Welcome to our Kick starter Page!"/>
    <n v="500"/>
    <n v="745"/>
    <x v="0"/>
    <s v="US"/>
    <s v="USD"/>
    <d v="2016-04-27T13:16:00"/>
    <d v="2016-03-14T23:44:14"/>
    <n v="1461762960"/>
    <n v="1457999054"/>
    <b v="0"/>
    <n v="20"/>
    <n v="1.49"/>
    <n v="37.25"/>
    <s v="theater"/>
    <s v="spaces"/>
    <s v="theater/spaces"/>
    <b v="1"/>
    <x v="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02T21:37:42"/>
    <n v="1420060920"/>
    <n v="1417556262"/>
    <b v="0"/>
    <n v="47"/>
    <n v="1.6639999999999999"/>
    <n v="177.02127659574469"/>
    <s v="theater"/>
    <s v="spaces"/>
    <s v="theater/spaces"/>
    <b v="1"/>
    <x v="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5-15T00:20:55"/>
    <n v="1434241255"/>
    <n v="1431649255"/>
    <b v="0"/>
    <n v="54"/>
    <n v="1.0666666666666667"/>
    <n v="74.074074074074076"/>
    <s v="theater"/>
    <s v="spaces"/>
    <s v="theater/spaces"/>
    <b v="1"/>
    <x v="0"/>
  </r>
  <r>
    <n v="3050"/>
    <x v="3049"/>
    <s v="Help fund The Black Pearl Consuite at CoreCon VIII: On Ancient Seas!"/>
    <n v="600"/>
    <n v="636"/>
    <x v="0"/>
    <s v="US"/>
    <s v="USD"/>
    <d v="2016-05-05T04:02:40"/>
    <d v="2016-04-05T04:02:40"/>
    <n v="1462420960"/>
    <n v="1459828960"/>
    <b v="0"/>
    <n v="9"/>
    <n v="1.06"/>
    <n v="70.666666666666671"/>
    <s v="theater"/>
    <s v="spaces"/>
    <s v="theater/spaces"/>
    <b v="1"/>
    <x v="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d v="2017-02-08T09:59:05"/>
    <d v="2017-01-09T09:59:05"/>
    <n v="1486547945"/>
    <n v="1483955945"/>
    <b v="1"/>
    <n v="35"/>
    <n v="0.23628571428571429"/>
    <n v="23.62857142857143"/>
    <s v="theater"/>
    <s v="spaces"/>
    <s v="theater/spaces"/>
    <b v="0"/>
    <x v="1"/>
  </r>
  <r>
    <n v="3052"/>
    <x v="3051"/>
    <s v="To let the arts continue in Walker Minnesota We need a performing arts space and art gallery"/>
    <n v="50000"/>
    <n v="75"/>
    <x v="2"/>
    <s v="US"/>
    <s v="USD"/>
    <d v="2015-05-28T15:59:00"/>
    <d v="2015-04-28T16:04:54"/>
    <n v="1432828740"/>
    <n v="1430237094"/>
    <b v="0"/>
    <n v="2"/>
    <n v="1.5E-3"/>
    <n v="37.5"/>
    <s v="theater"/>
    <s v="spaces"/>
    <s v="theater/spaces"/>
    <b v="0"/>
    <x v="1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d v="2014-10-02T03:59:00"/>
    <d v="2014-08-11T18:16:53"/>
    <n v="1412222340"/>
    <n v="1407781013"/>
    <b v="0"/>
    <n v="3"/>
    <n v="4.0000000000000001E-3"/>
    <n v="13.333333333333334"/>
    <s v="theater"/>
    <s v="spaces"/>
    <s v="theater/spaces"/>
    <b v="0"/>
    <x v="1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d v="2015-03-02T01:04:00"/>
    <d v="2015-01-23T19:59:14"/>
    <n v="1425258240"/>
    <n v="1422043154"/>
    <b v="0"/>
    <n v="0"/>
    <n v="0"/>
    <s v="Received No Donations"/>
    <s v="theater"/>
    <s v="spaces"/>
    <s v="theater/spaces"/>
    <b v="0"/>
    <x v="1"/>
  </r>
  <r>
    <n v="3055"/>
    <x v="3054"/>
    <s v="I have been in the Surfing business since 1962 have a collection of surfing memorabilia I would like to open a surfing museum"/>
    <n v="20000"/>
    <n v="1"/>
    <x v="2"/>
    <s v="US"/>
    <s v="USD"/>
    <d v="2015-01-09T22:59:50"/>
    <d v="2014-11-10T22:59:50"/>
    <n v="1420844390"/>
    <n v="1415660390"/>
    <b v="0"/>
    <n v="1"/>
    <n v="5.0000000000000002E-5"/>
    <n v="1"/>
    <s v="theater"/>
    <s v="spaces"/>
    <s v="theater/spaces"/>
    <b v="0"/>
    <x v="1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d v="2014-09-29T15:16:24"/>
    <d v="2014-07-31T15:16:24"/>
    <n v="1412003784"/>
    <n v="1406819784"/>
    <b v="0"/>
    <n v="0"/>
    <n v="0"/>
    <s v="Received No Donations"/>
    <s v="theater"/>
    <s v="spaces"/>
    <s v="theater/spaces"/>
    <b v="0"/>
    <x v="1"/>
  </r>
  <r>
    <n v="3057"/>
    <x v="3056"/>
    <s v="A series of 6 educational theme parks. This project is to fund the plans and 3D designs required to build the first park."/>
    <n v="50000"/>
    <n v="0"/>
    <x v="2"/>
    <s v="GB"/>
    <s v="GBP"/>
    <d v="2016-04-03T14:36:51"/>
    <d v="2016-03-04T15:36:51"/>
    <n v="1459694211"/>
    <n v="1457105811"/>
    <b v="0"/>
    <n v="0"/>
    <n v="0"/>
    <s v="Received No Donations"/>
    <s v="theater"/>
    <s v="spaces"/>
    <s v="theater/spaces"/>
    <b v="0"/>
    <x v="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d v="2016-05-20T08:59:00"/>
    <d v="2016-03-31T08:59:00"/>
    <n v="1463734740"/>
    <n v="1459414740"/>
    <b v="0"/>
    <n v="3"/>
    <n v="1.6666666666666666E-4"/>
    <n v="1"/>
    <s v="theater"/>
    <s v="spaces"/>
    <s v="theater/spaces"/>
    <b v="0"/>
    <x v="1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d v="2014-08-08T22:27:26"/>
    <d v="2014-07-09T22:27:26"/>
    <n v="1407536846"/>
    <n v="1404944846"/>
    <b v="0"/>
    <n v="11"/>
    <n v="3.0066666666666665E-2"/>
    <n v="41"/>
    <s v="theater"/>
    <s v="spaces"/>
    <s v="theater/spaces"/>
    <b v="0"/>
    <x v="1"/>
  </r>
  <r>
    <n v="3060"/>
    <x v="3059"/>
    <s v="Save the historic Roxy theatre in Bremerton WA from being repurposed as office space."/>
    <n v="220000"/>
    <n v="335"/>
    <x v="2"/>
    <s v="US"/>
    <s v="USD"/>
    <d v="2015-09-28T06:35:34"/>
    <d v="2015-08-29T06:35:34"/>
    <n v="1443422134"/>
    <n v="1440830134"/>
    <b v="0"/>
    <n v="6"/>
    <n v="1.5227272727272728E-3"/>
    <n v="55.833333333333336"/>
    <s v="theater"/>
    <s v="spaces"/>
    <s v="theater/spaces"/>
    <b v="0"/>
    <x v="1"/>
  </r>
  <r>
    <n v="3061"/>
    <x v="3060"/>
    <s v="Save a historic Local theater."/>
    <n v="1000000"/>
    <n v="0"/>
    <x v="2"/>
    <s v="US"/>
    <s v="USD"/>
    <d v="2014-08-13T18:49:08"/>
    <d v="2014-07-14T18:49:08"/>
    <n v="1407955748"/>
    <n v="1405363748"/>
    <b v="0"/>
    <n v="0"/>
    <n v="0"/>
    <s v="Received No Donations"/>
    <s v="theater"/>
    <s v="spaces"/>
    <s v="theater/spaces"/>
    <b v="0"/>
    <x v="1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d v="2015-09-30T18:00:00"/>
    <d v="2015-09-01T12:51:32"/>
    <n v="1443636000"/>
    <n v="1441111892"/>
    <b v="0"/>
    <n v="67"/>
    <n v="0.66839999999999999"/>
    <n v="99.761194029850742"/>
    <s v="theater"/>
    <s v="spaces"/>
    <s v="theater/spaces"/>
    <b v="0"/>
    <x v="1"/>
  </r>
  <r>
    <n v="3063"/>
    <x v="3062"/>
    <s v="Members of the local Miami music scene are putting together a venue/creative space in Kendall!"/>
    <n v="3000"/>
    <n v="587"/>
    <x v="2"/>
    <s v="US"/>
    <s v="USD"/>
    <d v="2016-10-22T22:08:58"/>
    <d v="2016-09-17T22:08:58"/>
    <n v="1477174138"/>
    <n v="1474150138"/>
    <b v="0"/>
    <n v="23"/>
    <n v="0.19566666666666666"/>
    <n v="25.521739130434781"/>
    <s v="theater"/>
    <s v="spaces"/>
    <s v="theater/spaces"/>
    <b v="0"/>
    <x v="1"/>
  </r>
  <r>
    <n v="3064"/>
    <x v="3063"/>
    <s v="An epicenter for connection, creation and expression of the community."/>
    <n v="75000"/>
    <n v="8471"/>
    <x v="2"/>
    <s v="US"/>
    <s v="USD"/>
    <d v="2015-11-22T06:59:00"/>
    <d v="2015-10-22T03:07:26"/>
    <n v="1448175540"/>
    <n v="1445483246"/>
    <b v="0"/>
    <n v="72"/>
    <n v="0.11294666666666667"/>
    <n v="117.65277777777777"/>
    <s v="theater"/>
    <s v="spaces"/>
    <s v="theater/spaces"/>
    <b v="0"/>
    <x v="1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d v="2014-07-30T01:19:32"/>
    <d v="2014-07-05T01:19:32"/>
    <n v="1406683172"/>
    <n v="1404523172"/>
    <b v="0"/>
    <n v="2"/>
    <n v="4.0000000000000002E-4"/>
    <n v="5"/>
    <s v="theater"/>
    <s v="spaces"/>
    <s v="theater/spaces"/>
    <b v="0"/>
    <x v="1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d v="2016-07-10T05:28:57"/>
    <d v="2016-06-10T05:28:57"/>
    <n v="1468128537"/>
    <n v="1465536537"/>
    <b v="0"/>
    <n v="15"/>
    <n v="0.11985714285714286"/>
    <n v="2796.6666666666665"/>
    <s v="theater"/>
    <s v="spaces"/>
    <s v="theater/spaces"/>
    <b v="0"/>
    <x v="1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d v="2015-09-09T22:31:19"/>
    <d v="2015-08-10T22:31:19"/>
    <n v="1441837879"/>
    <n v="1439245879"/>
    <b v="0"/>
    <n v="1"/>
    <n v="2.5000000000000001E-2"/>
    <n v="200"/>
    <s v="theater"/>
    <s v="spaces"/>
    <s v="theater/spaces"/>
    <b v="0"/>
    <x v="1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d v="2015-10-16T16:35:52"/>
    <d v="2015-09-16T16:35:52"/>
    <n v="1445013352"/>
    <n v="1442421352"/>
    <b v="0"/>
    <n v="2"/>
    <n v="6.9999999999999999E-4"/>
    <n v="87.5"/>
    <s v="theater"/>
    <s v="spaces"/>
    <s v="theater/spaces"/>
    <b v="0"/>
    <x v="1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d v="2014-11-14T20:00:34"/>
    <n v="1418587234"/>
    <n v="1415995234"/>
    <b v="0"/>
    <n v="7"/>
    <n v="0.14099999999999999"/>
    <n v="20.142857142857142"/>
    <s v="theater"/>
    <s v="spaces"/>
    <s v="theater/spaces"/>
    <b v="0"/>
    <x v="1"/>
  </r>
  <r>
    <n v="3070"/>
    <x v="3069"/>
    <s v="Liverpool's 1st purpose built 7 night a week comedy club, bar &amp; restaurant with live music &amp; much more"/>
    <n v="10000"/>
    <n v="334"/>
    <x v="2"/>
    <s v="GB"/>
    <s v="GBP"/>
    <d v="2016-12-07T17:36:09"/>
    <d v="2016-11-16T17:36:09"/>
    <n v="1481132169"/>
    <n v="1479317769"/>
    <b v="0"/>
    <n v="16"/>
    <n v="3.3399999999999999E-2"/>
    <n v="20.875"/>
    <s v="theater"/>
    <s v="spaces"/>
    <s v="theater/spaces"/>
    <b v="0"/>
    <x v="1"/>
  </r>
  <r>
    <n v="3071"/>
    <x v="3070"/>
    <s v="Anyone can create. They just need a place and an opportunity. The Echo Theatre (Provo) provides that opportunity."/>
    <n v="12000"/>
    <n v="7173"/>
    <x v="2"/>
    <s v="US"/>
    <s v="USD"/>
    <d v="2015-04-21T05:59:00"/>
    <d v="2015-04-03T17:34:41"/>
    <n v="1429595940"/>
    <n v="1428082481"/>
    <b v="0"/>
    <n v="117"/>
    <n v="0.59775"/>
    <n v="61.307692307692307"/>
    <s v="theater"/>
    <s v="spaces"/>
    <s v="theater/spaces"/>
    <b v="0"/>
    <x v="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d v="2016-10-30T01:46:00"/>
    <d v="2016-10-15T16:34:22"/>
    <n v="1477791960"/>
    <n v="1476549262"/>
    <b v="0"/>
    <n v="2"/>
    <n v="1.6666666666666666E-4"/>
    <n v="1"/>
    <s v="theater"/>
    <s v="spaces"/>
    <s v="theater/spaces"/>
    <b v="0"/>
    <x v="1"/>
  </r>
  <r>
    <n v="3073"/>
    <x v="3072"/>
    <s v="Conversion of a long dormant synagogue into a Performing and Visual Arts Center, revitalizing Rochester's inner city."/>
    <n v="2800000"/>
    <n v="645"/>
    <x v="2"/>
    <s v="US"/>
    <s v="USD"/>
    <d v="2015-06-14T19:19:00"/>
    <d v="2015-04-17T16:25:00"/>
    <n v="1434309540"/>
    <n v="1429287900"/>
    <b v="0"/>
    <n v="7"/>
    <n v="2.3035714285714285E-4"/>
    <n v="92.142857142857139"/>
    <s v="theater"/>
    <s v="spaces"/>
    <s v="theater/spaces"/>
    <b v="0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d v="2016-02-09T13:42:39"/>
    <n v="1457617359"/>
    <n v="1455025359"/>
    <b v="0"/>
    <n v="3"/>
    <n v="8.8000000000000003E-4"/>
    <n v="7.333333333333333"/>
    <s v="theater"/>
    <s v="spaces"/>
    <s v="theater/spaces"/>
    <b v="0"/>
    <x v="1"/>
  </r>
  <r>
    <n v="3075"/>
    <x v="3074"/>
    <s v="Magic Morgan &amp; Liliana are raising funds to expand their famed traveling magic show to a theater of magic."/>
    <n v="15000"/>
    <n v="1296"/>
    <x v="2"/>
    <s v="US"/>
    <s v="USD"/>
    <d v="2016-08-19T02:27:20"/>
    <d v="2016-06-30T02:27:20"/>
    <n v="1471573640"/>
    <n v="1467253640"/>
    <b v="0"/>
    <n v="20"/>
    <n v="8.6400000000000005E-2"/>
    <n v="64.8"/>
    <s v="theater"/>
    <s v="spaces"/>
    <s v="theater/spaces"/>
    <b v="0"/>
    <x v="1"/>
  </r>
  <r>
    <n v="3076"/>
    <x v="3075"/>
    <s v="Helping female comedians get in their 10,000 Hours of practice!"/>
    <n v="10000"/>
    <n v="1506"/>
    <x v="2"/>
    <s v="US"/>
    <s v="USD"/>
    <d v="2015-10-09T15:38:43"/>
    <d v="2015-08-10T15:38:43"/>
    <n v="1444405123"/>
    <n v="1439221123"/>
    <b v="0"/>
    <n v="50"/>
    <n v="0.15060000000000001"/>
    <n v="30.12"/>
    <s v="theater"/>
    <s v="spaces"/>
    <s v="theater/spaces"/>
    <b v="0"/>
    <x v="1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d v="2017-03-02T22:57:58"/>
    <d v="2017-01-31T22:57:58"/>
    <n v="1488495478"/>
    <n v="1485903478"/>
    <b v="0"/>
    <n v="2"/>
    <n v="4.7727272727272731E-3"/>
    <n v="52.5"/>
    <s v="theater"/>
    <s v="spaces"/>
    <s v="theater/spaces"/>
    <b v="0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d v="2015-02-26T03:19:55"/>
    <d v="2015-01-27T03:19:55"/>
    <n v="1424920795"/>
    <n v="1422328795"/>
    <b v="0"/>
    <n v="3"/>
    <n v="1.1833333333333333E-3"/>
    <n v="23.666666666666668"/>
    <s v="theater"/>
    <s v="spaces"/>
    <s v="theater/spaces"/>
    <b v="0"/>
    <x v="1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d v="2015-03-22T16:07:15"/>
    <d v="2015-02-20T17:07:15"/>
    <n v="1427040435"/>
    <n v="1424452035"/>
    <b v="0"/>
    <n v="27"/>
    <n v="8.4173998587352451E-3"/>
    <n v="415.77777777777777"/>
    <s v="theater"/>
    <s v="spaces"/>
    <s v="theater/spaces"/>
    <b v="0"/>
    <x v="1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d v="2014-12-27T01:40:44"/>
    <d v="2014-10-28T00:40:44"/>
    <n v="1419644444"/>
    <n v="1414456844"/>
    <b v="0"/>
    <n v="7"/>
    <n v="1.8799999999999999E-4"/>
    <n v="53.714285714285715"/>
    <s v="theater"/>
    <s v="spaces"/>
    <s v="theater/spaces"/>
    <b v="0"/>
    <x v="1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d v="2015-09-20T04:21:31"/>
    <d v="2015-08-21T04:21:31"/>
    <n v="1442722891"/>
    <n v="1440130891"/>
    <b v="0"/>
    <n v="5"/>
    <n v="2.1029999999999998E-3"/>
    <n v="420.6"/>
    <s v="theater"/>
    <s v="spaces"/>
    <s v="theater/spaces"/>
    <b v="0"/>
    <x v="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d v="2015-11-15T23:09:06"/>
    <d v="2015-10-16T22:09:06"/>
    <n v="1447628946"/>
    <n v="1445033346"/>
    <b v="0"/>
    <n v="0"/>
    <n v="0"/>
    <s v="Received No Donations"/>
    <s v="theater"/>
    <s v="spaces"/>
    <s v="theater/spaces"/>
    <b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d v="2014-08-02T13:31:18"/>
    <n v="1409547600"/>
    <n v="1406986278"/>
    <b v="0"/>
    <n v="3"/>
    <n v="2.8E-3"/>
    <n v="18.666666666666668"/>
    <s v="theater"/>
    <s v="spaces"/>
    <s v="theater/spaces"/>
    <b v="0"/>
    <x v="1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d v="2015-05-05T18:48:00"/>
    <d v="2015-04-06T17:22:11"/>
    <n v="1430851680"/>
    <n v="1428340931"/>
    <b v="0"/>
    <n v="6"/>
    <n v="0.11579206701157921"/>
    <n v="78.333333333333329"/>
    <s v="theater"/>
    <s v="spaces"/>
    <s v="theater/spaces"/>
    <b v="0"/>
    <x v="1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d v="2015-09-29T21:12:39"/>
    <d v="2015-08-30T21:12:39"/>
    <n v="1443561159"/>
    <n v="1440969159"/>
    <b v="0"/>
    <n v="9"/>
    <n v="2.4400000000000002E-2"/>
    <n v="67.777777777777771"/>
    <s v="theater"/>
    <s v="spaces"/>
    <s v="theater/spaces"/>
    <b v="0"/>
    <x v="1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d v="2015-08-17T16:05:59"/>
    <d v="2015-06-18T16:05:59"/>
    <n v="1439827559"/>
    <n v="1434643559"/>
    <b v="0"/>
    <n v="3"/>
    <n v="2.5000000000000001E-3"/>
    <n v="16.666666666666668"/>
    <s v="theater"/>
    <s v="spaces"/>
    <s v="theater/spaces"/>
    <b v="0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d v="2016-10-22T03:36:30"/>
    <n v="1482294990"/>
    <n v="1477107390"/>
    <b v="0"/>
    <n v="2"/>
    <n v="6.2500000000000003E-3"/>
    <n v="62.5"/>
    <s v="theater"/>
    <s v="spaces"/>
    <s v="theater/spaces"/>
    <b v="0"/>
    <x v="1"/>
  </r>
  <r>
    <n v="3088"/>
    <x v="3087"/>
    <s v="We believe it's time to open a visitor's center that highlights the small towns of the upper Midwest."/>
    <n v="65000"/>
    <n v="126"/>
    <x v="2"/>
    <s v="US"/>
    <s v="USD"/>
    <d v="2015-01-08T13:41:00"/>
    <d v="2014-12-08T13:44:07"/>
    <n v="1420724460"/>
    <n v="1418046247"/>
    <b v="0"/>
    <n v="3"/>
    <n v="1.9384615384615384E-3"/>
    <n v="42"/>
    <s v="theater"/>
    <s v="spaces"/>
    <s v="theater/spaces"/>
    <b v="0"/>
    <x v="1"/>
  </r>
  <r>
    <n v="3089"/>
    <x v="3088"/>
    <s v="A community space in Somerville, MA to celebrate the beautiful intersection of sports and creativity."/>
    <n v="25000"/>
    <n v="5854"/>
    <x v="2"/>
    <s v="US"/>
    <s v="USD"/>
    <d v="2016-07-09T01:59:00"/>
    <d v="2016-06-07T13:01:23"/>
    <n v="1468029540"/>
    <n v="1465304483"/>
    <b v="0"/>
    <n v="45"/>
    <n v="0.23416000000000001"/>
    <n v="130.0888888888889"/>
    <s v="theater"/>
    <s v="spaces"/>
    <s v="theater/spaces"/>
    <b v="0"/>
    <x v="1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d v="2015-05-01T18:39:05"/>
    <d v="2015-03-02T19:39:05"/>
    <n v="1430505545"/>
    <n v="1425325145"/>
    <b v="0"/>
    <n v="9"/>
    <n v="5.080888888888889E-2"/>
    <n v="1270.2222222222222"/>
    <s v="theater"/>
    <s v="spaces"/>
    <s v="theater/spaces"/>
    <b v="0"/>
    <x v="1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d v="2016-08-14T22:45:43"/>
    <d v="2016-07-15T22:45:43"/>
    <n v="1471214743"/>
    <n v="1468622743"/>
    <b v="0"/>
    <n v="9"/>
    <n v="0.15920000000000001"/>
    <n v="88.444444444444443"/>
    <s v="theater"/>
    <s v="spaces"/>
    <s v="theater/spaces"/>
    <b v="0"/>
    <x v="1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d v="2015-10-15T22:00:00"/>
    <d v="2015-09-08T14:51:52"/>
    <n v="1444946400"/>
    <n v="1441723912"/>
    <b v="0"/>
    <n v="21"/>
    <n v="1.1831900000000001E-2"/>
    <n v="56.342380952380957"/>
    <s v="theater"/>
    <s v="spaces"/>
    <s v="theater/spaces"/>
    <b v="0"/>
    <x v="1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d v="2014-06-01T03:59:00"/>
    <d v="2014-05-01T21:49:01"/>
    <n v="1401595140"/>
    <n v="1398980941"/>
    <b v="0"/>
    <n v="17"/>
    <n v="0.22750000000000001"/>
    <n v="53.529411764705884"/>
    <s v="theater"/>
    <s v="spaces"/>
    <s v="theater/spaces"/>
    <b v="0"/>
    <x v="1"/>
  </r>
  <r>
    <n v="3094"/>
    <x v="3093"/>
    <s v="This is a Kickstarter to help with the start up costs for Illusionist, Chris Lengyel's Summer 2016 Tour!"/>
    <n v="100000"/>
    <n v="25"/>
    <x v="2"/>
    <s v="US"/>
    <s v="USD"/>
    <d v="2015-09-20T19:05:56"/>
    <d v="2015-07-22T19:05:56"/>
    <n v="1442775956"/>
    <n v="1437591956"/>
    <b v="0"/>
    <n v="1"/>
    <n v="2.5000000000000001E-4"/>
    <n v="25"/>
    <s v="theater"/>
    <s v="spaces"/>
    <s v="theater/spaces"/>
    <b v="0"/>
    <x v="1"/>
  </r>
  <r>
    <n v="3095"/>
    <x v="3094"/>
    <s v="We are a small theatre company looking to provide world class theatre to the working class in the Greater New York area."/>
    <n v="14920"/>
    <n v="50"/>
    <x v="2"/>
    <s v="US"/>
    <s v="USD"/>
    <d v="2016-08-01T00:36:20"/>
    <d v="2016-06-02T00:36:20"/>
    <n v="1470011780"/>
    <n v="1464827780"/>
    <b v="0"/>
    <n v="1"/>
    <n v="3.351206434316354E-3"/>
    <n v="50"/>
    <s v="theater"/>
    <s v="spaces"/>
    <s v="theater/spaces"/>
    <b v="0"/>
    <x v="1"/>
  </r>
  <r>
    <n v="3096"/>
    <x v="3095"/>
    <s v="To create a learning center for acting and all art types including anything that expresses the emotion of the human spirit."/>
    <n v="20000"/>
    <n v="795"/>
    <x v="2"/>
    <s v="US"/>
    <s v="USD"/>
    <d v="2015-05-20T19:48:46"/>
    <d v="2015-04-20T19:48:46"/>
    <n v="1432151326"/>
    <n v="1429559326"/>
    <b v="0"/>
    <n v="14"/>
    <n v="3.9750000000000001E-2"/>
    <n v="56.785714285714285"/>
    <s v="theater"/>
    <s v="spaces"/>
    <s v="theater/spaces"/>
    <b v="0"/>
    <x v="1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d v="2016-10-07T14:00:00"/>
    <d v="2016-09-16T12:05:01"/>
    <n v="1475848800"/>
    <n v="1474027501"/>
    <b v="0"/>
    <n v="42"/>
    <n v="0.17150000000000001"/>
    <n v="40.833333333333336"/>
    <s v="theater"/>
    <s v="spaces"/>
    <s v="theater/spaces"/>
    <b v="0"/>
    <x v="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d v="2016-02-08T00:17:00"/>
    <d v="2015-12-21T19:00:49"/>
    <n v="1454890620"/>
    <n v="1450724449"/>
    <b v="0"/>
    <n v="27"/>
    <n v="3.608004104669061E-2"/>
    <n v="65.111111111111114"/>
    <s v="theater"/>
    <s v="spaces"/>
    <s v="theater/spaces"/>
    <b v="0"/>
    <x v="1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d v="2016-02-12T04:33:11"/>
    <d v="2016-01-13T04:33:11"/>
    <n v="1455251591"/>
    <n v="1452659591"/>
    <b v="0"/>
    <n v="5"/>
    <n v="0.13900000000000001"/>
    <n v="55.6"/>
    <s v="theater"/>
    <s v="spaces"/>
    <s v="theater/spaces"/>
    <b v="0"/>
    <x v="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d v="2014-10-20T14:56:15"/>
    <d v="2014-09-20T14:56:15"/>
    <n v="1413816975"/>
    <n v="1411224975"/>
    <b v="0"/>
    <n v="13"/>
    <n v="0.15225"/>
    <n v="140.53846153846155"/>
    <s v="theater"/>
    <s v="spaces"/>
    <s v="theater/spaces"/>
    <b v="0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d v="2015-06-16T09:12:17"/>
    <n v="1437033360"/>
    <n v="1434445937"/>
    <b v="0"/>
    <n v="12"/>
    <n v="0.12"/>
    <n v="25"/>
    <s v="theater"/>
    <s v="spaces"/>
    <s v="theater/spaces"/>
    <b v="0"/>
    <x v="1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d v="2016-08-23T08:10:18"/>
    <d v="2016-07-04T08:10:18"/>
    <n v="1471939818"/>
    <n v="1467619818"/>
    <b v="0"/>
    <n v="90"/>
    <n v="0.391125"/>
    <n v="69.533333333333331"/>
    <s v="theater"/>
    <s v="spaces"/>
    <s v="theater/spaces"/>
    <b v="0"/>
    <x v="1"/>
  </r>
  <r>
    <n v="3103"/>
    <x v="3102"/>
    <s v="Creating a place for local artists to perform, at substantially less cost for them"/>
    <n v="4100"/>
    <n v="11"/>
    <x v="2"/>
    <s v="US"/>
    <s v="USD"/>
    <d v="2015-06-12T03:45:06"/>
    <d v="2015-04-13T03:45:06"/>
    <n v="1434080706"/>
    <n v="1428896706"/>
    <b v="0"/>
    <n v="2"/>
    <n v="2.6829268292682929E-3"/>
    <n v="5.5"/>
    <s v="theater"/>
    <s v="spaces"/>
    <s v="theater/spaces"/>
    <b v="0"/>
    <x v="1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d v="2015-02-03T02:00:00"/>
    <d v="2015-01-02T21:48:31"/>
    <n v="1422928800"/>
    <n v="1420235311"/>
    <b v="0"/>
    <n v="5"/>
    <n v="0.29625000000000001"/>
    <n v="237"/>
    <s v="theater"/>
    <s v="spaces"/>
    <s v="theater/spaces"/>
    <b v="0"/>
    <x v="1"/>
  </r>
  <r>
    <n v="3105"/>
    <x v="3104"/>
    <s v="My hope is to raise $5845 and replace old stained and mismatched border curtains, cyclorama curtain, and backdrop."/>
    <n v="5845"/>
    <n v="2476"/>
    <x v="2"/>
    <s v="US"/>
    <s v="USD"/>
    <d v="2014-10-19T05:00:00"/>
    <d v="2014-08-25T17:15:16"/>
    <n v="1413694800"/>
    <n v="1408986916"/>
    <b v="0"/>
    <n v="31"/>
    <n v="0.4236099230111206"/>
    <n v="79.870967741935488"/>
    <s v="theater"/>
    <s v="spaces"/>
    <s v="theater/spaces"/>
    <b v="0"/>
    <x v="1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d v="2015-09-16T22:00:00"/>
    <d v="2015-08-25T10:17:56"/>
    <n v="1442440800"/>
    <n v="1440497876"/>
    <b v="0"/>
    <n v="4"/>
    <n v="4.1000000000000002E-2"/>
    <n v="10.25"/>
    <s v="theater"/>
    <s v="spaces"/>
    <s v="theater/spaces"/>
    <b v="0"/>
    <x v="1"/>
  </r>
  <r>
    <n v="3107"/>
    <x v="3106"/>
    <s v="When opportunity knocks, we answer!  Help expand the ravishingly talented troupe into a new and exciting market and venue!"/>
    <n v="40000"/>
    <n v="7905"/>
    <x v="2"/>
    <s v="US"/>
    <s v="USD"/>
    <d v="2015-05-11T19:32:31"/>
    <d v="2015-05-04T19:32:31"/>
    <n v="1431372751"/>
    <n v="1430767951"/>
    <b v="0"/>
    <n v="29"/>
    <n v="0.197625"/>
    <n v="272.58620689655174"/>
    <s v="theater"/>
    <s v="spaces"/>
    <s v="theater/spaces"/>
    <b v="0"/>
    <x v="1"/>
  </r>
  <r>
    <n v="3108"/>
    <x v="3107"/>
    <s v="We need a permanent home for the theater!"/>
    <n v="50000"/>
    <n v="26"/>
    <x v="2"/>
    <s v="US"/>
    <s v="USD"/>
    <d v="2015-04-28T15:19:54"/>
    <d v="2015-02-27T16:19:54"/>
    <n v="1430234394"/>
    <n v="1425053994"/>
    <b v="0"/>
    <n v="2"/>
    <n v="5.1999999999999995E-4"/>
    <n v="13"/>
    <s v="theater"/>
    <s v="spaces"/>
    <s v="theater/spaces"/>
    <b v="0"/>
    <x v="1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d v="2014-08-28T03:00:10"/>
    <d v="2014-07-24T03:00:10"/>
    <n v="1409194810"/>
    <n v="1406170810"/>
    <b v="0"/>
    <n v="114"/>
    <n v="0.25030188679245285"/>
    <n v="58.184210526315788"/>
    <s v="theater"/>
    <s v="spaces"/>
    <s v="theater/spaces"/>
    <b v="0"/>
    <x v="1"/>
  </r>
  <r>
    <n v="3110"/>
    <x v="3109"/>
    <s v="Cat People Unite! It's time we get a space of our own to relax, socialize and learn! Join the Catmunity!"/>
    <n v="25000"/>
    <n v="10"/>
    <x v="2"/>
    <s v="US"/>
    <s v="USD"/>
    <d v="2017-02-19T00:45:19"/>
    <d v="2017-01-10T00:45:19"/>
    <n v="1487465119"/>
    <n v="1484009119"/>
    <b v="0"/>
    <n v="1"/>
    <n v="4.0000000000000002E-4"/>
    <n v="10"/>
    <s v="theater"/>
    <s v="spaces"/>
    <s v="theater/spaces"/>
    <b v="0"/>
    <x v="1"/>
  </r>
  <r>
    <n v="3111"/>
    <x v="3110"/>
    <s v="Help All Puppet Players perform it's 2015 season in a beautiful 200 seat theater for an entire year."/>
    <n v="20000"/>
    <n v="5328"/>
    <x v="2"/>
    <s v="US"/>
    <s v="USD"/>
    <d v="2014-10-04T14:17:00"/>
    <d v="2014-09-03T14:17:00"/>
    <n v="1412432220"/>
    <n v="1409753820"/>
    <b v="0"/>
    <n v="76"/>
    <n v="0.26640000000000003"/>
    <n v="70.10526315789474"/>
    <s v="theater"/>
    <s v="spaces"/>
    <s v="theater/spaces"/>
    <b v="0"/>
    <x v="1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d v="2016-11-01T02:55:34"/>
    <d v="2016-09-02T02:55:34"/>
    <n v="1477968934"/>
    <n v="1472784934"/>
    <b v="0"/>
    <n v="9"/>
    <n v="4.7363636363636365E-2"/>
    <n v="57.888888888888886"/>
    <s v="theater"/>
    <s v="spaces"/>
    <s v="theater/spaces"/>
    <b v="0"/>
    <x v="1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d v="2015-04-17T17:33:02"/>
    <d v="2015-03-18T17:33:02"/>
    <n v="1429291982"/>
    <n v="1426699982"/>
    <b v="0"/>
    <n v="37"/>
    <n v="4.2435339894712751E-2"/>
    <n v="125.27027027027027"/>
    <s v="theater"/>
    <s v="spaces"/>
    <s v="theater/spaces"/>
    <b v="0"/>
    <x v="1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d v="2014-09-21T15:10:50"/>
    <d v="2014-07-23T15:10:50"/>
    <n v="1411312250"/>
    <n v="1406128250"/>
    <b v="0"/>
    <n v="0"/>
    <n v="0"/>
    <s v="Received No Donations"/>
    <s v="theater"/>
    <s v="spaces"/>
    <s v="theater/spaces"/>
    <b v="0"/>
    <x v="1"/>
  </r>
  <r>
    <n v="3115"/>
    <x v="3114"/>
    <s v="We are creating a mobile community devoted to the spreading and sharing of spoken word and other kinds of storytelling."/>
    <n v="10000"/>
    <n v="300"/>
    <x v="2"/>
    <s v="SE"/>
    <s v="SEK"/>
    <d v="2016-06-05T10:43:47"/>
    <d v="2016-05-06T10:43:47"/>
    <n v="1465123427"/>
    <n v="1462531427"/>
    <b v="0"/>
    <n v="1"/>
    <n v="0.03"/>
    <n v="300"/>
    <s v="theater"/>
    <s v="spaces"/>
    <s v="theater/spaces"/>
    <b v="0"/>
    <x v="1"/>
  </r>
  <r>
    <n v="3116"/>
    <x v="3115"/>
    <s v="Creating a consuite for CoreCon. A focus on the insanity of asylums and early medical practices from history."/>
    <n v="750"/>
    <n v="430"/>
    <x v="2"/>
    <s v="US"/>
    <s v="USD"/>
    <d v="2015-04-01T12:22:05"/>
    <d v="2015-03-18T12:22:05"/>
    <n v="1427890925"/>
    <n v="1426681325"/>
    <b v="0"/>
    <n v="10"/>
    <n v="0.57333333333333336"/>
    <n v="43"/>
    <s v="theater"/>
    <s v="spaces"/>
    <s v="theater/spaces"/>
    <b v="0"/>
    <x v="1"/>
  </r>
  <r>
    <n v="3117"/>
    <x v="3116"/>
    <s v="Performing Arts workshops, for young people aged 5 -16, exploring how the sea has shaped Cowes as a settlement."/>
    <n v="1000"/>
    <n v="1"/>
    <x v="2"/>
    <s v="GB"/>
    <s v="GBP"/>
    <d v="2016-05-27T13:12:00"/>
    <d v="2016-05-19T08:59:20"/>
    <n v="1464354720"/>
    <n v="1463648360"/>
    <b v="0"/>
    <n v="1"/>
    <n v="1E-3"/>
    <n v="1"/>
    <s v="theater"/>
    <s v="spaces"/>
    <s v="theater/spaces"/>
    <b v="0"/>
    <x v="1"/>
  </r>
  <r>
    <n v="3118"/>
    <x v="3117"/>
    <s v="a magical place for all kind of people, like a fairytaile in all colours"/>
    <n v="500000"/>
    <n v="1550"/>
    <x v="2"/>
    <s v="SE"/>
    <s v="SEK"/>
    <d v="2016-07-02T15:35:23"/>
    <d v="2016-06-13T15:35:23"/>
    <n v="1467473723"/>
    <n v="1465832123"/>
    <b v="0"/>
    <n v="2"/>
    <n v="3.0999999999999999E-3"/>
    <n v="775"/>
    <s v="theater"/>
    <s v="spaces"/>
    <s v="theater/spaces"/>
    <b v="0"/>
    <x v="1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d v="2015-03-27T00:05:32"/>
    <d v="2015-02-25T01:05:32"/>
    <n v="1427414732"/>
    <n v="1424826332"/>
    <b v="0"/>
    <n v="1"/>
    <n v="5.0000000000000001E-4"/>
    <n v="5"/>
    <s v="theater"/>
    <s v="spaces"/>
    <s v="theater/spaces"/>
    <b v="0"/>
    <x v="1"/>
  </r>
  <r>
    <n v="3120"/>
    <x v="3119"/>
    <s v="Wij willen Tropicana het subtropisch zwemparadijs van Rotterdam op een nieuwe locatie gaan bouwen."/>
    <n v="1300000"/>
    <n v="128"/>
    <x v="2"/>
    <s v="NL"/>
    <s v="EUR"/>
    <d v="2016-05-05T21:36:36"/>
    <d v="2016-03-06T22:36:36"/>
    <n v="1462484196"/>
    <n v="1457303796"/>
    <b v="0"/>
    <n v="10"/>
    <n v="9.8461538461538464E-5"/>
    <n v="12.8"/>
    <s v="theater"/>
    <s v="spaces"/>
    <s v="theater/spaces"/>
    <b v="0"/>
    <x v="1"/>
  </r>
  <r>
    <n v="3121"/>
    <x v="3120"/>
    <s v="I going to build a theatre for a local ant farm so that Ants can put on their theatre productions."/>
    <n v="1500"/>
    <n v="10"/>
    <x v="1"/>
    <s v="CA"/>
    <s v="CAD"/>
    <d v="2014-09-26T16:18:55"/>
    <d v="2014-07-28T16:18:55"/>
    <n v="1411748335"/>
    <n v="1406564335"/>
    <b v="0"/>
    <n v="1"/>
    <n v="6.6666666666666671E-3"/>
    <n v="10"/>
    <s v="theater"/>
    <s v="spaces"/>
    <s v="theater/spaces"/>
    <b v="0"/>
    <x v="1"/>
  </r>
  <r>
    <n v="3122"/>
    <x v="3121"/>
    <s v="cancelled until further notice"/>
    <n v="199"/>
    <n v="116"/>
    <x v="1"/>
    <s v="US"/>
    <s v="USD"/>
    <d v="2016-11-09T23:22:12"/>
    <d v="2016-11-04T22:22:12"/>
    <n v="1478733732"/>
    <n v="1478298132"/>
    <b v="0"/>
    <n v="2"/>
    <n v="0.58291457286432158"/>
    <n v="58"/>
    <s v="theater"/>
    <s v="spaces"/>
    <s v="theater/spaces"/>
    <b v="0"/>
    <x v="1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d v="2016-07-09T23:49:58"/>
    <d v="2016-06-09T23:49:58"/>
    <n v="1468108198"/>
    <n v="1465516198"/>
    <b v="0"/>
    <n v="348"/>
    <n v="0.68153600000000003"/>
    <n v="244.80459770114942"/>
    <s v="theater"/>
    <s v="spaces"/>
    <s v="theater/spaces"/>
    <b v="0"/>
    <x v="1"/>
  </r>
  <r>
    <n v="3124"/>
    <x v="3123"/>
    <s v="A place where kids/ teens' dreams come true, and one finds there home without sparkly red shoes!"/>
    <n v="800000"/>
    <n v="26"/>
    <x v="1"/>
    <s v="US"/>
    <s v="USD"/>
    <d v="2015-02-02T18:43:21"/>
    <d v="2014-12-04T18:43:21"/>
    <n v="1422902601"/>
    <n v="1417718601"/>
    <b v="0"/>
    <n v="4"/>
    <n v="3.2499999999999997E-5"/>
    <n v="6.5"/>
    <s v="theater"/>
    <s v="spaces"/>
    <s v="theater/spaces"/>
    <b v="0"/>
    <x v="1"/>
  </r>
  <r>
    <n v="3125"/>
    <x v="3124"/>
    <s v="N/A"/>
    <n v="1500000"/>
    <n v="0"/>
    <x v="1"/>
    <s v="US"/>
    <s v="USD"/>
    <d v="2016-01-07T04:57:52"/>
    <d v="2015-12-08T04:57:52"/>
    <n v="1452142672"/>
    <n v="1449550672"/>
    <b v="0"/>
    <n v="0"/>
    <n v="0"/>
    <s v="Received No Donations"/>
    <s v="theater"/>
    <s v="spaces"/>
    <s v="theater/spaces"/>
    <b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d v="2016-02-27T00:26:02"/>
    <n v="1459121162"/>
    <n v="1456532762"/>
    <b v="0"/>
    <n v="17"/>
    <n v="4.1599999999999998E-2"/>
    <n v="61.176470588235297"/>
    <s v="theater"/>
    <s v="spaces"/>
    <s v="theater/spaces"/>
    <b v="0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d v="2015-01-30T20:33:49"/>
    <n v="1425242029"/>
    <n v="1422650029"/>
    <b v="0"/>
    <n v="0"/>
    <n v="0"/>
    <s v="Received No Donations"/>
    <s v="theater"/>
    <s v="spaces"/>
    <s v="theater/spaces"/>
    <b v="0"/>
    <x v="1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2-14T19:49:01"/>
    <n v="1489690141"/>
    <n v="1487101741"/>
    <b v="0"/>
    <n v="117"/>
    <n v="1.0860666666666667"/>
    <n v="139.23931623931625"/>
    <s v="theater"/>
    <s v="plays"/>
    <s v="theater/plays"/>
    <b v="0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3-09T20:13:39"/>
    <n v="1492542819"/>
    <n v="1489090419"/>
    <b v="0"/>
    <n v="1"/>
    <n v="8.0000000000000002E-3"/>
    <n v="10"/>
    <s v="theater"/>
    <s v="plays"/>
    <s v="theater/plays"/>
    <b v="0"/>
    <x v="1"/>
  </r>
  <r>
    <n v="3130"/>
    <x v="3129"/>
    <s v="A shockingly relevant modern take on a 2,000-year-old tragedy that confronts current gender politics."/>
    <n v="10000"/>
    <n v="375"/>
    <x v="3"/>
    <s v="US"/>
    <s v="USD"/>
    <d v="2017-04-14T04:59:00"/>
    <d v="2017-03-14T15:21:56"/>
    <n v="1492145940"/>
    <n v="1489504916"/>
    <b v="0"/>
    <n v="4"/>
    <n v="3.7499999999999999E-2"/>
    <n v="93.75"/>
    <s v="theater"/>
    <s v="plays"/>
    <s v="theater/plays"/>
    <b v="0"/>
    <x v="1"/>
  </r>
  <r>
    <n v="3131"/>
    <x v="3130"/>
    <s v="A Staged Reading of &quot;Snake Eyes,&quot; a new play by Alex Rafala"/>
    <n v="4100"/>
    <n v="645"/>
    <x v="3"/>
    <s v="US"/>
    <s v="USD"/>
    <d v="2017-04-08T12:54:05"/>
    <d v="2017-03-09T13:54:05"/>
    <n v="1491656045"/>
    <n v="1489067645"/>
    <b v="0"/>
    <n v="12"/>
    <n v="0.15731707317073171"/>
    <n v="53.75"/>
    <s v="theater"/>
    <s v="plays"/>
    <s v="theater/plays"/>
    <b v="0"/>
    <x v="1"/>
  </r>
  <r>
    <n v="3132"/>
    <x v="3131"/>
    <s v="Smells Like Money, Drips Like Honey, Taste Like Mocha, Better Run AWAY"/>
    <n v="30000"/>
    <n v="10"/>
    <x v="3"/>
    <s v="US"/>
    <s v="USD"/>
    <d v="2017-04-21T07:24:20"/>
    <d v="2017-02-20T08:24:20"/>
    <n v="1492759460"/>
    <n v="1487579060"/>
    <b v="0"/>
    <n v="1"/>
    <n v="3.3333333333333332E-4"/>
    <n v="10"/>
    <s v="theater"/>
    <s v="plays"/>
    <s v="theater/plays"/>
    <b v="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d v="2017-03-24T12:33:54"/>
    <d v="2017-02-22T13:33:54"/>
    <n v="1490358834"/>
    <n v="1487770434"/>
    <b v="0"/>
    <n v="16"/>
    <n v="1.08"/>
    <n v="33.75"/>
    <s v="theater"/>
    <s v="plays"/>
    <s v="theater/plays"/>
    <b v="0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06T17:16:59"/>
    <n v="1490631419"/>
    <n v="1488820619"/>
    <b v="0"/>
    <n v="12"/>
    <n v="0.22500000000000001"/>
    <n v="18.75"/>
    <s v="theater"/>
    <s v="plays"/>
    <s v="theater/plays"/>
    <b v="0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d v="2017-04-04T03:38:41"/>
    <d v="2017-03-13T03:38:41"/>
    <n v="1491277121"/>
    <n v="1489376321"/>
    <b v="0"/>
    <n v="7"/>
    <n v="0.20849420849420849"/>
    <n v="23.142857142857142"/>
    <s v="theater"/>
    <s v="plays"/>
    <s v="theater/plays"/>
    <b v="0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d v="2017-03-31T22:59:00"/>
    <d v="2017-02-23T11:05:54"/>
    <n v="1491001140"/>
    <n v="1487847954"/>
    <b v="0"/>
    <n v="22"/>
    <n v="1.278"/>
    <n v="29.045454545454547"/>
    <s v="theater"/>
    <s v="plays"/>
    <s v="theater/plays"/>
    <b v="0"/>
    <x v="1"/>
  </r>
  <r>
    <n v="3137"/>
    <x v="3136"/>
    <s v="Set in 1930s Chinatown, evocative of old world South Jackson Street during the Jazz era."/>
    <n v="1500"/>
    <n v="50"/>
    <x v="3"/>
    <s v="US"/>
    <s v="USD"/>
    <d v="2017-05-03T19:12:00"/>
    <d v="2017-03-13T21:14:29"/>
    <n v="1493838720"/>
    <n v="1489439669"/>
    <b v="0"/>
    <n v="1"/>
    <n v="3.3333333333333333E-2"/>
    <n v="50"/>
    <s v="theater"/>
    <s v="plays"/>
    <s v="theater/plays"/>
    <b v="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3-15T15:30:07"/>
    <n v="1491233407"/>
    <n v="1489591807"/>
    <b v="0"/>
    <n v="0"/>
    <n v="0"/>
    <s v="Received No Donations"/>
    <s v="theater"/>
    <s v="plays"/>
    <s v="theater/plays"/>
    <b v="0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2-19T06:29:20"/>
    <n v="1490416380"/>
    <n v="1487485760"/>
    <b v="0"/>
    <n v="6"/>
    <n v="5.3999999999999999E-2"/>
    <n v="450"/>
    <s v="theater"/>
    <s v="plays"/>
    <s v="theater/plays"/>
    <b v="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3-08T17:15:03"/>
    <n v="1491581703"/>
    <n v="1488993303"/>
    <b v="0"/>
    <n v="4"/>
    <n v="9.5999999999999992E-3"/>
    <n v="24"/>
    <s v="theater"/>
    <s v="plays"/>
    <s v="theater/plays"/>
    <b v="0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3-06T18:04:48"/>
    <n v="1492372800"/>
    <n v="1488823488"/>
    <b v="0"/>
    <n v="8"/>
    <n v="0.51600000000000001"/>
    <n v="32.25"/>
    <s v="theater"/>
    <s v="plays"/>
    <s v="theater/plays"/>
    <b v="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d v="2017-03-19T11:18:59"/>
    <d v="2017-02-17T12:18:59"/>
    <n v="1489922339"/>
    <n v="1487333939"/>
    <b v="0"/>
    <n v="3"/>
    <n v="1.6363636363636365E-2"/>
    <n v="15"/>
    <s v="theater"/>
    <s v="plays"/>
    <s v="theater/plays"/>
    <b v="0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3-14T08:35:56"/>
    <n v="1491726956"/>
    <n v="1489480556"/>
    <b v="0"/>
    <n v="0"/>
    <n v="0"/>
    <s v="Received No Donations"/>
    <s v="theater"/>
    <s v="plays"/>
    <s v="theater/plays"/>
    <b v="0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02T12:55:07"/>
    <n v="1489903200"/>
    <n v="1488459307"/>
    <b v="0"/>
    <n v="30"/>
    <n v="0.754"/>
    <n v="251.33333333333334"/>
    <s v="theater"/>
    <s v="plays"/>
    <s v="theater/plays"/>
    <b v="0"/>
    <x v="1"/>
  </r>
  <r>
    <n v="3145"/>
    <x v="3144"/>
    <s v="Dominion Theatre Company is the first community dinner theatre  to be established in Arlington TX."/>
    <n v="25000"/>
    <n v="0"/>
    <x v="3"/>
    <s v="US"/>
    <s v="USD"/>
    <d v="2017-03-27T23:58:54"/>
    <d v="2017-01-27T00:58:54"/>
    <n v="1490659134"/>
    <n v="1485478734"/>
    <b v="0"/>
    <n v="0"/>
    <n v="0"/>
    <s v="Received No Donations"/>
    <s v="theater"/>
    <s v="plays"/>
    <s v="theater/plays"/>
    <b v="0"/>
    <x v="1"/>
  </r>
  <r>
    <n v="3146"/>
    <x v="3145"/>
    <s v="Somos... Podemos... Amamos... Nuestra muralla, nuestra utopÃ­a. Que el amor sea el lÃ­mite"/>
    <n v="50000"/>
    <n v="5250"/>
    <x v="3"/>
    <s v="MX"/>
    <s v="MXN"/>
    <d v="2017-04-16T15:22:46"/>
    <d v="2017-03-02T16:22:46"/>
    <n v="1492356166"/>
    <n v="1488471766"/>
    <b v="0"/>
    <n v="12"/>
    <n v="0.105"/>
    <n v="437.5"/>
    <s v="theater"/>
    <s v="plays"/>
    <s v="theater/plays"/>
    <b v="0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d v="2014-11-07T00:15:55"/>
    <d v="2014-09-27T23:15:55"/>
    <n v="1415319355"/>
    <n v="1411859755"/>
    <b v="1"/>
    <n v="213"/>
    <n v="1.1752499999999999"/>
    <n v="110.35211267605634"/>
    <s v="theater"/>
    <s v="plays"/>
    <s v="theater/plays"/>
    <b v="1"/>
    <x v="0"/>
  </r>
  <r>
    <n v="3148"/>
    <x v="3147"/>
    <s v="Help fund The Aurora Project, an immersive science fiction epic."/>
    <n v="1800"/>
    <n v="2361"/>
    <x v="0"/>
    <s v="US"/>
    <s v="USD"/>
    <d v="2014-10-01T04:00:00"/>
    <d v="2014-09-09T15:58:04"/>
    <n v="1412136000"/>
    <n v="1410278284"/>
    <b v="1"/>
    <n v="57"/>
    <n v="1.3116666666666668"/>
    <n v="41.421052631578945"/>
    <s v="theater"/>
    <s v="plays"/>
    <s v="theater/plays"/>
    <b v="1"/>
    <x v="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1-13T00:25:00"/>
    <n v="1354845600"/>
    <n v="1352766300"/>
    <b v="1"/>
    <n v="25"/>
    <n v="1.04"/>
    <n v="52"/>
    <s v="theater"/>
    <s v="plays"/>
    <s v="theater/plays"/>
    <b v="1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0-10-27T06:20:03"/>
    <n v="1295928000"/>
    <n v="1288160403"/>
    <b v="1"/>
    <n v="104"/>
    <n v="1.01"/>
    <n v="33.990384615384613"/>
    <s v="theater"/>
    <s v="plays"/>
    <s v="theater/plays"/>
    <b v="1"/>
    <x v="0"/>
  </r>
  <r>
    <n v="3151"/>
    <x v="3150"/>
    <s v="A Multi-Media Puppet Show, with large cable control puppets to tell a hilarious story for all ages."/>
    <n v="3500"/>
    <n v="3514"/>
    <x v="0"/>
    <s v="US"/>
    <s v="USD"/>
    <d v="2014-09-10T20:09:34"/>
    <d v="2014-08-11T20:09:34"/>
    <n v="1410379774"/>
    <n v="1407787774"/>
    <b v="1"/>
    <n v="34"/>
    <n v="1.004"/>
    <n v="103.35294117647059"/>
    <s v="theater"/>
    <s v="plays"/>
    <s v="theater/plays"/>
    <b v="1"/>
    <x v="0"/>
  </r>
  <r>
    <n v="3152"/>
    <x v="3151"/>
    <s v="'Gilead' is an original theatre piece inspired by Margaret Atwood's 'The Handmaid's Tale'. (Brighton Fringe 2014)"/>
    <n v="2200"/>
    <n v="2331"/>
    <x v="0"/>
    <s v="GB"/>
    <s v="GBP"/>
    <d v="2013-11-02T20:49:27"/>
    <d v="2013-10-03T20:49:27"/>
    <n v="1383425367"/>
    <n v="1380833367"/>
    <b v="1"/>
    <n v="67"/>
    <n v="1.0595454545454546"/>
    <n v="34.791044776119406"/>
    <s v="theater"/>
    <s v="plays"/>
    <s v="theater/plays"/>
    <b v="1"/>
    <x v="0"/>
  </r>
  <r>
    <n v="3153"/>
    <x v="3152"/>
    <s v="A stage production of Terminator 2: Judgment Day, composed entirely of the words of William Shakespeare"/>
    <n v="3000"/>
    <n v="10067.5"/>
    <x v="0"/>
    <s v="US"/>
    <s v="USD"/>
    <d v="2011-05-01T04:59:00"/>
    <d v="2011-03-31T03:42:17"/>
    <n v="1304225940"/>
    <n v="1301542937"/>
    <b v="1"/>
    <n v="241"/>
    <n v="3.3558333333333334"/>
    <n v="41.773858921161825"/>
    <s v="theater"/>
    <s v="plays"/>
    <s v="theater/plays"/>
    <b v="1"/>
    <x v="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3-02T21:00:58"/>
    <n v="1333310458"/>
    <n v="1330722058"/>
    <b v="1"/>
    <n v="123"/>
    <n v="1.1292857142857142"/>
    <n v="64.268292682926827"/>
    <s v="theater"/>
    <s v="plays"/>
    <s v="theater/plays"/>
    <b v="1"/>
    <x v="0"/>
  </r>
  <r>
    <n v="3155"/>
    <x v="3154"/>
    <s v="We want to take our stage adaptation of Studio Ghibli's 'Princess Mononoke' to more people.  Help us do it!"/>
    <n v="5000"/>
    <n v="9425.23"/>
    <x v="0"/>
    <s v="GB"/>
    <s v="GBP"/>
    <d v="2012-12-20T11:58:45"/>
    <d v="2012-11-20T11:58:45"/>
    <n v="1356004725"/>
    <n v="1353412725"/>
    <b v="1"/>
    <n v="302"/>
    <n v="1.885046"/>
    <n v="31.209370860927152"/>
    <s v="theater"/>
    <s v="plays"/>
    <s v="theater/plays"/>
    <b v="1"/>
    <x v="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4-27T22:52:24"/>
    <n v="1338591144"/>
    <n v="1335567144"/>
    <b v="1"/>
    <n v="89"/>
    <n v="1.0181818181818181"/>
    <n v="62.921348314606739"/>
    <s v="theater"/>
    <s v="plays"/>
    <s v="theater/plays"/>
    <b v="1"/>
    <x v="0"/>
  </r>
  <r>
    <n v="3157"/>
    <x v="3156"/>
    <s v="Four Directors.  Four One Acts.  Four Genres.  For You."/>
    <n v="4000"/>
    <n v="4040"/>
    <x v="0"/>
    <s v="US"/>
    <s v="USD"/>
    <d v="2014-07-19T05:00:00"/>
    <d v="2014-07-09T18:55:05"/>
    <n v="1405746000"/>
    <n v="1404932105"/>
    <b v="1"/>
    <n v="41"/>
    <n v="1.01"/>
    <n v="98.536585365853654"/>
    <s v="theater"/>
    <s v="plays"/>
    <s v="theater/plays"/>
    <b v="1"/>
    <x v="0"/>
  </r>
  <r>
    <n v="3158"/>
    <x v="3157"/>
    <s v="A 40s crime-noir play using nursery rhyme characters."/>
    <n v="5000"/>
    <n v="5700"/>
    <x v="0"/>
    <s v="US"/>
    <s v="USD"/>
    <d v="2013-07-22T20:09:12"/>
    <d v="2013-06-22T20:09:12"/>
    <n v="1374523752"/>
    <n v="1371931752"/>
    <b v="1"/>
    <n v="69"/>
    <n v="1.1399999999999999"/>
    <n v="82.608695652173907"/>
    <s v="theater"/>
    <s v="plays"/>
    <s v="theater/plays"/>
    <b v="1"/>
    <x v="0"/>
  </r>
  <r>
    <n v="3159"/>
    <x v="3158"/>
    <s v="WAXWING is an exciting new world premiere of mythic (perhaps even apocalyptic!) proportions."/>
    <n v="1500"/>
    <n v="2002.22"/>
    <x v="0"/>
    <s v="US"/>
    <s v="USD"/>
    <d v="2012-01-18T23:00:00"/>
    <d v="2011-12-07T01:36:01"/>
    <n v="1326927600"/>
    <n v="1323221761"/>
    <b v="1"/>
    <n v="52"/>
    <n v="1.3348133333333334"/>
    <n v="38.504230769230773"/>
    <s v="theater"/>
    <s v="plays"/>
    <s v="theater/plays"/>
    <b v="1"/>
    <x v="0"/>
  </r>
  <r>
    <n v="3160"/>
    <x v="3159"/>
    <s v="Two stories by Anton Chekhov adapted for the stage and performed back-to-back in a stunning live theatrical performance."/>
    <n v="4500"/>
    <n v="4569"/>
    <x v="0"/>
    <s v="US"/>
    <s v="USD"/>
    <d v="2014-08-13T04:59:00"/>
    <d v="2014-07-21T06:21:27"/>
    <n v="1407905940"/>
    <n v="1405923687"/>
    <b v="1"/>
    <n v="57"/>
    <n v="1.0153333333333334"/>
    <n v="80.15789473684211"/>
    <s v="theater"/>
    <s v="plays"/>
    <s v="theater/plays"/>
    <b v="1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d v="2014-09-15T12:52:02"/>
    <n v="1413377522"/>
    <n v="1410785522"/>
    <b v="1"/>
    <n v="74"/>
    <n v="1.0509999999999999"/>
    <n v="28.405405405405407"/>
    <s v="theater"/>
    <s v="plays"/>
    <s v="theater/plays"/>
    <b v="1"/>
    <x v="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d v="2014-07-07T02:00:00"/>
    <d v="2014-06-09T16:27:42"/>
    <n v="1404698400"/>
    <n v="1402331262"/>
    <b v="1"/>
    <n v="63"/>
    <n v="1.2715000000000001"/>
    <n v="80.730158730158735"/>
    <s v="theater"/>
    <s v="plays"/>
    <s v="theater/plays"/>
    <b v="1"/>
    <x v="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5-16T18:05:25"/>
    <n v="1402855525"/>
    <n v="1400263525"/>
    <b v="1"/>
    <n v="72"/>
    <n v="1.1115384615384616"/>
    <n v="200.69444444444446"/>
    <s v="theater"/>
    <s v="plays"/>
    <s v="theater/plays"/>
    <b v="1"/>
    <x v="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d v="2014-06-09T19:20:15"/>
    <d v="2014-05-07T19:20:15"/>
    <n v="1402341615"/>
    <n v="1399490415"/>
    <b v="1"/>
    <n v="71"/>
    <n v="1.0676000000000001"/>
    <n v="37.591549295774648"/>
    <s v="theater"/>
    <s v="plays"/>
    <s v="theater/plays"/>
    <b v="1"/>
    <x v="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4-11T03:49:20"/>
    <n v="1304395140"/>
    <n v="1302493760"/>
    <b v="1"/>
    <n v="21"/>
    <n v="1.6266666666666667"/>
    <n v="58.095238095238095"/>
    <s v="theater"/>
    <s v="plays"/>
    <s v="theater/plays"/>
    <b v="1"/>
    <x v="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0-28T16:35:53"/>
    <n v="1416988740"/>
    <n v="1414514153"/>
    <b v="1"/>
    <n v="930"/>
    <n v="1.6022808571428573"/>
    <n v="60.300892473118282"/>
    <s v="theater"/>
    <s v="plays"/>
    <s v="theater/plays"/>
    <b v="1"/>
    <x v="0"/>
  </r>
  <r>
    <n v="3167"/>
    <x v="3166"/>
    <s v="What is destiny? Explore it with us this August at FringeNYC."/>
    <n v="3000"/>
    <n v="3485"/>
    <x v="0"/>
    <s v="US"/>
    <s v="USD"/>
    <d v="2014-08-02T04:13:01"/>
    <d v="2014-07-19T04:13:01"/>
    <n v="1406952781"/>
    <n v="1405743181"/>
    <b v="1"/>
    <n v="55"/>
    <n v="1.1616666666666666"/>
    <n v="63.363636363636367"/>
    <s v="theater"/>
    <s v="plays"/>
    <s v="theater/plays"/>
    <b v="1"/>
    <x v="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d v="2014-06-13T22:00:00"/>
    <d v="2014-05-13T02:32:33"/>
    <n v="1402696800"/>
    <n v="1399948353"/>
    <b v="1"/>
    <n v="61"/>
    <n v="1.242"/>
    <n v="50.901639344262293"/>
    <s v="theater"/>
    <s v="plays"/>
    <s v="theater/plays"/>
    <b v="1"/>
    <x v="0"/>
  </r>
  <r>
    <n v="3169"/>
    <x v="3168"/>
    <s v="We're bringing The Window to the Cherry Lane Theater in January 2014."/>
    <n v="8000"/>
    <n v="8241"/>
    <x v="0"/>
    <s v="US"/>
    <s v="USD"/>
    <d v="2013-12-13T04:59:00"/>
    <d v="2013-11-13T17:42:41"/>
    <n v="1386910740"/>
    <n v="1384364561"/>
    <b v="1"/>
    <n v="82"/>
    <n v="1.030125"/>
    <n v="100.5"/>
    <s v="theater"/>
    <s v="plays"/>
    <s v="theater/plays"/>
    <b v="1"/>
    <x v="0"/>
  </r>
  <r>
    <n v="3170"/>
    <x v="3169"/>
    <s v="An emotionally-charged journey through the history of black women in America told in reverse."/>
    <n v="2000"/>
    <n v="2245"/>
    <x v="0"/>
    <s v="US"/>
    <s v="USD"/>
    <d v="2014-07-02T04:00:00"/>
    <d v="2014-05-30T01:55:44"/>
    <n v="1404273600"/>
    <n v="1401414944"/>
    <b v="1"/>
    <n v="71"/>
    <n v="1.1225000000000001"/>
    <n v="31.619718309859156"/>
    <s v="theater"/>
    <s v="plays"/>
    <s v="theater/plays"/>
    <b v="1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d v="2016-04-06T14:35:58"/>
    <n v="1462545358"/>
    <n v="1459953358"/>
    <b v="1"/>
    <n v="117"/>
    <n v="1.0881428571428571"/>
    <n v="65.102564102564102"/>
    <s v="theater"/>
    <s v="plays"/>
    <s v="theater/plays"/>
    <b v="1"/>
    <x v="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1-15T17:31:08"/>
    <n v="1329240668"/>
    <n v="1326648668"/>
    <b v="1"/>
    <n v="29"/>
    <n v="1.1499999999999999"/>
    <n v="79.310344827586206"/>
    <s v="theater"/>
    <s v="plays"/>
    <s v="theater/plays"/>
    <b v="1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8-27T21:04:52"/>
    <n v="1411765492"/>
    <n v="1409173492"/>
    <b v="1"/>
    <n v="74"/>
    <n v="1.03"/>
    <n v="139.18918918918919"/>
    <s v="theater"/>
    <s v="plays"/>
    <s v="theater/plays"/>
    <b v="1"/>
    <x v="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d v="2014-08-11T20:45:08"/>
    <n v="1408999508"/>
    <n v="1407789908"/>
    <b v="1"/>
    <n v="23"/>
    <n v="1.0113333333333334"/>
    <n v="131.91304347826087"/>
    <s v="theater"/>
    <s v="plays"/>
    <s v="theater/plays"/>
    <b v="1"/>
    <x v="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0-12-19T21:17:07"/>
    <n v="1297977427"/>
    <n v="1292793427"/>
    <b v="1"/>
    <n v="60"/>
    <n v="1.0955999999999999"/>
    <n v="91.3"/>
    <s v="theater"/>
    <s v="plays"/>
    <s v="theater/plays"/>
    <b v="1"/>
    <x v="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7-22T22:20:31"/>
    <n v="1376838000"/>
    <n v="1374531631"/>
    <b v="1"/>
    <n v="55"/>
    <n v="1.148421052631579"/>
    <n v="39.672727272727272"/>
    <s v="theater"/>
    <s v="plays"/>
    <s v="theater/plays"/>
    <b v="1"/>
    <x v="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5-22T16:00:09"/>
    <n v="1403366409"/>
    <n v="1400774409"/>
    <b v="1"/>
    <n v="51"/>
    <n v="1.1739999999999999"/>
    <n v="57.549019607843135"/>
    <s v="theater"/>
    <s v="plays"/>
    <s v="theater/plays"/>
    <b v="1"/>
    <x v="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6-16T14:31:15"/>
    <n v="1405521075"/>
    <n v="1402929075"/>
    <b v="1"/>
    <n v="78"/>
    <n v="1.7173333333333334"/>
    <n v="33.025641025641029"/>
    <s v="theater"/>
    <s v="plays"/>
    <s v="theater/plays"/>
    <b v="1"/>
    <x v="0"/>
  </r>
  <r>
    <n v="3179"/>
    <x v="3178"/>
    <s v="A Sci-fi play in several vignettes that will narrate an alternate history in the mid-20th century."/>
    <n v="4200"/>
    <n v="4794.82"/>
    <x v="0"/>
    <s v="US"/>
    <s v="USD"/>
    <d v="2013-05-06T16:51:11"/>
    <d v="2013-04-11T16:51:11"/>
    <n v="1367859071"/>
    <n v="1365699071"/>
    <b v="1"/>
    <n v="62"/>
    <n v="1.1416238095238094"/>
    <n v="77.335806451612896"/>
    <s v="theater"/>
    <s v="plays"/>
    <s v="theater/plays"/>
    <b v="1"/>
    <x v="0"/>
  </r>
  <r>
    <n v="3180"/>
    <x v="3179"/>
    <s v="A new tale of witches, fairies, cat-hunters and and bone-boilers from London theatre company Broken Glass."/>
    <n v="1200"/>
    <n v="1437"/>
    <x v="0"/>
    <s v="GB"/>
    <s v="GBP"/>
    <d v="2014-06-20T09:54:09"/>
    <d v="2014-05-21T09:54:09"/>
    <n v="1403258049"/>
    <n v="1400666049"/>
    <b v="1"/>
    <n v="45"/>
    <n v="1.1975"/>
    <n v="31.933333333333334"/>
    <s v="theater"/>
    <s v="plays"/>
    <s v="theater/plays"/>
    <b v="1"/>
    <x v="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5-20T07:26:27"/>
    <n v="1402848000"/>
    <n v="1400570787"/>
    <b v="1"/>
    <n v="15"/>
    <n v="1.0900000000000001"/>
    <n v="36.333333333333336"/>
    <s v="theater"/>
    <s v="plays"/>
    <s v="theater/plays"/>
    <b v="1"/>
    <x v="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1-12-06T22:47:01"/>
    <n v="1328029200"/>
    <n v="1323211621"/>
    <b v="1"/>
    <n v="151"/>
    <n v="1.0088571428571429"/>
    <n v="46.768211920529801"/>
    <s v="theater"/>
    <s v="plays"/>
    <s v="theater/plays"/>
    <b v="1"/>
    <x v="0"/>
  </r>
  <r>
    <n v="3183"/>
    <x v="3182"/>
    <s v="Anton Chekhov's The Seagull. An outdoor Amphitheater in Manhattan. Trees. A River. Daybreak."/>
    <n v="2500"/>
    <n v="2725"/>
    <x v="0"/>
    <s v="US"/>
    <s v="USD"/>
    <d v="2013-08-23T19:04:29"/>
    <d v="2013-08-05T19:04:29"/>
    <n v="1377284669"/>
    <n v="1375729469"/>
    <b v="1"/>
    <n v="68"/>
    <n v="1.0900000000000001"/>
    <n v="40.073529411764703"/>
    <s v="theater"/>
    <s v="plays"/>
    <s v="theater/plays"/>
    <b v="1"/>
    <x v="0"/>
  </r>
  <r>
    <n v="3184"/>
    <x v="3183"/>
    <s v="Equus is the story of a psychiatrist treating a teenaged boy who blinds six horses with a metal spike."/>
    <n v="4300"/>
    <n v="4610"/>
    <x v="0"/>
    <s v="US"/>
    <s v="USD"/>
    <d v="2014-07-01T23:50:31"/>
    <d v="2014-06-01T23:50:31"/>
    <n v="1404258631"/>
    <n v="1401666631"/>
    <b v="1"/>
    <n v="46"/>
    <n v="1.0720930232558139"/>
    <n v="100.21739130434783"/>
    <s v="theater"/>
    <s v="plays"/>
    <s v="theater/plays"/>
    <b v="1"/>
    <x v="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09T23:27:21"/>
    <n v="1405553241"/>
    <n v="1404948441"/>
    <b v="1"/>
    <n v="24"/>
    <n v="1"/>
    <n v="41.666666666666664"/>
    <s v="theater"/>
    <s v="plays"/>
    <s v="theater/plays"/>
    <b v="1"/>
    <x v="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8-17T22:10:38"/>
    <n v="1410901200"/>
    <n v="1408313438"/>
    <b v="1"/>
    <n v="70"/>
    <n v="1.0218750000000001"/>
    <n v="46.714285714285715"/>
    <s v="theater"/>
    <s v="plays"/>
    <s v="theater/plays"/>
    <b v="1"/>
    <x v="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7-15T15:59:33"/>
    <n v="1407167973"/>
    <n v="1405439973"/>
    <b v="1"/>
    <n v="244"/>
    <n v="1.1629333333333334"/>
    <n v="71.491803278688522"/>
    <s v="theater"/>
    <s v="plays"/>
    <s v="theater/plays"/>
    <b v="1"/>
    <x v="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d v="2015-06-10T09:58:22"/>
    <d v="2015-05-20T09:58:22"/>
    <n v="1433930302"/>
    <n v="1432115902"/>
    <b v="0"/>
    <n v="9"/>
    <n v="0.65"/>
    <n v="14.444444444444445"/>
    <s v="theater"/>
    <s v="musical"/>
    <s v="theater/musical"/>
    <b v="0"/>
    <x v="1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d v="2015-05-24T08:18:52"/>
    <d v="2015-04-24T08:18:52"/>
    <n v="1432455532"/>
    <n v="1429863532"/>
    <b v="0"/>
    <n v="19"/>
    <n v="0.12327272727272727"/>
    <n v="356.84210526315792"/>
    <s v="theater"/>
    <s v="musical"/>
    <s v="theater/musical"/>
    <b v="0"/>
    <x v="1"/>
  </r>
  <r>
    <n v="3190"/>
    <x v="3189"/>
    <s v="Call It A Day Productions is putting on their first full production in December and every little bit helps!"/>
    <n v="4000"/>
    <n v="0"/>
    <x v="2"/>
    <s v="CA"/>
    <s v="CAD"/>
    <d v="2016-12-09T04:37:55"/>
    <d v="2016-11-09T03:37:55"/>
    <n v="1481258275"/>
    <n v="1478662675"/>
    <b v="0"/>
    <n v="0"/>
    <n v="0"/>
    <s v="Received No Donations"/>
    <s v="theater"/>
    <s v="musical"/>
    <s v="theater/musical"/>
    <b v="0"/>
    <x v="1"/>
  </r>
  <r>
    <n v="3191"/>
    <x v="3190"/>
    <s v="A brand new musical about the ban of contraception and abortion in Romania and the revolution that ended it all in 1989."/>
    <n v="3750"/>
    <n v="151"/>
    <x v="2"/>
    <s v="US"/>
    <s v="USD"/>
    <d v="2016-08-16T18:07:49"/>
    <d v="2016-06-17T18:07:49"/>
    <n v="1471370869"/>
    <n v="1466186869"/>
    <b v="0"/>
    <n v="4"/>
    <n v="4.0266666666666666E-2"/>
    <n v="37.75"/>
    <s v="theater"/>
    <s v="musical"/>
    <s v="theater/musical"/>
    <b v="0"/>
    <x v="1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d v="2015-02-28T22:00:00"/>
    <d v="2015-01-14T22:34:19"/>
    <n v="1425160800"/>
    <n v="1421274859"/>
    <b v="0"/>
    <n v="8"/>
    <n v="1.0200000000000001E-2"/>
    <n v="12.75"/>
    <s v="theater"/>
    <s v="musical"/>
    <s v="theater/musical"/>
    <b v="0"/>
    <x v="1"/>
  </r>
  <r>
    <n v="3193"/>
    <x v="3192"/>
    <s v="Bringing Richard O'Brien's sequel to legendary Rocky Horror to the stage for the first time. First London, then...The World!"/>
    <n v="5000"/>
    <n v="587"/>
    <x v="2"/>
    <s v="GB"/>
    <s v="GBP"/>
    <d v="2015-02-20T23:14:16"/>
    <d v="2015-01-06T23:14:16"/>
    <n v="1424474056"/>
    <n v="1420586056"/>
    <b v="0"/>
    <n v="24"/>
    <n v="0.1174"/>
    <n v="24.458333333333332"/>
    <s v="theater"/>
    <s v="musical"/>
    <s v="theater/musical"/>
    <b v="0"/>
    <x v="1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d v="2015-07-27T01:29:58"/>
    <d v="2015-06-27T01:29:58"/>
    <n v="1437960598"/>
    <n v="1435368598"/>
    <b v="0"/>
    <n v="0"/>
    <n v="0"/>
    <s v="Received No Donations"/>
    <s v="theater"/>
    <s v="musical"/>
    <s v="theater/musical"/>
    <b v="0"/>
    <x v="1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d v="2015-02-12T14:15:42"/>
    <d v="2015-01-13T14:15:42"/>
    <n v="1423750542"/>
    <n v="1421158542"/>
    <b v="0"/>
    <n v="39"/>
    <n v="0.59142857142857141"/>
    <n v="53.07692307692308"/>
    <s v="theater"/>
    <s v="musical"/>
    <s v="theater/musical"/>
    <b v="0"/>
    <x v="1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d v="2015-08-01T14:00:00"/>
    <d v="2015-06-02T14:21:15"/>
    <n v="1438437600"/>
    <n v="1433254875"/>
    <b v="0"/>
    <n v="6"/>
    <n v="5.9999999999999995E-4"/>
    <n v="300"/>
    <s v="theater"/>
    <s v="musical"/>
    <s v="theater/musical"/>
    <b v="0"/>
    <x v="1"/>
  </r>
  <r>
    <n v="3197"/>
    <x v="3196"/>
    <s v="This years most important stage project for young artists in our region. www.ungespor.no"/>
    <n v="10000"/>
    <n v="1145"/>
    <x v="2"/>
    <s v="NO"/>
    <s v="NOK"/>
    <d v="2015-02-04T11:50:18"/>
    <d v="2015-01-05T11:50:18"/>
    <n v="1423050618"/>
    <n v="1420458618"/>
    <b v="0"/>
    <n v="4"/>
    <n v="0.1145"/>
    <n v="286.25"/>
    <s v="theater"/>
    <s v="musical"/>
    <s v="theater/musical"/>
    <b v="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d v="2015-01-09T10:11:17"/>
    <n v="1424081477"/>
    <n v="1420798277"/>
    <b v="0"/>
    <n v="3"/>
    <n v="3.6666666666666666E-3"/>
    <n v="36.666666666666664"/>
    <s v="theater"/>
    <s v="musical"/>
    <s v="theater/musical"/>
    <b v="0"/>
    <x v="1"/>
  </r>
  <r>
    <n v="3199"/>
    <x v="3198"/>
    <s v="The Milburn Stone Theatre needs your help to bring its high-flying next blockbuster musical, TARZAN, to life!"/>
    <n v="5000"/>
    <n v="2608"/>
    <x v="2"/>
    <s v="US"/>
    <s v="USD"/>
    <d v="2014-09-06T21:00:00"/>
    <d v="2014-08-07T18:16:58"/>
    <n v="1410037200"/>
    <n v="1407435418"/>
    <b v="0"/>
    <n v="53"/>
    <n v="0.52159999999999995"/>
    <n v="49.20754716981132"/>
    <s v="theater"/>
    <s v="musical"/>
    <s v="theater/musical"/>
    <b v="0"/>
    <x v="1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d v="2016-04-30T05:34:00"/>
    <d v="2016-03-31T07:41:41"/>
    <n v="1461994440"/>
    <n v="1459410101"/>
    <b v="0"/>
    <n v="1"/>
    <n v="2.0000000000000002E-5"/>
    <n v="1"/>
    <s v="theater"/>
    <s v="musical"/>
    <s v="theater/musical"/>
    <b v="0"/>
    <x v="1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d v="2014-08-10T18:24:37"/>
    <n v="1409509477"/>
    <n v="1407695077"/>
    <b v="0"/>
    <n v="2"/>
    <n v="1.2500000000000001E-2"/>
    <n v="12.5"/>
    <s v="theater"/>
    <s v="musical"/>
    <s v="theater/musical"/>
    <b v="0"/>
    <x v="1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d v="2015-12-14T05:59:00"/>
    <d v="2015-10-16T20:29:06"/>
    <n v="1450072740"/>
    <n v="1445027346"/>
    <b v="0"/>
    <n v="25"/>
    <n v="0.54520000000000002"/>
    <n v="109.04"/>
    <s v="theater"/>
    <s v="musical"/>
    <s v="theater/musical"/>
    <b v="0"/>
    <x v="1"/>
  </r>
  <r>
    <n v="3203"/>
    <x v="3202"/>
    <s v="Escape from Reality's 1st Season &quot;Defying Gravity&quot; including The Last Five Years, Godspell, and Aida."/>
    <n v="1000"/>
    <n v="250"/>
    <x v="2"/>
    <s v="US"/>
    <s v="USD"/>
    <d v="2015-09-25T23:43:42"/>
    <d v="2015-08-26T23:43:42"/>
    <n v="1443224622"/>
    <n v="1440632622"/>
    <b v="0"/>
    <n v="6"/>
    <n v="0.25"/>
    <n v="41.666666666666664"/>
    <s v="theater"/>
    <s v="musical"/>
    <s v="theater/musical"/>
    <b v="0"/>
    <x v="1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d v="2015-07-17T16:14:00"/>
    <d v="2015-06-17T16:27:59"/>
    <n v="1437149640"/>
    <n v="1434558479"/>
    <b v="0"/>
    <n v="0"/>
    <n v="0"/>
    <s v="Received No Donations"/>
    <s v="theater"/>
    <s v="musical"/>
    <s v="theater/musical"/>
    <b v="0"/>
    <x v="1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d v="2015-05-01T08:59:32"/>
    <d v="2015-04-01T08:59:32"/>
    <n v="1430470772"/>
    <n v="1427878772"/>
    <b v="0"/>
    <n v="12"/>
    <n v="3.4125000000000003E-2"/>
    <n v="22.75"/>
    <s v="theater"/>
    <s v="musical"/>
    <s v="theater/musical"/>
    <b v="0"/>
    <x v="1"/>
  </r>
  <r>
    <n v="3206"/>
    <x v="3205"/>
    <s v="PTYA is a non-profit musical theater group for kids ages 7-18 that teaches the importance of self expression through the arts."/>
    <n v="5000"/>
    <n v="0"/>
    <x v="2"/>
    <s v="US"/>
    <s v="USD"/>
    <d v="2015-09-19T06:37:31"/>
    <d v="2015-08-20T06:37:31"/>
    <n v="1442644651"/>
    <n v="1440052651"/>
    <b v="0"/>
    <n v="0"/>
    <n v="0"/>
    <s v="Received No Donations"/>
    <s v="theater"/>
    <s v="musical"/>
    <s v="theater/musical"/>
    <b v="0"/>
    <x v="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d v="2015-04-23T05:40:07"/>
    <d v="2015-02-22T06:40:07"/>
    <n v="1429767607"/>
    <n v="1424587207"/>
    <b v="0"/>
    <n v="36"/>
    <n v="0.46363636363636362"/>
    <n v="70.833333333333329"/>
    <s v="theater"/>
    <s v="musical"/>
    <s v="theater/musical"/>
    <b v="0"/>
    <x v="1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07T14:31:17"/>
    <n v="1406557877"/>
    <n v="1404743477"/>
    <b v="1"/>
    <n v="82"/>
    <n v="1.0349999999999999"/>
    <n v="63.109756097560975"/>
    <s v="theater"/>
    <s v="plays"/>
    <s v="theater/plays"/>
    <b v="1"/>
    <x v="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5-19T15:17:38"/>
    <n v="1403305200"/>
    <n v="1400512658"/>
    <b v="1"/>
    <n v="226"/>
    <n v="1.1932315789473684"/>
    <n v="50.157964601769912"/>
    <s v="theater"/>
    <s v="plays"/>
    <s v="theater/plays"/>
    <b v="1"/>
    <x v="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4-14T22:28:39"/>
    <n v="1338523140"/>
    <n v="1334442519"/>
    <b v="1"/>
    <n v="60"/>
    <n v="1.2576666666666667"/>
    <n v="62.883333333333333"/>
    <s v="theater"/>
    <s v="plays"/>
    <s v="theater/plays"/>
    <b v="1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7-14T14:04:40"/>
    <n v="1408068000"/>
    <n v="1405346680"/>
    <b v="1"/>
    <n v="322"/>
    <n v="1.1974347826086957"/>
    <n v="85.531055900621112"/>
    <s v="theater"/>
    <s v="plays"/>
    <s v="theater/plays"/>
    <b v="1"/>
    <x v="0"/>
  </r>
  <r>
    <n v="3212"/>
    <x v="3211"/>
    <s v="Help us bring our production of Campo Maldito to New York AND San Francisco!"/>
    <n v="4000"/>
    <n v="5050"/>
    <x v="0"/>
    <s v="US"/>
    <s v="USD"/>
    <d v="2014-08-08T19:05:51"/>
    <d v="2014-07-09T19:05:51"/>
    <n v="1407524751"/>
    <n v="1404932751"/>
    <b v="1"/>
    <n v="94"/>
    <n v="1.2625"/>
    <n v="53.723404255319146"/>
    <s v="theater"/>
    <s v="plays"/>
    <s v="theater/plays"/>
    <b v="1"/>
    <x v="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d v="2015-07-26T18:19:19"/>
    <d v="2015-06-16T18:19:19"/>
    <n v="1437934759"/>
    <n v="1434478759"/>
    <b v="1"/>
    <n v="47"/>
    <n v="1.0011666666666668"/>
    <n v="127.80851063829788"/>
    <s v="theater"/>
    <s v="plays"/>
    <s v="theater/plays"/>
    <b v="1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5-11-29T19:01:13"/>
    <n v="1452038100"/>
    <n v="1448823673"/>
    <b v="1"/>
    <n v="115"/>
    <n v="1.0213333333333334"/>
    <n v="106.57391304347826"/>
    <s v="theater"/>
    <s v="plays"/>
    <s v="theater/plays"/>
    <b v="1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8-03T15:57:51"/>
    <n v="1441857540"/>
    <n v="1438617471"/>
    <b v="1"/>
    <n v="134"/>
    <n v="1.0035142857142858"/>
    <n v="262.11194029850748"/>
    <s v="theater"/>
    <s v="plays"/>
    <s v="theater/plays"/>
    <b v="1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6-10T11:06:11"/>
    <n v="1436625000"/>
    <n v="1433934371"/>
    <b v="1"/>
    <n v="35"/>
    <n v="1.0004999999999999"/>
    <n v="57.171428571428571"/>
    <s v="theater"/>
    <s v="plays"/>
    <s v="theater/plays"/>
    <b v="1"/>
    <x v="0"/>
  </r>
  <r>
    <n v="3217"/>
    <x v="3216"/>
    <s v="Wake Up Call is a comedic play about a group of hotel employees working on Christmas Eve."/>
    <n v="4500"/>
    <n v="5221"/>
    <x v="0"/>
    <s v="US"/>
    <s v="USD"/>
    <d v="2016-11-04T13:06:24"/>
    <d v="2016-10-05T13:06:24"/>
    <n v="1478264784"/>
    <n v="1475672784"/>
    <b v="1"/>
    <n v="104"/>
    <n v="1.1602222222222223"/>
    <n v="50.20192307692308"/>
    <s v="theater"/>
    <s v="plays"/>
    <s v="theater/plays"/>
    <b v="1"/>
    <x v="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1-28T00:03:06"/>
    <n v="1419984000"/>
    <n v="1417132986"/>
    <b v="1"/>
    <n v="184"/>
    <n v="1.0209999999999999"/>
    <n v="66.586956521739125"/>
    <s v="theater"/>
    <s v="plays"/>
    <s v="theater/plays"/>
    <b v="1"/>
    <x v="0"/>
  </r>
  <r>
    <n v="3219"/>
    <x v="3218"/>
    <s v="Eyes Closed is a collaborative play and docudrama about New Yorkers and their dreams."/>
    <n v="20000"/>
    <n v="20022"/>
    <x v="0"/>
    <s v="US"/>
    <s v="USD"/>
    <d v="2015-03-22T22:35:47"/>
    <d v="2015-02-15T23:35:47"/>
    <n v="1427063747"/>
    <n v="1424043347"/>
    <b v="1"/>
    <n v="119"/>
    <n v="1.0011000000000001"/>
    <n v="168.25210084033614"/>
    <s v="theater"/>
    <s v="plays"/>
    <s v="theater/plays"/>
    <b v="1"/>
    <x v="0"/>
  </r>
  <r>
    <n v="3220"/>
    <x v="3219"/>
    <s v="A sci-fi thriller for the stage opening March 10 in Los Angeles."/>
    <n v="15000"/>
    <n v="15126"/>
    <x v="0"/>
    <s v="US"/>
    <s v="USD"/>
    <d v="2017-03-12T21:00:00"/>
    <d v="2017-02-06T20:00:04"/>
    <n v="1489352400"/>
    <n v="1486411204"/>
    <b v="1"/>
    <n v="59"/>
    <n v="1.0084"/>
    <n v="256.37288135593218"/>
    <s v="theater"/>
    <s v="plays"/>
    <s v="theater/plays"/>
    <b v="1"/>
    <x v="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5-31T16:43:23"/>
    <n v="1436114603"/>
    <n v="1433090603"/>
    <b v="1"/>
    <n v="113"/>
    <n v="1.0342499999999999"/>
    <n v="36.610619469026545"/>
    <s v="theater"/>
    <s v="plays"/>
    <s v="theater/plays"/>
    <b v="1"/>
    <x v="0"/>
  </r>
  <r>
    <n v="3222"/>
    <x v="3221"/>
    <s v="Shakespeare's classic re-imagined as a spoken and signed production for deaf and hearing audiences"/>
    <n v="2500"/>
    <n v="3120"/>
    <x v="0"/>
    <s v="US"/>
    <s v="USD"/>
    <d v="2015-10-24T21:29:00"/>
    <d v="2015-09-23T13:58:17"/>
    <n v="1445722140"/>
    <n v="1443016697"/>
    <b v="1"/>
    <n v="84"/>
    <n v="1.248"/>
    <n v="37.142857142857146"/>
    <s v="theater"/>
    <s v="plays"/>
    <s v="theater/plays"/>
    <b v="1"/>
    <x v="0"/>
  </r>
  <r>
    <n v="3223"/>
    <x v="3222"/>
    <s v="Bringing David Lindsay-Abaire's award-winning story of our times to the East Bay."/>
    <n v="3100"/>
    <n v="3395"/>
    <x v="0"/>
    <s v="US"/>
    <s v="USD"/>
    <d v="2015-08-20T20:02:56"/>
    <d v="2015-07-21T20:02:56"/>
    <n v="1440100976"/>
    <n v="1437508976"/>
    <b v="1"/>
    <n v="74"/>
    <n v="1.0951612903225807"/>
    <n v="45.878378378378379"/>
    <s v="theater"/>
    <s v="plays"/>
    <s v="theater/plays"/>
    <b v="1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6-11-23T20:25:13"/>
    <n v="1484024400"/>
    <n v="1479932713"/>
    <b v="1"/>
    <n v="216"/>
    <n v="1.0203333333333333"/>
    <n v="141.71296296296296"/>
    <s v="theater"/>
    <s v="plays"/>
    <s v="theater/plays"/>
    <b v="1"/>
    <x v="0"/>
  </r>
  <r>
    <n v="3225"/>
    <x v="3224"/>
    <s v="Bare Theatre brings one of Shakespeare's most accessible early comedies to life free to the public across the NC Triangle"/>
    <n v="2000"/>
    <n v="2047"/>
    <x v="0"/>
    <s v="US"/>
    <s v="USD"/>
    <d v="2016-06-03T21:00:00"/>
    <d v="2016-05-13T13:25:38"/>
    <n v="1464987600"/>
    <n v="1463145938"/>
    <b v="1"/>
    <n v="39"/>
    <n v="1.0235000000000001"/>
    <n v="52.487179487179489"/>
    <s v="theater"/>
    <s v="plays"/>
    <s v="theater/plays"/>
    <b v="1"/>
    <x v="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d v="2015-10-30T14:00:12"/>
    <d v="2015-09-30T14:00:12"/>
    <n v="1446213612"/>
    <n v="1443621612"/>
    <b v="1"/>
    <n v="21"/>
    <n v="1.0416666666666667"/>
    <n v="59.523809523809526"/>
    <s v="theater"/>
    <s v="plays"/>
    <s v="theater/plays"/>
    <b v="1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6-12-18T21:10:36"/>
    <n v="1484687436"/>
    <n v="1482095436"/>
    <b v="0"/>
    <n v="30"/>
    <n v="1.25"/>
    <n v="50"/>
    <s v="theater"/>
    <s v="plays"/>
    <s v="theater/plays"/>
    <b v="1"/>
    <x v="0"/>
  </r>
  <r>
    <n v="3228"/>
    <x v="3227"/>
    <s v="A Season of Powerful Women. A Season of Defiance."/>
    <n v="7000"/>
    <n v="7164"/>
    <x v="0"/>
    <s v="US"/>
    <s v="USD"/>
    <d v="2015-12-17T04:59:00"/>
    <d v="2015-11-15T17:01:24"/>
    <n v="1450328340"/>
    <n v="1447606884"/>
    <b v="1"/>
    <n v="37"/>
    <n v="1.0234285714285714"/>
    <n v="193.62162162162161"/>
    <s v="theater"/>
    <s v="plays"/>
    <s v="theater/plays"/>
    <b v="1"/>
    <x v="0"/>
  </r>
  <r>
    <n v="3229"/>
    <x v="3228"/>
    <s v="After electrifying audiences in Seattle and Tashkent, The Seagull Project embarks on a brand new journey."/>
    <n v="20000"/>
    <n v="21573"/>
    <x v="0"/>
    <s v="US"/>
    <s v="USD"/>
    <d v="2014-11-20T07:59:58"/>
    <d v="2014-10-21T06:59:58"/>
    <n v="1416470398"/>
    <n v="1413874798"/>
    <b v="1"/>
    <n v="202"/>
    <n v="1.0786500000000001"/>
    <n v="106.79702970297029"/>
    <s v="theater"/>
    <s v="plays"/>
    <s v="theater/plays"/>
    <b v="1"/>
    <x v="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09-16T04:02:06"/>
    <n v="1412135940"/>
    <n v="1410840126"/>
    <b v="1"/>
    <n v="37"/>
    <n v="1.0988461538461538"/>
    <n v="77.21621621621621"/>
    <s v="theater"/>
    <s v="plays"/>
    <s v="theater/plays"/>
    <b v="1"/>
    <x v="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3-17T22:39:07"/>
    <n v="1460846347"/>
    <n v="1458254347"/>
    <b v="0"/>
    <n v="28"/>
    <n v="1.61"/>
    <n v="57.5"/>
    <s v="theater"/>
    <s v="plays"/>
    <s v="theater/plays"/>
    <b v="1"/>
    <x v="0"/>
  </r>
  <r>
    <n v="3232"/>
    <x v="3231"/>
    <s v="Honorable Men - Yorick's 10th season of free, outdoor Shakespeare.  Featuring Henry IV, part 1 and Julius Caesar."/>
    <n v="1000"/>
    <n v="1312"/>
    <x v="0"/>
    <s v="US"/>
    <s v="USD"/>
    <d v="2016-05-04T03:59:00"/>
    <d v="2016-04-03T19:31:57"/>
    <n v="1462334340"/>
    <n v="1459711917"/>
    <b v="1"/>
    <n v="26"/>
    <n v="1.3120000000000001"/>
    <n v="50.46153846153846"/>
    <s v="theater"/>
    <s v="plays"/>
    <s v="theater/plays"/>
    <b v="1"/>
    <x v="0"/>
  </r>
  <r>
    <n v="3233"/>
    <x v="3232"/>
    <s v="64 Squares is an autobiographical one-man exploration of the internal chess game played to reconcile relationships."/>
    <n v="5000"/>
    <n v="5940"/>
    <x v="0"/>
    <s v="US"/>
    <s v="USD"/>
    <d v="2017-03-02T19:19:15"/>
    <d v="2017-01-31T19:19:15"/>
    <n v="1488482355"/>
    <n v="1485890355"/>
    <b v="0"/>
    <n v="61"/>
    <n v="1.1879999999999999"/>
    <n v="97.377049180327873"/>
    <s v="theater"/>
    <s v="plays"/>
    <s v="theater/plays"/>
    <b v="1"/>
    <x v="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6-12-30T18:56:48"/>
    <n v="1485991860"/>
    <n v="1483124208"/>
    <b v="0"/>
    <n v="115"/>
    <n v="1.0039275000000001"/>
    <n v="34.91921739130435"/>
    <s v="theater"/>
    <s v="plays"/>
    <s v="theater/plays"/>
    <b v="1"/>
    <x v="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6-01T08:20:51"/>
    <n v="1467361251"/>
    <n v="1464769251"/>
    <b v="1"/>
    <n v="181"/>
    <n v="1.0320666666666667"/>
    <n v="85.530386740331494"/>
    <s v="theater"/>
    <s v="plays"/>
    <s v="theater/plays"/>
    <b v="1"/>
    <x v="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1-28T22:00:33"/>
    <n v="1482962433"/>
    <n v="1480370433"/>
    <b v="0"/>
    <n v="110"/>
    <n v="1.006"/>
    <n v="182.90909090909091"/>
    <s v="theater"/>
    <s v="plays"/>
    <s v="theater/plays"/>
    <b v="1"/>
    <x v="0"/>
  </r>
  <r>
    <n v="3237"/>
    <x v="3236"/>
    <s v="An annual campaign supporting our intensive for artists 25 and under."/>
    <n v="35000"/>
    <n v="35275.64"/>
    <x v="0"/>
    <s v="US"/>
    <s v="USD"/>
    <d v="2015-09-29T03:59:00"/>
    <d v="2015-09-05T11:23:04"/>
    <n v="1443499140"/>
    <n v="1441452184"/>
    <b v="1"/>
    <n v="269"/>
    <n v="1.0078754285714286"/>
    <n v="131.13620817843866"/>
    <s v="theater"/>
    <s v="plays"/>
    <s v="theater/plays"/>
    <b v="1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6-01T12:14:58"/>
    <n v="1435752898"/>
    <n v="1433160898"/>
    <b v="1"/>
    <n v="79"/>
    <n v="1.1232142857142857"/>
    <n v="39.810126582278478"/>
    <s v="theater"/>
    <s v="plays"/>
    <s v="theater/plays"/>
    <b v="1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01T02:08:13"/>
    <n v="1445817540"/>
    <n v="1443665293"/>
    <b v="1"/>
    <n v="104"/>
    <n v="1.0591914022517912"/>
    <n v="59.701730769230764"/>
    <s v="theater"/>
    <s v="plays"/>
    <s v="theater/plays"/>
    <b v="1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d v="2017-02-16T23:00:00"/>
    <d v="2017-01-19T16:39:08"/>
    <n v="1487286000"/>
    <n v="1484843948"/>
    <b v="0"/>
    <n v="34"/>
    <n v="1.0056666666666667"/>
    <n v="88.735294117647058"/>
    <s v="theater"/>
    <s v="plays"/>
    <s v="theater/plays"/>
    <b v="1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d v="2014-09-11T07:47:50"/>
    <n v="1413269940"/>
    <n v="1410421670"/>
    <b v="1"/>
    <n v="167"/>
    <n v="1.1530588235294117"/>
    <n v="58.688622754491021"/>
    <s v="theater"/>
    <s v="plays"/>
    <s v="theater/plays"/>
    <b v="1"/>
    <x v="0"/>
  </r>
  <r>
    <n v="3242"/>
    <x v="3241"/>
    <s v="First Day Off in a Long Time is a comedy show...            _x000a_About suicide."/>
    <n v="10000"/>
    <n v="12730.42"/>
    <x v="0"/>
    <s v="US"/>
    <s v="USD"/>
    <d v="2014-09-19T18:08:12"/>
    <d v="2014-08-20T18:08:12"/>
    <n v="1411150092"/>
    <n v="1408558092"/>
    <b v="1"/>
    <n v="183"/>
    <n v="1.273042"/>
    <n v="69.56513661202186"/>
    <s v="theater"/>
    <s v="plays"/>
    <s v="theater/plays"/>
    <b v="1"/>
    <x v="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d v="2015-10-09T00:00:00"/>
    <d v="2015-09-15T02:19:22"/>
    <n v="1444348800"/>
    <n v="1442283562"/>
    <b v="1"/>
    <n v="71"/>
    <n v="1.028375"/>
    <n v="115.87323943661971"/>
    <s v="theater"/>
    <s v="plays"/>
    <s v="theater/plays"/>
    <b v="1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d v="2016-12-01T17:39:42"/>
    <d v="2016-11-01T16:39:42"/>
    <n v="1480613982"/>
    <n v="1478018382"/>
    <b v="0"/>
    <n v="69"/>
    <n v="1.0293749999999999"/>
    <n v="23.869565217391305"/>
    <s v="theater"/>
    <s v="plays"/>
    <s v="theater/plays"/>
    <b v="1"/>
    <x v="0"/>
  </r>
  <r>
    <n v="3245"/>
    <x v="3244"/>
    <s v="Five playwrights volunteer at New York's largest soup kitchen and develop a play around the people they meet."/>
    <n v="21000"/>
    <n v="21904"/>
    <x v="0"/>
    <s v="US"/>
    <s v="USD"/>
    <d v="2015-06-12T02:00:00"/>
    <d v="2015-05-11T14:24:18"/>
    <n v="1434074400"/>
    <n v="1431354258"/>
    <b v="0"/>
    <n v="270"/>
    <n v="1.043047619047619"/>
    <n v="81.125925925925927"/>
    <s v="theater"/>
    <s v="plays"/>
    <s v="theater/plays"/>
    <b v="1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d v="2015-09-12T03:59:00"/>
    <d v="2015-08-14T11:20:00"/>
    <n v="1442030340"/>
    <n v="1439551200"/>
    <b v="1"/>
    <n v="193"/>
    <n v="1.1122000000000001"/>
    <n v="57.626943005181346"/>
    <s v="theater"/>
    <s v="plays"/>
    <s v="theater/plays"/>
    <b v="1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6-12T10:25:12"/>
    <n v="1436696712"/>
    <n v="1434104712"/>
    <b v="1"/>
    <n v="57"/>
    <n v="1.0586"/>
    <n v="46.429824561403507"/>
    <s v="theater"/>
    <s v="plays"/>
    <s v="theater/plays"/>
    <b v="1"/>
    <x v="0"/>
  </r>
  <r>
    <n v="3248"/>
    <x v="3247"/>
    <s v="Honest Accomplice Theatre produces theatre for social change."/>
    <n v="12000"/>
    <n v="12095"/>
    <x v="0"/>
    <s v="US"/>
    <s v="USD"/>
    <d v="2015-04-04T20:19:17"/>
    <d v="2015-03-05T21:19:17"/>
    <n v="1428178757"/>
    <n v="1425590357"/>
    <b v="1"/>
    <n v="200"/>
    <n v="1.0079166666666666"/>
    <n v="60.475000000000001"/>
    <s v="theater"/>
    <s v="plays"/>
    <s v="theater/plays"/>
    <b v="1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5-21T17:55:14"/>
    <n v="1434822914"/>
    <n v="1432230914"/>
    <b v="1"/>
    <n v="88"/>
    <n v="1.0492727272727274"/>
    <n v="65.579545454545453"/>
    <s v="theater"/>
    <s v="plays"/>
    <s v="theater/plays"/>
    <b v="1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0-06T17:48:44"/>
    <n v="1415213324"/>
    <n v="1412617724"/>
    <b v="1"/>
    <n v="213"/>
    <n v="1.01552"/>
    <n v="119.1924882629108"/>
    <s v="theater"/>
    <s v="plays"/>
    <s v="theater/plays"/>
    <b v="1"/>
    <x v="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5-22T17:32:46"/>
    <n v="1434907966"/>
    <n v="1432315966"/>
    <b v="1"/>
    <n v="20"/>
    <n v="1.1073333333333333"/>
    <n v="83.05"/>
    <s v="theater"/>
    <s v="plays"/>
    <s v="theater/plays"/>
    <b v="1"/>
    <x v="0"/>
  </r>
  <r>
    <n v="3252"/>
    <x v="3251"/>
    <s v="How do we navigate the boundaries between friendship, sexual intimacy and obsessive desire?"/>
    <n v="2250"/>
    <n v="2876"/>
    <x v="0"/>
    <s v="GB"/>
    <s v="GBP"/>
    <d v="2016-09-07T11:20:40"/>
    <d v="2016-08-08T11:20:40"/>
    <n v="1473247240"/>
    <n v="1470655240"/>
    <b v="1"/>
    <n v="50"/>
    <n v="1.2782222222222221"/>
    <n v="57.52"/>
    <s v="theater"/>
    <s v="plays"/>
    <s v="theater/plays"/>
    <b v="1"/>
    <x v="0"/>
  </r>
  <r>
    <n v="3253"/>
    <x v="3252"/>
    <s v="Can you ever truly feel what someone else is feeling?_x000a_Do you want to?"/>
    <n v="20000"/>
    <n v="20365"/>
    <x v="0"/>
    <s v="US"/>
    <s v="USD"/>
    <d v="2016-09-08T03:45:00"/>
    <d v="2016-08-20T13:50:28"/>
    <n v="1473306300"/>
    <n v="1471701028"/>
    <b v="1"/>
    <n v="115"/>
    <n v="1.0182500000000001"/>
    <n v="177.08695652173913"/>
    <s v="theater"/>
    <s v="plays"/>
    <s v="theater/plays"/>
    <b v="1"/>
    <x v="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2-24T02:03:29"/>
    <n v="1427331809"/>
    <n v="1424743409"/>
    <b v="1"/>
    <n v="186"/>
    <n v="1.012576923076923"/>
    <n v="70.771505376344081"/>
    <s v="theater"/>
    <s v="plays"/>
    <s v="theater/plays"/>
    <b v="1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09-07T18:26:15"/>
    <n v="1412706375"/>
    <n v="1410114375"/>
    <b v="1"/>
    <n v="18"/>
    <n v="1.75"/>
    <n v="29.166666666666668"/>
    <s v="theater"/>
    <s v="plays"/>
    <s v="theater/plays"/>
    <b v="1"/>
    <x v="0"/>
  </r>
  <r>
    <n v="3256"/>
    <x v="3255"/>
    <s v="Our 16th year promises to be bigger and better than ever but we need your help to bring the show to life!"/>
    <n v="10000"/>
    <n v="12806"/>
    <x v="0"/>
    <s v="US"/>
    <s v="USD"/>
    <d v="2015-06-11T03:59:00"/>
    <d v="2015-05-20T13:46:17"/>
    <n v="1433995140"/>
    <n v="1432129577"/>
    <b v="1"/>
    <n v="176"/>
    <n v="1.2806"/>
    <n v="72.76136363636364"/>
    <s v="theater"/>
    <s v="plays"/>
    <s v="theater/plays"/>
    <b v="1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1-23T13:25:52"/>
    <n v="1487769952"/>
    <n v="1485177952"/>
    <b v="0"/>
    <n v="41"/>
    <n v="1.0629949999999999"/>
    <n v="51.853414634146333"/>
    <s v="theater"/>
    <s v="plays"/>
    <s v="theater/plays"/>
    <b v="1"/>
    <x v="0"/>
  </r>
  <r>
    <n v="3258"/>
    <x v="3257"/>
    <s v="A guy named Walt steals a book and plans to sell it to get his life on track... until his wife finds out."/>
    <n v="7000"/>
    <n v="7365"/>
    <x v="0"/>
    <s v="US"/>
    <s v="USD"/>
    <d v="2015-01-08T21:17:41"/>
    <d v="2014-12-09T21:17:41"/>
    <n v="1420751861"/>
    <n v="1418159861"/>
    <b v="1"/>
    <n v="75"/>
    <n v="1.052142857142857"/>
    <n v="98.2"/>
    <s v="theater"/>
    <s v="plays"/>
    <s v="theater/plays"/>
    <b v="1"/>
    <x v="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09-01T18:15:45"/>
    <n v="1475294340"/>
    <n v="1472753745"/>
    <b v="1"/>
    <n v="97"/>
    <n v="1.0616782608695652"/>
    <n v="251.7381443298969"/>
    <s v="theater"/>
    <s v="plays"/>
    <s v="theater/plays"/>
    <b v="1"/>
    <x v="0"/>
  </r>
  <r>
    <n v="3260"/>
    <x v="3259"/>
    <s v="We're looking to raise money to continue bringing Brooklyn the vanishing art form of marionette puppetry."/>
    <n v="5000"/>
    <n v="5462"/>
    <x v="0"/>
    <s v="US"/>
    <s v="USD"/>
    <d v="2015-11-30T17:08:38"/>
    <d v="2015-10-26T16:08:38"/>
    <n v="1448903318"/>
    <n v="1445875718"/>
    <b v="1"/>
    <n v="73"/>
    <n v="1.0924"/>
    <n v="74.821917808219183"/>
    <s v="theater"/>
    <s v="plays"/>
    <s v="theater/plays"/>
    <b v="1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d v="2015-07-16T17:24:36"/>
    <d v="2015-06-16T17:24:36"/>
    <n v="1437067476"/>
    <n v="1434475476"/>
    <b v="1"/>
    <n v="49"/>
    <n v="1.0045454545454546"/>
    <n v="67.65306122448979"/>
    <s v="theater"/>
    <s v="plays"/>
    <s v="theater/plays"/>
    <b v="1"/>
    <x v="0"/>
  </r>
  <r>
    <n v="3262"/>
    <x v="3261"/>
    <s v="A one-woman theatrical exploration of the prison system and its inhabitants."/>
    <n v="12200"/>
    <n v="12571"/>
    <x v="0"/>
    <s v="US"/>
    <s v="USD"/>
    <d v="2014-12-22T04:00:00"/>
    <d v="2014-11-21T07:34:22"/>
    <n v="1419220800"/>
    <n v="1416555262"/>
    <b v="1"/>
    <n v="134"/>
    <n v="1.0304098360655738"/>
    <n v="93.81343283582089"/>
    <s v="theater"/>
    <s v="plays"/>
    <s v="theater/plays"/>
    <b v="1"/>
    <x v="0"/>
  </r>
  <r>
    <n v="3263"/>
    <x v="3262"/>
    <s v="Shakespeare's bloodiest tragedy, performed and produced exclusively by women."/>
    <n v="2500"/>
    <n v="2804.16"/>
    <x v="0"/>
    <s v="US"/>
    <s v="USD"/>
    <d v="2015-10-30T21:00:00"/>
    <d v="2015-10-07T12:23:08"/>
    <n v="1446238800"/>
    <n v="1444220588"/>
    <b v="1"/>
    <n v="68"/>
    <n v="1.121664"/>
    <n v="41.237647058823526"/>
    <s v="theater"/>
    <s v="plays"/>
    <s v="theater/plays"/>
    <b v="1"/>
    <x v="0"/>
  </r>
  <r>
    <n v="3264"/>
    <x v="3263"/>
    <s v="The three part comedic saga of Kapow-i GoGo, who saves the world.  Again.  And again."/>
    <n v="2500"/>
    <n v="2575"/>
    <x v="0"/>
    <s v="US"/>
    <s v="USD"/>
    <d v="2015-01-28T22:00:00"/>
    <d v="2015-01-12T19:12:18"/>
    <n v="1422482400"/>
    <n v="1421089938"/>
    <b v="1"/>
    <n v="49"/>
    <n v="1.03"/>
    <n v="52.551020408163268"/>
    <s v="theater"/>
    <s v="plays"/>
    <s v="theater/plays"/>
    <b v="1"/>
    <x v="0"/>
  </r>
  <r>
    <n v="3265"/>
    <x v="3264"/>
    <s v="A theatrical play on Alzheimerâ€™s and the challenges of loving a person who keeps disappearing."/>
    <n v="2700"/>
    <n v="4428"/>
    <x v="0"/>
    <s v="IE"/>
    <s v="EUR"/>
    <d v="2015-12-03T17:00:00"/>
    <d v="2015-11-03T17:05:15"/>
    <n v="1449162000"/>
    <n v="1446570315"/>
    <b v="1"/>
    <n v="63"/>
    <n v="1.64"/>
    <n v="70.285714285714292"/>
    <s v="theater"/>
    <s v="plays"/>
    <s v="theater/plays"/>
    <b v="1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d v="2015-06-12T21:00:00"/>
    <d v="2015-05-12T12:52:02"/>
    <n v="1434142800"/>
    <n v="1431435122"/>
    <b v="1"/>
    <n v="163"/>
    <n v="1.3128333333333333"/>
    <n v="48.325153374233132"/>
    <s v="theater"/>
    <s v="plays"/>
    <s v="theater/plays"/>
    <b v="1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6-17T18:11:00"/>
    <n v="1437156660"/>
    <n v="1434564660"/>
    <b v="1"/>
    <n v="288"/>
    <n v="1.0209999999999999"/>
    <n v="53.177083333333336"/>
    <s v="theater"/>
    <s v="plays"/>
    <s v="theater/plays"/>
    <b v="1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08T21:42:08"/>
    <n v="1472074928"/>
    <n v="1470692528"/>
    <b v="1"/>
    <n v="42"/>
    <n v="1.28"/>
    <n v="60.952380952380949"/>
    <s v="theater"/>
    <s v="plays"/>
    <s v="theater/plays"/>
    <b v="1"/>
    <x v="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d v="2015-06-16T11:00:00"/>
    <d v="2015-05-13T09:29:57"/>
    <n v="1434452400"/>
    <n v="1431509397"/>
    <b v="1"/>
    <n v="70"/>
    <n v="1.0149999999999999"/>
    <n v="116"/>
    <s v="theater"/>
    <s v="plays"/>
    <s v="theater/plays"/>
    <b v="1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6-12T12:47:45"/>
    <n v="1436705265"/>
    <n v="1434113265"/>
    <b v="1"/>
    <n v="30"/>
    <n v="1.0166666666666666"/>
    <n v="61"/>
    <s v="theater"/>
    <s v="plays"/>
    <s v="theater/plays"/>
    <b v="1"/>
    <x v="0"/>
  </r>
  <r>
    <n v="3271"/>
    <x v="3270"/>
    <s v="A razor sharp satire to darken your Christmas."/>
    <n v="1500"/>
    <n v="1950"/>
    <x v="0"/>
    <s v="GB"/>
    <s v="GBP"/>
    <d v="2014-11-02T11:29:35"/>
    <d v="2014-10-03T10:29:35"/>
    <n v="1414927775"/>
    <n v="1412332175"/>
    <b v="1"/>
    <n v="51"/>
    <n v="1.3"/>
    <n v="38.235294117647058"/>
    <s v="theater"/>
    <s v="plays"/>
    <s v="theater/plays"/>
    <b v="1"/>
    <x v="0"/>
  </r>
  <r>
    <n v="3272"/>
    <x v="3271"/>
    <s v="A new original play that follows two Israeli singles navigate the humorous and confusing dating scene of NYC."/>
    <n v="10000"/>
    <n v="15443"/>
    <x v="0"/>
    <s v="US"/>
    <s v="USD"/>
    <d v="2015-11-06T13:00:09"/>
    <d v="2015-10-07T12:00:09"/>
    <n v="1446814809"/>
    <n v="1444219209"/>
    <b v="1"/>
    <n v="145"/>
    <n v="1.5443"/>
    <n v="106.50344827586207"/>
    <s v="theater"/>
    <s v="plays"/>
    <s v="theater/plays"/>
    <b v="1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8-29T19:14:02"/>
    <n v="1473879600"/>
    <n v="1472498042"/>
    <b v="1"/>
    <n v="21"/>
    <n v="1.0740000000000001"/>
    <n v="204.57142857142858"/>
    <s v="theater"/>
    <s v="plays"/>
    <s v="theater/plays"/>
    <b v="1"/>
    <x v="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d v="2016-03-15T21:00:00"/>
    <d v="2016-01-31T16:54:32"/>
    <n v="1458075600"/>
    <n v="1454259272"/>
    <b v="1"/>
    <n v="286"/>
    <n v="1.0132258064516129"/>
    <n v="54.912587412587413"/>
    <s v="theater"/>
    <s v="plays"/>
    <s v="theater/plays"/>
    <b v="1"/>
    <x v="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1-13T21:07:51"/>
    <n v="1423456200"/>
    <n v="1421183271"/>
    <b v="1"/>
    <n v="12"/>
    <n v="1.0027777777777778"/>
    <n v="150.41666666666666"/>
    <s v="theater"/>
    <s v="plays"/>
    <s v="theater/plays"/>
    <b v="1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d v="2016-04-01T03:59:00"/>
    <d v="2016-02-26T22:47:59"/>
    <n v="1459483140"/>
    <n v="1456526879"/>
    <b v="1"/>
    <n v="100"/>
    <n v="1.1684444444444444"/>
    <n v="52.58"/>
    <s v="theater"/>
    <s v="plays"/>
    <s v="theater/plays"/>
    <b v="1"/>
    <x v="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0-19T16:23:26"/>
    <n v="1416331406"/>
    <n v="1413735806"/>
    <b v="1"/>
    <n v="100"/>
    <n v="1.0860000000000001"/>
    <n v="54.3"/>
    <s v="theater"/>
    <s v="plays"/>
    <s v="theater/plays"/>
    <b v="1"/>
    <x v="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4-30T20:21:43"/>
    <n v="1433017303"/>
    <n v="1430425303"/>
    <b v="1"/>
    <n v="34"/>
    <n v="1.034"/>
    <n v="76.029411764705884"/>
    <s v="theater"/>
    <s v="plays"/>
    <s v="theater/plays"/>
    <b v="1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3-02T02:27:39"/>
    <n v="1459474059"/>
    <n v="1456885659"/>
    <b v="0"/>
    <n v="63"/>
    <n v="1.1427586206896552"/>
    <n v="105.2063492063492"/>
    <s v="theater"/>
    <s v="plays"/>
    <s v="theater/plays"/>
    <b v="1"/>
    <x v="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4-27T18:09:58"/>
    <n v="1433134800"/>
    <n v="1430158198"/>
    <b v="0"/>
    <n v="30"/>
    <n v="1.03"/>
    <n v="68.666666666666671"/>
    <s v="theater"/>
    <s v="plays"/>
    <s v="theater/plays"/>
    <b v="1"/>
    <x v="0"/>
  </r>
  <r>
    <n v="3281"/>
    <x v="3280"/>
    <s v="&quot;This is how theater should connect to people&quot;  Margo Jefferson, Pulitzer Prize winning critic"/>
    <n v="5000"/>
    <n v="6080"/>
    <x v="0"/>
    <s v="US"/>
    <s v="USD"/>
    <d v="2015-09-02T00:28:25"/>
    <d v="2015-08-03T00:28:25"/>
    <n v="1441153705"/>
    <n v="1438561705"/>
    <b v="0"/>
    <n v="47"/>
    <n v="1.216"/>
    <n v="129.36170212765958"/>
    <s v="theater"/>
    <s v="plays"/>
    <s v="theater/plays"/>
    <b v="1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3-16T04:39:48"/>
    <n v="1461904788"/>
    <n v="1458103188"/>
    <b v="0"/>
    <n v="237"/>
    <n v="1.026467741935484"/>
    <n v="134.26371308016877"/>
    <s v="theater"/>
    <s v="plays"/>
    <s v="theater/plays"/>
    <b v="1"/>
    <x v="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1-10T17:51:38"/>
    <n v="1455138000"/>
    <n v="1452448298"/>
    <b v="0"/>
    <n v="47"/>
    <n v="1.0475000000000001"/>
    <n v="17.829787234042552"/>
    <s v="theater"/>
    <s v="plays"/>
    <s v="theater/plays"/>
    <b v="1"/>
    <x v="0"/>
  </r>
  <r>
    <n v="3284"/>
    <x v="3283"/>
    <s v="Black Enough is an LSU student-staged performance exploring the effects of white supremacy on the black community."/>
    <n v="3000"/>
    <n v="3048"/>
    <x v="0"/>
    <s v="US"/>
    <s v="USD"/>
    <d v="2016-01-29T05:59:00"/>
    <d v="2016-01-11T21:14:13"/>
    <n v="1454047140"/>
    <n v="1452546853"/>
    <b v="0"/>
    <n v="15"/>
    <n v="1.016"/>
    <n v="203.2"/>
    <s v="theater"/>
    <s v="plays"/>
    <s v="theater/plays"/>
    <b v="1"/>
    <x v="0"/>
  </r>
  <r>
    <n v="3285"/>
    <x v="3284"/>
    <s v="A new play by Matthew Gasda"/>
    <n v="4999"/>
    <n v="5604"/>
    <x v="0"/>
    <s v="US"/>
    <s v="USD"/>
    <d v="2017-02-28T05:00:00"/>
    <d v="2017-01-27T22:37:06"/>
    <n v="1488258000"/>
    <n v="1485556626"/>
    <b v="0"/>
    <n v="81"/>
    <n v="1.1210242048409682"/>
    <n v="69.18518518518519"/>
    <s v="theater"/>
    <s v="plays"/>
    <s v="theater/plays"/>
    <b v="1"/>
    <x v="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7-16T20:09:42"/>
    <n v="1471291782"/>
    <n v="1468699782"/>
    <b v="0"/>
    <n v="122"/>
    <n v="1.0176666666666667"/>
    <n v="125.12295081967213"/>
    <s v="theater"/>
    <s v="plays"/>
    <s v="theater/plays"/>
    <b v="1"/>
    <x v="0"/>
  </r>
  <r>
    <n v="3287"/>
    <x v="3286"/>
    <s v="An inspirational one-man play about crisis, community, and the search for wholeness."/>
    <n v="2500"/>
    <n v="2500"/>
    <x v="0"/>
    <s v="CA"/>
    <s v="CAD"/>
    <d v="2015-11-28T18:00:28"/>
    <d v="2015-11-03T18:00:28"/>
    <n v="1448733628"/>
    <n v="1446573628"/>
    <b v="0"/>
    <n v="34"/>
    <n v="1"/>
    <n v="73.529411764705884"/>
    <s v="theater"/>
    <s v="plays"/>
    <s v="theater/plays"/>
    <b v="1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5-15T18:35:15"/>
    <n v="1466463600"/>
    <n v="1463337315"/>
    <b v="0"/>
    <n v="207"/>
    <n v="1.0026489999999999"/>
    <n v="48.437149758454105"/>
    <s v="theater"/>
    <s v="plays"/>
    <s v="theater/plays"/>
    <b v="1"/>
    <x v="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1-23T08:50:02"/>
    <n v="1487580602"/>
    <n v="1485161402"/>
    <b v="0"/>
    <n v="25"/>
    <n v="1.3304200000000002"/>
    <n v="26.608400000000003"/>
    <s v="theater"/>
    <s v="plays"/>
    <s v="theater/plays"/>
    <b v="1"/>
    <x v="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d v="2017-03-11T12:21:31"/>
    <d v="2017-02-09T12:21:31"/>
    <n v="1489234891"/>
    <n v="1486642891"/>
    <b v="0"/>
    <n v="72"/>
    <n v="1.212"/>
    <n v="33.666666666666664"/>
    <s v="theater"/>
    <s v="plays"/>
    <s v="theater/plays"/>
    <b v="1"/>
    <x v="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8-16T16:51:40"/>
    <n v="1442462340"/>
    <n v="1439743900"/>
    <b v="0"/>
    <n v="14"/>
    <n v="1.1399999999999999"/>
    <n v="40.714285714285715"/>
    <s v="theater"/>
    <s v="plays"/>
    <s v="theater/plays"/>
    <b v="1"/>
    <x v="0"/>
  </r>
  <r>
    <n v="3292"/>
    <x v="3291"/>
    <s v="Iver Heath Drama Club is a not-for-profit community group and this year we are performing DICK WHITTINGTON."/>
    <n v="101"/>
    <n v="289"/>
    <x v="0"/>
    <s v="GB"/>
    <s v="GBP"/>
    <d v="2015-12-04T19:29:08"/>
    <d v="2015-10-05T18:29:08"/>
    <n v="1449257348"/>
    <n v="1444069748"/>
    <b v="0"/>
    <n v="15"/>
    <n v="2.8613861386138613"/>
    <n v="19.266666666666666"/>
    <s v="theater"/>
    <s v="plays"/>
    <s v="theater/plays"/>
    <b v="1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2-02T10:12:32"/>
    <n v="1488622352"/>
    <n v="1486030352"/>
    <b v="0"/>
    <n v="91"/>
    <n v="1.7044444444444444"/>
    <n v="84.285714285714292"/>
    <s v="theater"/>
    <s v="plays"/>
    <s v="theater/plays"/>
    <b v="1"/>
    <x v="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5-17T12:59:14"/>
    <n v="1434459554"/>
    <n v="1431867554"/>
    <b v="0"/>
    <n v="24"/>
    <n v="1.1833333333333333"/>
    <n v="29.583333333333332"/>
    <s v="theater"/>
    <s v="plays"/>
    <s v="theater/plays"/>
    <b v="1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d v="2016-09-26T10:37:09"/>
    <d v="2016-08-27T10:37:09"/>
    <n v="1474886229"/>
    <n v="1472294229"/>
    <b v="0"/>
    <n v="27"/>
    <n v="1.0285857142857142"/>
    <n v="26.667037037037037"/>
    <s v="theater"/>
    <s v="plays"/>
    <s v="theater/plays"/>
    <b v="1"/>
    <x v="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01T18:09:32"/>
    <n v="1448229600"/>
    <n v="1446401372"/>
    <b v="0"/>
    <n v="47"/>
    <n v="1.4406666666666668"/>
    <n v="45.978723404255319"/>
    <s v="theater"/>
    <s v="plays"/>
    <s v="theater/plays"/>
    <b v="1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d v="2015-07-27T22:59:00"/>
    <d v="2015-07-08T18:30:56"/>
    <n v="1438037940"/>
    <n v="1436380256"/>
    <b v="0"/>
    <n v="44"/>
    <n v="1.0007272727272727"/>
    <n v="125.09090909090909"/>
    <s v="theater"/>
    <s v="plays"/>
    <s v="theater/plays"/>
    <b v="1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8-23T22:59:28"/>
    <n v="1442102400"/>
    <n v="1440370768"/>
    <b v="0"/>
    <n v="72"/>
    <n v="1.0173000000000001"/>
    <n v="141.29166666666666"/>
    <s v="theater"/>
    <s v="plays"/>
    <s v="theater/plays"/>
    <b v="1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d v="2015-10-14T22:01:03"/>
    <d v="2015-09-14T22:01:03"/>
    <n v="1444860063"/>
    <n v="1442268063"/>
    <b v="0"/>
    <n v="63"/>
    <n v="1.1619999999999999"/>
    <n v="55.333333333333336"/>
    <s v="theater"/>
    <s v="plays"/>
    <s v="theater/plays"/>
    <b v="1"/>
    <x v="0"/>
  </r>
  <r>
    <n v="3300"/>
    <x v="3299"/>
    <s v="A subversive parody about the two people for whom the hills were NOT alive with THE SOUND OF MUSIC."/>
    <n v="3000"/>
    <n v="4085"/>
    <x v="0"/>
    <s v="US"/>
    <s v="USD"/>
    <d v="2015-04-29T17:51:02"/>
    <d v="2015-04-08T17:51:02"/>
    <n v="1430329862"/>
    <n v="1428515462"/>
    <b v="0"/>
    <n v="88"/>
    <n v="1.3616666666666666"/>
    <n v="46.420454545454547"/>
    <s v="theater"/>
    <s v="plays"/>
    <s v="theater/plays"/>
    <b v="1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d v="2016-08-01T06:59:00"/>
    <d v="2016-06-17T17:39:36"/>
    <n v="1470034740"/>
    <n v="1466185176"/>
    <b v="0"/>
    <n v="70"/>
    <n v="1.3346666666666667"/>
    <n v="57.2"/>
    <s v="theater"/>
    <s v="plays"/>
    <s v="theater/plays"/>
    <b v="1"/>
    <x v="0"/>
  </r>
  <r>
    <n v="3302"/>
    <x v="3301"/>
    <s v="FilosofÃ­a de los anÃ³nimos"/>
    <n v="8400"/>
    <n v="8685"/>
    <x v="0"/>
    <s v="ES"/>
    <s v="EUR"/>
    <d v="2016-12-07T08:26:16"/>
    <d v="2016-11-07T08:26:16"/>
    <n v="1481099176"/>
    <n v="1478507176"/>
    <b v="0"/>
    <n v="50"/>
    <n v="1.0339285714285715"/>
    <n v="173.7"/>
    <s v="theater"/>
    <s v="plays"/>
    <s v="theater/plays"/>
    <b v="1"/>
    <x v="0"/>
  </r>
  <r>
    <n v="3303"/>
    <x v="3302"/>
    <s v="VisiÃ³n Latino Theatre Company was founded by three young latino professionals sharing the stories of everyday latinos."/>
    <n v="1800"/>
    <n v="2086"/>
    <x v="0"/>
    <s v="US"/>
    <s v="USD"/>
    <d v="2015-03-28T14:38:04"/>
    <d v="2015-02-21T15:38:04"/>
    <n v="1427553484"/>
    <n v="1424533084"/>
    <b v="0"/>
    <n v="35"/>
    <n v="1.1588888888888889"/>
    <n v="59.6"/>
    <s v="theater"/>
    <s v="plays"/>
    <s v="theater/plays"/>
    <b v="1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d v="2016-12-22T14:59:12"/>
    <d v="2016-11-22T14:59:12"/>
    <n v="1482418752"/>
    <n v="1479826752"/>
    <b v="0"/>
    <n v="175"/>
    <n v="1.0451666666666666"/>
    <n v="89.585714285714289"/>
    <s v="theater"/>
    <s v="plays"/>
    <s v="theater/plays"/>
    <b v="1"/>
    <x v="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01T20:32:28"/>
    <n v="1438374748"/>
    <n v="1435782748"/>
    <b v="0"/>
    <n v="20"/>
    <n v="1.0202500000000001"/>
    <n v="204.05"/>
    <s v="theater"/>
    <s v="plays"/>
    <s v="theater/plays"/>
    <b v="1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5-03T05:15:42"/>
    <n v="1465527600"/>
    <n v="1462252542"/>
    <b v="0"/>
    <n v="54"/>
    <n v="1.7533333333333334"/>
    <n v="48.703703703703702"/>
    <s v="theater"/>
    <s v="plays"/>
    <s v="theater/plays"/>
    <b v="1"/>
    <x v="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4-15T01:22:19"/>
    <n v="1463275339"/>
    <n v="1460683339"/>
    <b v="0"/>
    <n v="20"/>
    <n v="1.0668"/>
    <n v="53.339999999999996"/>
    <s v="theater"/>
    <s v="plays"/>
    <s v="theater/plays"/>
    <b v="1"/>
    <x v="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d v="2016-04-13T21:02:45"/>
    <d v="2016-03-23T21:02:45"/>
    <n v="1460581365"/>
    <n v="1458766965"/>
    <b v="0"/>
    <n v="57"/>
    <n v="1.2228571428571429"/>
    <n v="75.087719298245617"/>
    <s v="theater"/>
    <s v="plays"/>
    <s v="theater/plays"/>
    <b v="1"/>
    <x v="0"/>
  </r>
  <r>
    <n v="3309"/>
    <x v="3308"/>
    <s v="Two unlikely friends, a garage, tinned beans &amp; the end of the world."/>
    <n v="350"/>
    <n v="558"/>
    <x v="0"/>
    <s v="GB"/>
    <s v="GBP"/>
    <d v="2016-10-16T15:36:18"/>
    <d v="2016-09-15T15:36:18"/>
    <n v="1476632178"/>
    <n v="1473953778"/>
    <b v="0"/>
    <n v="31"/>
    <n v="1.5942857142857143"/>
    <n v="18"/>
    <s v="theater"/>
    <s v="plays"/>
    <s v="theater/plays"/>
    <b v="1"/>
    <x v="0"/>
  </r>
  <r>
    <n v="3310"/>
    <x v="3309"/>
    <s v="A new play about coming coming home, recovery, and trying to find God in the process."/>
    <n v="6500"/>
    <n v="6505"/>
    <x v="0"/>
    <s v="US"/>
    <s v="USD"/>
    <d v="2015-10-06T22:17:05"/>
    <d v="2015-09-06T22:17:05"/>
    <n v="1444169825"/>
    <n v="1441577825"/>
    <b v="0"/>
    <n v="31"/>
    <n v="1.0007692307692309"/>
    <n v="209.83870967741936"/>
    <s v="theater"/>
    <s v="plays"/>
    <s v="theater/plays"/>
    <b v="1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09-17T07:00:10"/>
    <n v="1445065210"/>
    <n v="1442473210"/>
    <b v="0"/>
    <n v="45"/>
    <n v="1.0984"/>
    <n v="61.022222222222226"/>
    <s v="theater"/>
    <s v="plays"/>
    <s v="theater/plays"/>
    <b v="1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d v="2016-11-11T22:00:00"/>
    <d v="2016-10-21T19:25:46"/>
    <n v="1478901600"/>
    <n v="1477077946"/>
    <b v="0"/>
    <n v="41"/>
    <n v="1.0004"/>
    <n v="61"/>
    <s v="theater"/>
    <s v="plays"/>
    <s v="theater/plays"/>
    <b v="1"/>
    <x v="0"/>
  </r>
  <r>
    <n v="3313"/>
    <x v="3312"/>
    <s v="A modern reworking of Shakespeare's histories and tragedies in iambic pentameter to talk of death, love, and race."/>
    <n v="2000"/>
    <n v="2321"/>
    <x v="0"/>
    <s v="US"/>
    <s v="USD"/>
    <d v="2016-01-27T01:00:00"/>
    <d v="2016-01-13T05:51:57"/>
    <n v="1453856400"/>
    <n v="1452664317"/>
    <b v="0"/>
    <n v="29"/>
    <n v="1.1605000000000001"/>
    <n v="80.034482758620683"/>
    <s v="theater"/>
    <s v="plays"/>
    <s v="theater/plays"/>
    <b v="1"/>
    <x v="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4-11T06:25:11"/>
    <n v="1431115500"/>
    <n v="1428733511"/>
    <b v="0"/>
    <n v="58"/>
    <n v="2.1074999999999999"/>
    <n v="29.068965517241381"/>
    <s v="theater"/>
    <s v="plays"/>
    <s v="theater/plays"/>
    <b v="1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4-06T07:17:21"/>
    <n v="1462519041"/>
    <n v="1459927041"/>
    <b v="0"/>
    <n v="89"/>
    <n v="1.1000000000000001"/>
    <n v="49.438202247191015"/>
    <s v="theater"/>
    <s v="plays"/>
    <s v="theater/plays"/>
    <b v="1"/>
    <x v="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7-06T20:54:35"/>
    <n v="1407506040"/>
    <n v="1404680075"/>
    <b v="0"/>
    <n v="125"/>
    <n v="1.0008673425918038"/>
    <n v="93.977440000000001"/>
    <s v="theater"/>
    <s v="plays"/>
    <s v="theater/plays"/>
    <b v="1"/>
    <x v="0"/>
  </r>
  <r>
    <n v="3317"/>
    <x v="3316"/>
    <s v="Andy Boyd's epic new satire about heroes and villains, humankind's search for glory, and fascism in America"/>
    <n v="1050"/>
    <n v="1115"/>
    <x v="0"/>
    <s v="US"/>
    <s v="USD"/>
    <d v="2016-06-08T00:57:04"/>
    <d v="2016-05-09T00:57:04"/>
    <n v="1465347424"/>
    <n v="1462755424"/>
    <b v="0"/>
    <n v="18"/>
    <n v="1.0619047619047619"/>
    <n v="61.944444444444443"/>
    <s v="theater"/>
    <s v="plays"/>
    <s v="theater/plays"/>
    <b v="1"/>
    <x v="0"/>
  </r>
  <r>
    <n v="3318"/>
    <x v="3317"/>
    <s v="Help us strengthen and inspire disability arts in Atlantic Canada"/>
    <n v="2000"/>
    <n v="2512"/>
    <x v="0"/>
    <s v="CA"/>
    <s v="CAD"/>
    <d v="2016-04-11T02:30:00"/>
    <d v="2016-03-02T07:14:53"/>
    <n v="1460341800"/>
    <n v="1456902893"/>
    <b v="0"/>
    <n v="32"/>
    <n v="1.256"/>
    <n v="78.5"/>
    <s v="theater"/>
    <s v="plays"/>
    <s v="theater/plays"/>
    <b v="1"/>
    <x v="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d v="2015-01-31T14:03:06"/>
    <d v="2014-12-17T14:03:06"/>
    <n v="1422712986"/>
    <n v="1418824986"/>
    <b v="0"/>
    <n v="16"/>
    <n v="1.08"/>
    <n v="33.75"/>
    <s v="theater"/>
    <s v="plays"/>
    <s v="theater/plays"/>
    <b v="1"/>
    <x v="0"/>
  </r>
  <r>
    <n v="3320"/>
    <x v="3319"/>
    <s v="Imaginary Theater Company presents two modern day tall tales about family, resilience and redemption."/>
    <n v="2500"/>
    <n v="2525"/>
    <x v="0"/>
    <s v="US"/>
    <s v="USD"/>
    <d v="2016-06-22T01:05:57"/>
    <d v="2016-05-23T01:05:57"/>
    <n v="1466557557"/>
    <n v="1463965557"/>
    <b v="0"/>
    <n v="38"/>
    <n v="1.01"/>
    <n v="66.44736842105263"/>
    <s v="theater"/>
    <s v="plays"/>
    <s v="theater/plays"/>
    <b v="1"/>
    <x v="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02T02:24:25"/>
    <n v="1413431940"/>
    <n v="1412216665"/>
    <b v="0"/>
    <n v="15"/>
    <n v="1.0740000000000001"/>
    <n v="35.799999999999997"/>
    <s v="theater"/>
    <s v="plays"/>
    <s v="theater/plays"/>
    <b v="1"/>
    <x v="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5-31T00:14:56"/>
    <n v="1466567700"/>
    <n v="1464653696"/>
    <b v="0"/>
    <n v="23"/>
    <n v="1.0151515151515151"/>
    <n v="145.65217391304347"/>
    <s v="theater"/>
    <s v="plays"/>
    <s v="theater/plays"/>
    <b v="1"/>
    <x v="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8-26T08:46:48"/>
    <n v="1474793208"/>
    <n v="1472201208"/>
    <b v="0"/>
    <n v="49"/>
    <n v="1.2589999999999999"/>
    <n v="25.693877551020407"/>
    <s v="theater"/>
    <s v="plays"/>
    <s v="theater/plays"/>
    <b v="1"/>
    <x v="0"/>
  </r>
  <r>
    <n v="3324"/>
    <x v="3323"/>
    <s v="The play tells the story of Jim and Doyler and their friendship on the brink of Irish independence."/>
    <n v="1500"/>
    <n v="1525"/>
    <x v="0"/>
    <s v="IE"/>
    <s v="EUR"/>
    <d v="2016-06-05T13:59:50"/>
    <d v="2016-05-22T13:59:50"/>
    <n v="1465135190"/>
    <n v="1463925590"/>
    <b v="0"/>
    <n v="10"/>
    <n v="1.0166666666666666"/>
    <n v="152.5"/>
    <s v="theater"/>
    <s v="plays"/>
    <s v="theater/plays"/>
    <b v="1"/>
    <x v="0"/>
  </r>
  <r>
    <n v="3325"/>
    <x v="3324"/>
    <s v="Innovative Theatre Company Needs You To Reach Funding Requirements. We Are So Close We Can Smell It! Thank You In Advance."/>
    <n v="400"/>
    <n v="450"/>
    <x v="0"/>
    <s v="GB"/>
    <s v="GBP"/>
    <d v="2015-04-05T17:51:17"/>
    <d v="2015-03-01T18:51:17"/>
    <n v="1428256277"/>
    <n v="1425235877"/>
    <b v="0"/>
    <n v="15"/>
    <n v="1.125"/>
    <n v="30"/>
    <s v="theater"/>
    <s v="plays"/>
    <s v="theater/plays"/>
    <b v="1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2-06T17:08:25"/>
    <n v="1425830905"/>
    <n v="1423242505"/>
    <b v="0"/>
    <n v="57"/>
    <n v="1.0137499999999999"/>
    <n v="142.28070175438597"/>
    <s v="theater"/>
    <s v="plays"/>
    <s v="theater/plays"/>
    <b v="1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4-08T08:59:26"/>
    <n v="1462697966"/>
    <n v="1460105966"/>
    <b v="0"/>
    <n v="33"/>
    <n v="1.0125"/>
    <n v="24.545454545454547"/>
    <s v="theater"/>
    <s v="plays"/>
    <s v="theater/plays"/>
    <b v="1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2T13:48:03"/>
    <n v="1404522000"/>
    <n v="1404308883"/>
    <b v="0"/>
    <n v="9"/>
    <n v="1.4638888888888888"/>
    <n v="292.77777777777777"/>
    <s v="theater"/>
    <s v="plays"/>
    <s v="theater/plays"/>
    <b v="1"/>
    <x v="0"/>
  </r>
  <r>
    <n v="3329"/>
    <x v="3328"/>
    <s v="Jestia and Raedon is a brand new romantic comedy play going to the Edinburgh Fringe Festival this summer."/>
    <n v="1000"/>
    <n v="1168"/>
    <x v="0"/>
    <s v="GB"/>
    <s v="GBP"/>
    <d v="2014-07-27T23:00:00"/>
    <d v="2014-07-17T07:45:08"/>
    <n v="1406502000"/>
    <n v="1405583108"/>
    <b v="0"/>
    <n v="26"/>
    <n v="1.1679999999999999"/>
    <n v="44.92307692307692"/>
    <s v="theater"/>
    <s v="plays"/>
    <s v="theater/plays"/>
    <b v="1"/>
    <x v="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d v="2015-04-01T20:17:48"/>
    <d v="2015-03-02T21:17:48"/>
    <n v="1427919468"/>
    <n v="1425331068"/>
    <b v="0"/>
    <n v="69"/>
    <n v="1.0626666666666666"/>
    <n v="23.10144927536232"/>
    <s v="theater"/>
    <s v="plays"/>
    <s v="theater/plays"/>
    <b v="1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09-01T16:44:46"/>
    <n v="1444149886"/>
    <n v="1441125886"/>
    <b v="0"/>
    <n v="65"/>
    <n v="1.0451999999999999"/>
    <n v="80.400000000000006"/>
    <s v="theater"/>
    <s v="plays"/>
    <s v="theater/plays"/>
    <b v="1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d v="2014-07-19T20:38:50"/>
    <d v="2014-06-19T20:38:50"/>
    <n v="1405802330"/>
    <n v="1403210330"/>
    <b v="0"/>
    <n v="83"/>
    <n v="1"/>
    <n v="72.289156626506028"/>
    <s v="theater"/>
    <s v="plays"/>
    <s v="theater/plays"/>
    <b v="1"/>
    <x v="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5-24T16:14:40"/>
    <n v="1434384880"/>
    <n v="1432484080"/>
    <b v="0"/>
    <n v="111"/>
    <n v="1.0457142857142858"/>
    <n v="32.972972972972975"/>
    <s v="theater"/>
    <s v="plays"/>
    <s v="theater/plays"/>
    <b v="1"/>
    <x v="0"/>
  </r>
  <r>
    <n v="3334"/>
    <x v="3333"/>
    <s v="The Saltbox Theatre Collective is a brand new not-for-profit theatre company in Illinois."/>
    <n v="3871"/>
    <n v="5366"/>
    <x v="0"/>
    <s v="US"/>
    <s v="USD"/>
    <d v="2015-07-30T12:30:22"/>
    <d v="2015-06-30T12:30:22"/>
    <n v="1438259422"/>
    <n v="1435667422"/>
    <b v="0"/>
    <n v="46"/>
    <n v="1.3862051149573753"/>
    <n v="116.65217391304348"/>
    <s v="theater"/>
    <s v="plays"/>
    <s v="theater/plays"/>
    <b v="1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7-07T16:10:46"/>
    <n v="1407106800"/>
    <n v="1404749446"/>
    <b v="0"/>
    <n v="63"/>
    <n v="1.0032000000000001"/>
    <n v="79.61904761904762"/>
    <s v="theater"/>
    <s v="plays"/>
    <s v="theater/plays"/>
    <b v="1"/>
    <x v="0"/>
  </r>
  <r>
    <n v="3336"/>
    <x v="3335"/>
    <s v="A theatrical adaptation of Oscar Wilde's short stories, presented by Suitcase Civilians at The Space, April 5-10 2016."/>
    <n v="250"/>
    <n v="250"/>
    <x v="0"/>
    <s v="GB"/>
    <s v="GBP"/>
    <d v="2016-04-05T08:34:06"/>
    <d v="2016-03-08T09:34:06"/>
    <n v="1459845246"/>
    <n v="1457429646"/>
    <b v="0"/>
    <n v="9"/>
    <n v="1"/>
    <n v="27.777777777777779"/>
    <s v="theater"/>
    <s v="plays"/>
    <s v="theater/plays"/>
    <b v="1"/>
    <x v="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d v="2014-10-10T21:00:00"/>
    <d v="2014-09-19T06:46:07"/>
    <n v="1412974800"/>
    <n v="1411109167"/>
    <b v="0"/>
    <n v="34"/>
    <n v="1.1020000000000001"/>
    <n v="81.029411764705884"/>
    <s v="theater"/>
    <s v="plays"/>
    <s v="theater/plays"/>
    <b v="1"/>
    <x v="0"/>
  </r>
  <r>
    <n v="3338"/>
    <x v="3337"/>
    <s v="Join Estelle Parsons in support of Theater That Looks and Sounds Like America"/>
    <n v="15000"/>
    <n v="15327"/>
    <x v="0"/>
    <s v="US"/>
    <s v="USD"/>
    <d v="2017-02-24T13:48:00"/>
    <d v="2017-02-03T13:48:00"/>
    <n v="1487944080"/>
    <n v="1486129680"/>
    <b v="0"/>
    <n v="112"/>
    <n v="1.0218"/>
    <n v="136.84821428571428"/>
    <s v="theater"/>
    <s v="plays"/>
    <s v="theater/plays"/>
    <b v="1"/>
    <x v="0"/>
  </r>
  <r>
    <n v="3339"/>
    <x v="3338"/>
    <s v="FPLA presents FRIENDS IN TRANSIENT PLACES by Jonathan Caren: a magical story of modern life."/>
    <n v="8000"/>
    <n v="8348"/>
    <x v="0"/>
    <s v="US"/>
    <s v="USD"/>
    <d v="2016-07-28T15:58:38"/>
    <d v="2016-06-28T15:58:38"/>
    <n v="1469721518"/>
    <n v="1467129518"/>
    <b v="0"/>
    <n v="47"/>
    <n v="1.0435000000000001"/>
    <n v="177.61702127659575"/>
    <s v="theater"/>
    <s v="plays"/>
    <s v="theater/plays"/>
    <b v="1"/>
    <x v="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1-11T23:22:34"/>
    <n v="1481066554"/>
    <n v="1478906554"/>
    <b v="0"/>
    <n v="38"/>
    <n v="1.3816666666666666"/>
    <n v="109.07894736842105"/>
    <s v="theater"/>
    <s v="plays"/>
    <s v="theater/plays"/>
    <b v="1"/>
    <x v="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5-20T19:10:21"/>
    <n v="1465750800"/>
    <n v="1463771421"/>
    <b v="0"/>
    <n v="28"/>
    <n v="1"/>
    <n v="119.64285714285714"/>
    <s v="theater"/>
    <s v="plays"/>
    <s v="theater/plays"/>
    <b v="1"/>
    <x v="0"/>
  </r>
  <r>
    <n v="3342"/>
    <x v="3341"/>
    <s v="We believe in the power of stories to change the world. Theatre that inspires transformation."/>
    <n v="6000"/>
    <n v="6100"/>
    <x v="0"/>
    <s v="US"/>
    <s v="USD"/>
    <d v="2015-04-01T04:59:00"/>
    <d v="2015-02-27T07:06:50"/>
    <n v="1427864340"/>
    <n v="1425020810"/>
    <b v="0"/>
    <n v="78"/>
    <n v="1.0166666666666666"/>
    <n v="78.205128205128204"/>
    <s v="theater"/>
    <s v="plays"/>
    <s v="theater/plays"/>
    <b v="1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d v="2016-04-13T13:18:00"/>
    <d v="2016-03-23T21:59:44"/>
    <n v="1460553480"/>
    <n v="1458770384"/>
    <b v="0"/>
    <n v="23"/>
    <n v="1.7142857142857142"/>
    <n v="52.173913043478258"/>
    <s v="theater"/>
    <s v="plays"/>
    <s v="theater/plays"/>
    <b v="1"/>
    <x v="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7-31T04:48:13"/>
    <n v="1409374093"/>
    <n v="1406782093"/>
    <b v="0"/>
    <n v="40"/>
    <n v="1.0144444444444445"/>
    <n v="114.125"/>
    <s v="theater"/>
    <s v="plays"/>
    <s v="theater/plays"/>
    <b v="1"/>
    <x v="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2-18T02:32:48"/>
    <n v="1429317420"/>
    <n v="1424226768"/>
    <b v="0"/>
    <n v="13"/>
    <n v="1.3"/>
    <n v="50"/>
    <s v="theater"/>
    <s v="plays"/>
    <s v="theater/plays"/>
    <b v="1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d v="2015-02-26T00:35:10"/>
    <d v="2015-02-19T00:35:10"/>
    <n v="1424910910"/>
    <n v="1424306110"/>
    <b v="0"/>
    <n v="18"/>
    <n v="1.1000000000000001"/>
    <n v="91.666666666666671"/>
    <s v="theater"/>
    <s v="plays"/>
    <s v="theater/plays"/>
    <b v="1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4-24T13:14:14"/>
    <n v="1462741200"/>
    <n v="1461503654"/>
    <b v="0"/>
    <n v="22"/>
    <n v="1.1944999999999999"/>
    <n v="108.59090909090909"/>
    <s v="theater"/>
    <s v="plays"/>
    <s v="theater/plays"/>
    <b v="1"/>
    <x v="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06T13:24:40"/>
    <n v="1461988740"/>
    <n v="1459949080"/>
    <b v="0"/>
    <n v="79"/>
    <n v="1.002909090909091"/>
    <n v="69.822784810126578"/>
    <s v="theater"/>
    <s v="plays"/>
    <s v="theater/plays"/>
    <b v="1"/>
    <x v="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5-23T02:39:32"/>
    <n v="1465837200"/>
    <n v="1463971172"/>
    <b v="0"/>
    <n v="14"/>
    <n v="1.534"/>
    <n v="109.57142857142857"/>
    <s v="theater"/>
    <s v="plays"/>
    <s v="theater/plays"/>
    <b v="1"/>
    <x v="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0-25T16:50:11"/>
    <n v="1448838000"/>
    <n v="1445791811"/>
    <b v="0"/>
    <n v="51"/>
    <n v="1.0442857142857143"/>
    <n v="71.666666666666671"/>
    <s v="theater"/>
    <s v="plays"/>
    <s v="theater/plays"/>
    <b v="1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6-16T09:29:25"/>
    <n v="1406113200"/>
    <n v="1402910965"/>
    <b v="0"/>
    <n v="54"/>
    <n v="1.0109999999999999"/>
    <n v="93.611111111111114"/>
    <s v="theater"/>
    <s v="plays"/>
    <s v="theater/plays"/>
    <b v="1"/>
    <x v="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5-05T23:49:38"/>
    <n v="1467414000"/>
    <n v="1462492178"/>
    <b v="0"/>
    <n v="70"/>
    <n v="1.0751999999999999"/>
    <n v="76.8"/>
    <s v="theater"/>
    <s v="plays"/>
    <s v="theater/plays"/>
    <b v="1"/>
    <x v="0"/>
  </r>
  <r>
    <n v="3353"/>
    <x v="3351"/>
    <s v="A new spoken word play, written by Paul Hewitt, in 3 parts about love and fate, inspired by the Ruba'iyat of Omar Khayyam."/>
    <n v="500"/>
    <n v="1575"/>
    <x v="0"/>
    <s v="GB"/>
    <s v="GBP"/>
    <d v="2016-05-02T23:00:00"/>
    <d v="2016-04-19T10:22:30"/>
    <n v="1462230000"/>
    <n v="1461061350"/>
    <b v="0"/>
    <n v="44"/>
    <n v="3.15"/>
    <n v="35.795454545454547"/>
    <s v="theater"/>
    <s v="plays"/>
    <s v="theater/plays"/>
    <b v="1"/>
    <x v="0"/>
  </r>
  <r>
    <n v="3354"/>
    <x v="3352"/>
    <s v="Help Strangeloop Theatre create and support new work by sponsoring our 2015-2016 season."/>
    <n v="3000"/>
    <n v="3058"/>
    <x v="0"/>
    <s v="US"/>
    <s v="USD"/>
    <d v="2015-10-29T04:01:00"/>
    <d v="2015-09-23T17:26:46"/>
    <n v="1446091260"/>
    <n v="1443029206"/>
    <b v="0"/>
    <n v="55"/>
    <n v="1.0193333333333334"/>
    <n v="55.6"/>
    <s v="theater"/>
    <s v="plays"/>
    <s v="theater/plays"/>
    <b v="1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d v="2016-05-10T11:17:00"/>
    <d v="2016-04-29T14:52:07"/>
    <n v="1462879020"/>
    <n v="1461941527"/>
    <b v="0"/>
    <n v="15"/>
    <n v="1.2628571428571429"/>
    <n v="147.33333333333334"/>
    <s v="theater"/>
    <s v="plays"/>
    <s v="theater/plays"/>
    <b v="1"/>
    <x v="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d v="2016-07-15T19:34:32"/>
    <d v="2016-06-15T19:34:32"/>
    <n v="1468611272"/>
    <n v="1466019272"/>
    <b v="0"/>
    <n v="27"/>
    <n v="1.014"/>
    <n v="56.333333333333336"/>
    <s v="theater"/>
    <s v="plays"/>
    <s v="theater/plays"/>
    <b v="1"/>
    <x v="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7-02T10:01:50"/>
    <n v="1406887310"/>
    <n v="1404295310"/>
    <b v="0"/>
    <n v="21"/>
    <n v="1.01"/>
    <n v="96.19047619047619"/>
    <s v="theater"/>
    <s v="plays"/>
    <s v="theater/plays"/>
    <b v="1"/>
    <x v="0"/>
  </r>
  <r>
    <n v="3358"/>
    <x v="3356"/>
    <s v="Alef productions, LLC is proud to present a World Premiere Play about Acceptance, Relationships,  Mortality and Love!"/>
    <n v="10000"/>
    <n v="10299"/>
    <x v="0"/>
    <s v="US"/>
    <s v="USD"/>
    <d v="2014-11-19T08:27:59"/>
    <d v="2014-10-20T07:27:59"/>
    <n v="1416385679"/>
    <n v="1413790079"/>
    <b v="0"/>
    <n v="162"/>
    <n v="1.0299"/>
    <n v="63.574074074074076"/>
    <s v="theater"/>
    <s v="plays"/>
    <s v="theater/plays"/>
    <b v="1"/>
    <x v="0"/>
  </r>
  <r>
    <n v="3359"/>
    <x v="3357"/>
    <s v="A Theatrical Production Celebrating the Lebanese Culture and the Human Spirit in Time of War."/>
    <n v="4000"/>
    <n v="4250"/>
    <x v="0"/>
    <s v="US"/>
    <s v="USD"/>
    <d v="2017-02-25T01:22:14"/>
    <d v="2017-01-11T01:22:14"/>
    <n v="1487985734"/>
    <n v="1484097734"/>
    <b v="0"/>
    <n v="23"/>
    <n v="1.0625"/>
    <n v="184.78260869565219"/>
    <s v="theater"/>
    <s v="plays"/>
    <s v="theater/plays"/>
    <b v="1"/>
    <x v="0"/>
  </r>
  <r>
    <n v="3360"/>
    <x v="3358"/>
    <s v="World Premiere, an M1 Singapore Fringe Festival 2017 commission."/>
    <n v="9000"/>
    <n v="9124"/>
    <x v="0"/>
    <s v="SG"/>
    <s v="SGD"/>
    <d v="2016-12-14T15:59:00"/>
    <d v="2016-11-23T01:59:03"/>
    <n v="1481731140"/>
    <n v="1479866343"/>
    <b v="0"/>
    <n v="72"/>
    <n v="1.0137777777777779"/>
    <n v="126.72222222222223"/>
    <s v="theater"/>
    <s v="plays"/>
    <s v="theater/plays"/>
    <b v="1"/>
    <x v="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d v="2014-09-01T15:59:00"/>
    <d v="2014-08-15T00:36:30"/>
    <n v="1409587140"/>
    <n v="1408062990"/>
    <b v="0"/>
    <n v="68"/>
    <n v="1.1346000000000001"/>
    <n v="83.42647058823529"/>
    <s v="theater"/>
    <s v="plays"/>
    <s v="theater/plays"/>
    <b v="1"/>
    <x v="0"/>
  </r>
  <r>
    <n v="3362"/>
    <x v="3360"/>
    <s v="Oscar Wilde's classic romantic farce like you have never seen it before. Bigger. Louder. Sexier.  And covered with glitter."/>
    <n v="500"/>
    <n v="1090"/>
    <x v="0"/>
    <s v="US"/>
    <s v="USD"/>
    <d v="2015-03-07T04:55:00"/>
    <d v="2015-02-21T02:11:57"/>
    <n v="1425704100"/>
    <n v="1424484717"/>
    <b v="0"/>
    <n v="20"/>
    <n v="2.1800000000000002"/>
    <n v="54.5"/>
    <s v="theater"/>
    <s v="plays"/>
    <s v="theater/plays"/>
    <b v="1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7-31T18:30:45"/>
    <n v="1408464000"/>
    <n v="1406831445"/>
    <b v="0"/>
    <n v="26"/>
    <n v="1.0141935483870967"/>
    <n v="302.30769230769232"/>
    <s v="theater"/>
    <s v="plays"/>
    <s v="theater/plays"/>
    <b v="1"/>
    <x v="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d v="2016-03-15T21:00:00"/>
    <d v="2016-02-22T23:27:29"/>
    <n v="1458075600"/>
    <n v="1456183649"/>
    <b v="0"/>
    <n v="72"/>
    <n v="1.0593333333333332"/>
    <n v="44.138888888888886"/>
    <s v="theater"/>
    <s v="plays"/>
    <s v="theater/plays"/>
    <b v="1"/>
    <x v="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1-13T02:26:32"/>
    <n v="1449973592"/>
    <n v="1447381592"/>
    <b v="0"/>
    <n v="3"/>
    <n v="1.04"/>
    <n v="866.66666666666663"/>
    <s v="theater"/>
    <s v="plays"/>
    <s v="theater/plays"/>
    <b v="1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d v="2015-05-13T01:37:17"/>
    <d v="2015-04-13T01:37:17"/>
    <n v="1431481037"/>
    <n v="1428889037"/>
    <b v="0"/>
    <n v="18"/>
    <n v="2.21"/>
    <n v="61.388888888888886"/>
    <s v="theater"/>
    <s v="plays"/>
    <s v="theater/plays"/>
    <b v="1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7-07T22:24:54"/>
    <n v="1438467894"/>
    <n v="1436307894"/>
    <b v="0"/>
    <n v="30"/>
    <n v="1.1866666666666668"/>
    <n v="29.666666666666668"/>
    <s v="theater"/>
    <s v="plays"/>
    <s v="theater/plays"/>
    <b v="1"/>
    <x v="0"/>
  </r>
  <r>
    <n v="3368"/>
    <x v="3366"/>
    <s v="Help a non-profit community theatre create an unforgettable production of J.M. Barrie's classic play."/>
    <n v="1000"/>
    <n v="1046"/>
    <x v="0"/>
    <s v="US"/>
    <s v="USD"/>
    <d v="2015-01-01T05:00:00"/>
    <d v="2014-11-26T04:47:39"/>
    <n v="1420088400"/>
    <n v="1416977259"/>
    <b v="0"/>
    <n v="23"/>
    <n v="1.046"/>
    <n v="45.478260869565219"/>
    <s v="theater"/>
    <s v="plays"/>
    <s v="theater/plays"/>
    <b v="1"/>
    <x v="0"/>
  </r>
  <r>
    <n v="3369"/>
    <x v="3367"/>
    <s v="How far would you go for revenge? The Collector is a dark thriller of regret, retribution and broken masculinity."/>
    <n v="5000"/>
    <n v="5195"/>
    <x v="0"/>
    <s v="IE"/>
    <s v="EUR"/>
    <d v="2017-01-15T00:59:40"/>
    <d v="2016-11-16T00:59:40"/>
    <n v="1484441980"/>
    <n v="1479257980"/>
    <b v="0"/>
    <n v="54"/>
    <n v="1.0389999999999999"/>
    <n v="96.203703703703709"/>
    <s v="theater"/>
    <s v="plays"/>
    <s v="theater/plays"/>
    <b v="1"/>
    <x v="0"/>
  </r>
  <r>
    <n v="3370"/>
    <x v="3368"/>
    <s v="I'm Alright. A story of young women, told by young women, for the world."/>
    <n v="1500"/>
    <n v="1766"/>
    <x v="0"/>
    <s v="US"/>
    <s v="USD"/>
    <d v="2016-12-17T08:00:00"/>
    <d v="2016-11-16T08:01:25"/>
    <n v="1481961600"/>
    <n v="1479283285"/>
    <b v="0"/>
    <n v="26"/>
    <n v="1.1773333333333333"/>
    <n v="67.92307692307692"/>
    <s v="theater"/>
    <s v="plays"/>
    <s v="theater/plays"/>
    <b v="1"/>
    <x v="0"/>
  </r>
  <r>
    <n v="3371"/>
    <x v="3369"/>
    <s v="Help support Red Planet, a new science fiction play based off the Mars One exploration."/>
    <n v="200"/>
    <n v="277"/>
    <x v="0"/>
    <s v="US"/>
    <s v="USD"/>
    <d v="2015-12-02T20:59:25"/>
    <d v="2015-11-04T20:59:25"/>
    <n v="1449089965"/>
    <n v="1446670765"/>
    <b v="0"/>
    <n v="9"/>
    <n v="1.385"/>
    <n v="30.777777777777779"/>
    <s v="theater"/>
    <s v="plays"/>
    <s v="theater/plays"/>
    <b v="1"/>
    <x v="0"/>
  </r>
  <r>
    <n v="3372"/>
    <x v="3370"/>
    <s v="This play tells the story of the toxicity of sensationalism shown through one man's struggle with notoriety."/>
    <n v="1000"/>
    <n v="1035"/>
    <x v="0"/>
    <s v="US"/>
    <s v="USD"/>
    <d v="2014-08-25T04:59:00"/>
    <d v="2014-08-04T13:09:16"/>
    <n v="1408942740"/>
    <n v="1407157756"/>
    <b v="0"/>
    <n v="27"/>
    <n v="1.0349999999999999"/>
    <n v="38.333333333333336"/>
    <s v="theater"/>
    <s v="plays"/>
    <s v="theater/plays"/>
    <b v="1"/>
    <x v="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d v="2015-07-18T16:00:00"/>
    <d v="2015-06-24T20:30:40"/>
    <n v="1437235200"/>
    <n v="1435177840"/>
    <b v="0"/>
    <n v="30"/>
    <n v="1.0024999999999999"/>
    <n v="66.833333333333329"/>
    <s v="theater"/>
    <s v="plays"/>
    <s v="theater/plays"/>
    <b v="1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d v="2015-10-28T17:33:36"/>
    <d v="2015-09-28T17:33:36"/>
    <n v="1446053616"/>
    <n v="1443461616"/>
    <b v="0"/>
    <n v="52"/>
    <n v="1.0657142857142856"/>
    <n v="71.730769230769226"/>
    <s v="theater"/>
    <s v="plays"/>
    <s v="theater/plays"/>
    <b v="1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d v="2014-05-18T14:39:33"/>
    <d v="2014-05-06T14:39:33"/>
    <n v="1400423973"/>
    <n v="1399387173"/>
    <b v="0"/>
    <n v="17"/>
    <n v="1"/>
    <n v="176.47058823529412"/>
    <s v="theater"/>
    <s v="plays"/>
    <s v="theater/plays"/>
    <b v="1"/>
    <x v="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2-24T16:49:54"/>
    <n v="1429976994"/>
    <n v="1424796594"/>
    <b v="0"/>
    <n v="19"/>
    <n v="1.0001249999999999"/>
    <n v="421.10526315789474"/>
    <s v="theater"/>
    <s v="plays"/>
    <s v="theater/plays"/>
    <b v="1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2-18T17:34:59"/>
    <n v="1426870560"/>
    <n v="1424280899"/>
    <b v="0"/>
    <n v="77"/>
    <n v="1.0105"/>
    <n v="104.98701298701299"/>
    <s v="theater"/>
    <s v="plays"/>
    <s v="theater/plays"/>
    <b v="1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07T08:31:46"/>
    <n v="1409490480"/>
    <n v="1407400306"/>
    <b v="0"/>
    <n v="21"/>
    <n v="1.0763636363636364"/>
    <n v="28.19047619047619"/>
    <s v="theater"/>
    <s v="plays"/>
    <s v="theater/plays"/>
    <b v="1"/>
    <x v="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09T12:20:00"/>
    <n v="1440630000"/>
    <n v="1439122800"/>
    <b v="0"/>
    <n v="38"/>
    <n v="1.0365"/>
    <n v="54.55263157894737"/>
    <s v="theater"/>
    <s v="plays"/>
    <s v="theater/plays"/>
    <b v="1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d v="2014-10-25T22:52:58"/>
    <n v="1417305178"/>
    <n v="1414277578"/>
    <b v="0"/>
    <n v="28"/>
    <n v="1.0443333333333333"/>
    <n v="111.89285714285714"/>
    <s v="theater"/>
    <s v="plays"/>
    <s v="theater/plays"/>
    <b v="1"/>
    <x v="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2-09T04:26:23"/>
    <n v="1426044383"/>
    <n v="1423455983"/>
    <b v="0"/>
    <n v="48"/>
    <n v="1.0225"/>
    <n v="85.208333333333329"/>
    <s v="theater"/>
    <s v="plays"/>
    <s v="theater/plays"/>
    <b v="1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7-08T10:20:56"/>
    <n v="1470092340"/>
    <n v="1467973256"/>
    <b v="0"/>
    <n v="46"/>
    <n v="1.0074285714285713"/>
    <n v="76.652173913043484"/>
    <s v="theater"/>
    <s v="plays"/>
    <s v="theater/plays"/>
    <b v="1"/>
    <x v="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03T18:47:00"/>
    <n v="1466707620"/>
    <n v="1464979620"/>
    <b v="0"/>
    <n v="30"/>
    <n v="1.1171428571428572"/>
    <n v="65.166666666666671"/>
    <s v="theater"/>
    <s v="plays"/>
    <s v="theater/plays"/>
    <b v="1"/>
    <x v="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0-15T02:06:08"/>
    <n v="1448074800"/>
    <n v="1444874768"/>
    <b v="0"/>
    <n v="64"/>
    <n v="1.0001100000000001"/>
    <n v="93.760312499999998"/>
    <s v="theater"/>
    <s v="plays"/>
    <s v="theater/plays"/>
    <b v="1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d v="2014-12-10T20:49:12"/>
    <d v="2014-11-10T20:49:12"/>
    <n v="1418244552"/>
    <n v="1415652552"/>
    <b v="0"/>
    <n v="15"/>
    <n v="1"/>
    <n v="133.33333333333334"/>
    <s v="theater"/>
    <s v="plays"/>
    <s v="theater/plays"/>
    <b v="1"/>
    <x v="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1-03T15:28:26"/>
    <n v="1417620506"/>
    <n v="1415028506"/>
    <b v="0"/>
    <n v="41"/>
    <n v="1.05"/>
    <n v="51.219512195121951"/>
    <s v="theater"/>
    <s v="plays"/>
    <s v="theater/plays"/>
    <b v="1"/>
    <x v="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1-04T18:18:08"/>
    <n v="1418581088"/>
    <n v="1415125088"/>
    <b v="0"/>
    <n v="35"/>
    <n v="1.1686666666666667"/>
    <n v="100.17142857142858"/>
    <s v="theater"/>
    <s v="plays"/>
    <s v="theater/plays"/>
    <b v="1"/>
    <x v="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5-19T11:04:01"/>
    <n v="1434625441"/>
    <n v="1432033441"/>
    <b v="0"/>
    <n v="45"/>
    <n v="1.038"/>
    <n v="34.6"/>
    <s v="theater"/>
    <s v="plays"/>
    <s v="theater/plays"/>
    <b v="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d v="2016-06-03T13:31:22"/>
    <d v="2016-05-04T13:31:22"/>
    <n v="1464960682"/>
    <n v="1462368682"/>
    <b v="0"/>
    <n v="62"/>
    <n v="1.145"/>
    <n v="184.67741935483872"/>
    <s v="theater"/>
    <s v="plays"/>
    <s v="theater/plays"/>
    <b v="1"/>
    <x v="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6-25T18:35:45"/>
    <n v="1405017345"/>
    <n v="1403721345"/>
    <b v="0"/>
    <n v="22"/>
    <n v="1.024"/>
    <n v="69.818181818181813"/>
    <s v="theater"/>
    <s v="plays"/>
    <s v="theater/plays"/>
    <b v="1"/>
    <x v="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d v="2014-08-08T22:28:00"/>
    <d v="2014-07-10T13:05:48"/>
    <n v="1407536880"/>
    <n v="1404997548"/>
    <b v="0"/>
    <n v="18"/>
    <n v="2.23"/>
    <n v="61.944444444444443"/>
    <s v="theater"/>
    <s v="plays"/>
    <s v="theater/plays"/>
    <b v="1"/>
    <x v="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3-17T20:17:35"/>
    <n v="1462565855"/>
    <n v="1458245855"/>
    <b v="0"/>
    <n v="12"/>
    <n v="1"/>
    <n v="41.666666666666664"/>
    <s v="theater"/>
    <s v="plays"/>
    <s v="theater/plays"/>
    <b v="1"/>
    <x v="0"/>
  </r>
  <r>
    <n v="3393"/>
    <x v="3391"/>
    <s v="hiSTORYstage presents a film noir-style comedy mystery with a Shakespearean twist performed as a 1944 radio drama."/>
    <n v="1500"/>
    <n v="1587"/>
    <x v="0"/>
    <s v="US"/>
    <s v="USD"/>
    <d v="2014-11-06T00:46:00"/>
    <d v="2014-10-11T22:07:10"/>
    <n v="1415234760"/>
    <n v="1413065230"/>
    <b v="0"/>
    <n v="44"/>
    <n v="1.0580000000000001"/>
    <n v="36.06818181818182"/>
    <s v="theater"/>
    <s v="plays"/>
    <s v="theater/plays"/>
    <b v="1"/>
    <x v="0"/>
  </r>
  <r>
    <n v="3394"/>
    <x v="3392"/>
    <s v="Ambitious, Edinburgh-based company, Thrive Theatre, are bringing their brand new comedy BUFFER to the 2014 Edinburgh Fringe!"/>
    <n v="550"/>
    <n v="783"/>
    <x v="0"/>
    <s v="GB"/>
    <s v="GBP"/>
    <d v="2014-07-27T14:17:25"/>
    <d v="2014-06-27T14:17:25"/>
    <n v="1406470645"/>
    <n v="1403878645"/>
    <b v="0"/>
    <n v="27"/>
    <n v="1.4236363636363636"/>
    <n v="29"/>
    <s v="theater"/>
    <s v="plays"/>
    <s v="theater/plays"/>
    <b v="1"/>
    <x v="0"/>
  </r>
  <r>
    <n v="3395"/>
    <x v="3393"/>
    <s v="Miramar is a a darkly funny play exploring what it is we call â€˜homeâ€™."/>
    <n v="500"/>
    <n v="920"/>
    <x v="0"/>
    <s v="GB"/>
    <s v="GBP"/>
    <d v="2015-05-30T18:10:00"/>
    <d v="2015-05-16T17:05:44"/>
    <n v="1433009400"/>
    <n v="1431795944"/>
    <b v="0"/>
    <n v="38"/>
    <n v="1.84"/>
    <n v="24.210526315789473"/>
    <s v="theater"/>
    <s v="plays"/>
    <s v="theater/plays"/>
    <b v="1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d v="2014-06-01T03:59:00"/>
    <d v="2014-05-05T10:43:09"/>
    <n v="1401595140"/>
    <n v="1399286589"/>
    <b v="0"/>
    <n v="28"/>
    <n v="1.0433333333333332"/>
    <n v="55.892857142857146"/>
    <s v="theater"/>
    <s v="plays"/>
    <s v="theater/plays"/>
    <b v="1"/>
    <x v="0"/>
  </r>
  <r>
    <n v="3397"/>
    <x v="3395"/>
    <s v="Help a group of recovering alcoholics bring Samuel Beckett's classic to a seaside town!"/>
    <n v="250"/>
    <n v="280"/>
    <x v="0"/>
    <s v="GB"/>
    <s v="GBP"/>
    <d v="2016-02-18T22:00:00"/>
    <d v="2016-01-09T11:28:49"/>
    <n v="1455832800"/>
    <n v="1452338929"/>
    <b v="0"/>
    <n v="24"/>
    <n v="1.1200000000000001"/>
    <n v="11.666666666666666"/>
    <s v="theater"/>
    <s v="plays"/>
    <s v="theater/plays"/>
    <b v="1"/>
    <x v="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0-29T18:02:56"/>
    <n v="1416589200"/>
    <n v="1414605776"/>
    <b v="0"/>
    <n v="65"/>
    <n v="1.1107499999999999"/>
    <n v="68.353846153846149"/>
    <s v="theater"/>
    <s v="plays"/>
    <s v="theater/plays"/>
    <b v="1"/>
    <x v="0"/>
  </r>
  <r>
    <n v="3399"/>
    <x v="3397"/>
    <s v="13 young people have taken over Spinning Wheel Theatre to choose, produce and create their own show from scratch."/>
    <n v="1200"/>
    <n v="1245"/>
    <x v="0"/>
    <s v="GB"/>
    <s v="GBP"/>
    <d v="2015-02-21T22:05:25"/>
    <d v="2015-01-22T22:05:25"/>
    <n v="1424556325"/>
    <n v="1421964325"/>
    <b v="0"/>
    <n v="46"/>
    <n v="1.0375000000000001"/>
    <n v="27.065217391304348"/>
    <s v="theater"/>
    <s v="plays"/>
    <s v="theater/plays"/>
    <b v="1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7-14T22:53:34"/>
    <n v="1409266414"/>
    <n v="1405378414"/>
    <b v="0"/>
    <n v="85"/>
    <n v="1.0041"/>
    <n v="118.12941176470588"/>
    <s v="theater"/>
    <s v="plays"/>
    <s v="theater/plays"/>
    <b v="1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7-08T17:22:26"/>
    <n v="1438968146"/>
    <n v="1436376146"/>
    <b v="0"/>
    <n v="66"/>
    <n v="1.0186206896551724"/>
    <n v="44.757575757575758"/>
    <s v="theater"/>
    <s v="plays"/>
    <s v="theater/plays"/>
    <b v="1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d v="2015-10-13T14:50:43"/>
    <n v="1447295460"/>
    <n v="1444747843"/>
    <b v="0"/>
    <n v="165"/>
    <n v="1.0976666666666666"/>
    <n v="99.787878787878782"/>
    <s v="theater"/>
    <s v="plays"/>
    <s v="theater/plays"/>
    <b v="1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d v="2015-06-25T11:05:24"/>
    <d v="2015-05-26T11:05:24"/>
    <n v="1435230324"/>
    <n v="1432638324"/>
    <b v="0"/>
    <n v="17"/>
    <n v="1"/>
    <n v="117.64705882352941"/>
    <s v="theater"/>
    <s v="plays"/>
    <s v="theater/plays"/>
    <b v="1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5-28T12:05:02"/>
    <n v="1434542702"/>
    <n v="1432814702"/>
    <b v="0"/>
    <n v="3"/>
    <n v="1.22"/>
    <n v="203.33333333333334"/>
    <s v="theater"/>
    <s v="plays"/>
    <s v="theater/plays"/>
    <b v="1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d v="2016-03-01T23:59:00"/>
    <d v="2016-02-10T00:24:46"/>
    <n v="1456876740"/>
    <n v="1455063886"/>
    <b v="0"/>
    <n v="17"/>
    <n v="1.3757142857142857"/>
    <n v="28.323529411764707"/>
    <s v="theater"/>
    <s v="plays"/>
    <s v="theater/plays"/>
    <b v="1"/>
    <x v="0"/>
  </r>
  <r>
    <n v="3406"/>
    <x v="3404"/>
    <s v="A funny and moving new play about two families dealing with aging parents in very different ways!"/>
    <n v="10000"/>
    <n v="10031"/>
    <x v="0"/>
    <s v="US"/>
    <s v="USD"/>
    <d v="2014-07-16T11:49:36"/>
    <d v="2014-06-01T11:49:36"/>
    <n v="1405511376"/>
    <n v="1401623376"/>
    <b v="0"/>
    <n v="91"/>
    <n v="1.0031000000000001"/>
    <n v="110.23076923076923"/>
    <s v="theater"/>
    <s v="plays"/>
    <s v="theater/plays"/>
    <b v="1"/>
    <x v="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6-06T10:08:09"/>
    <n v="1404641289"/>
    <n v="1402049289"/>
    <b v="0"/>
    <n v="67"/>
    <n v="1.071"/>
    <n v="31.970149253731343"/>
    <s v="theater"/>
    <s v="plays"/>
    <s v="theater/plays"/>
    <b v="1"/>
    <x v="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6-18T23:48:24"/>
    <n v="1405727304"/>
    <n v="1403135304"/>
    <b v="0"/>
    <n v="18"/>
    <n v="2.11"/>
    <n v="58.611111111111114"/>
    <s v="theater"/>
    <s v="plays"/>
    <s v="theater/plays"/>
    <b v="1"/>
    <x v="0"/>
  </r>
  <r>
    <n v="3409"/>
    <x v="3407"/>
    <s v="Exciting and visceral new-writing that challenges the way we view the fine line between war and terror..."/>
    <n v="500"/>
    <n v="618"/>
    <x v="0"/>
    <s v="GB"/>
    <s v="GBP"/>
    <d v="2016-07-31T20:58:00"/>
    <d v="2016-06-23T19:32:38"/>
    <n v="1469998680"/>
    <n v="1466710358"/>
    <b v="0"/>
    <n v="21"/>
    <n v="1.236"/>
    <n v="29.428571428571427"/>
    <s v="theater"/>
    <s v="plays"/>
    <s v="theater/plays"/>
    <b v="1"/>
    <x v="0"/>
  </r>
  <r>
    <n v="3410"/>
    <x v="3408"/>
    <s v="Join us in a campaign benefitting the southland company and its interdisciplinary artistic efforts in Los Angeles."/>
    <n v="3000"/>
    <n v="3255"/>
    <x v="0"/>
    <s v="US"/>
    <s v="USD"/>
    <d v="2016-06-06T07:00:00"/>
    <d v="2016-05-10T00:59:50"/>
    <n v="1465196400"/>
    <n v="1462841990"/>
    <b v="0"/>
    <n v="40"/>
    <n v="1.085"/>
    <n v="81.375"/>
    <s v="theater"/>
    <s v="plays"/>
    <s v="theater/plays"/>
    <b v="1"/>
    <x v="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09-18T00:32:52"/>
    <n v="1444264372"/>
    <n v="1442536372"/>
    <b v="0"/>
    <n v="78"/>
    <n v="1.0356666666666667"/>
    <n v="199.16666666666666"/>
    <s v="theater"/>
    <s v="plays"/>
    <s v="theater/plays"/>
    <b v="1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8-28T23:01:02"/>
    <n v="1411858862"/>
    <n v="1409266862"/>
    <b v="0"/>
    <n v="26"/>
    <n v="1"/>
    <n v="115.38461538461539"/>
    <s v="theater"/>
    <s v="plays"/>
    <s v="theater/plays"/>
    <b v="1"/>
    <x v="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18T17:35:38"/>
    <n v="1425099540"/>
    <n v="1424280938"/>
    <b v="0"/>
    <n v="14"/>
    <n v="1.3"/>
    <n v="46.428571428571431"/>
    <s v="theater"/>
    <s v="plays"/>
    <s v="theater/plays"/>
    <b v="1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d v="2016-12-01T07:59:00"/>
    <d v="2016-11-01T19:58:45"/>
    <n v="1480579140"/>
    <n v="1478030325"/>
    <b v="0"/>
    <n v="44"/>
    <n v="1.0349999999999999"/>
    <n v="70.568181818181813"/>
    <s v="theater"/>
    <s v="plays"/>
    <s v="theater/plays"/>
    <b v="1"/>
    <x v="0"/>
  </r>
  <r>
    <n v="3415"/>
    <x v="3413"/>
    <s v="We are raising funds to allow for enhanced scenic, costume, and lighting design. Every dollar helps!"/>
    <n v="200"/>
    <n v="200"/>
    <x v="0"/>
    <s v="US"/>
    <s v="USD"/>
    <d v="2016-04-17T23:30:00"/>
    <d v="2016-04-07T03:27:36"/>
    <n v="1460935800"/>
    <n v="1459999656"/>
    <b v="0"/>
    <n v="9"/>
    <n v="1"/>
    <n v="22.222222222222221"/>
    <s v="theater"/>
    <s v="plays"/>
    <s v="theater/plays"/>
    <b v="1"/>
    <x v="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3-26T09:54:05"/>
    <n v="1429813800"/>
    <n v="1427363645"/>
    <b v="0"/>
    <n v="30"/>
    <n v="1.196"/>
    <n v="159.46666666666667"/>
    <s v="theater"/>
    <s v="plays"/>
    <s v="theater/plays"/>
    <b v="1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09-12T21:55:48"/>
    <n v="1414284180"/>
    <n v="1410558948"/>
    <b v="0"/>
    <n v="45"/>
    <n v="1.0000058823529412"/>
    <n v="37.777999999999999"/>
    <s v="theater"/>
    <s v="plays"/>
    <s v="theater/plays"/>
    <b v="1"/>
    <x v="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4-23T20:01:47"/>
    <n v="1400875307"/>
    <n v="1398283307"/>
    <b v="0"/>
    <n v="56"/>
    <n v="1.00875"/>
    <n v="72.053571428571431"/>
    <s v="theater"/>
    <s v="plays"/>
    <s v="theater/plays"/>
    <b v="1"/>
    <x v="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d v="2016-03-19T19:43:05"/>
    <n v="1459978200"/>
    <n v="1458416585"/>
    <b v="0"/>
    <n v="46"/>
    <n v="1.0654545454545454"/>
    <n v="63.695652173913047"/>
    <s v="theater"/>
    <s v="plays"/>
    <s v="theater/plays"/>
    <b v="1"/>
    <x v="0"/>
  </r>
  <r>
    <n v="3420"/>
    <x v="3418"/>
    <s v="A powerful and urgent tale of the first line of defence for the NHS. Based on true stories from junior doctors."/>
    <n v="700"/>
    <n v="966"/>
    <x v="0"/>
    <s v="GB"/>
    <s v="GBP"/>
    <d v="2016-02-14T00:00:00"/>
    <d v="2016-02-05T02:10:02"/>
    <n v="1455408000"/>
    <n v="1454638202"/>
    <b v="0"/>
    <n v="34"/>
    <n v="1.38"/>
    <n v="28.411764705882351"/>
    <s v="theater"/>
    <s v="plays"/>
    <s v="theater/plays"/>
    <b v="1"/>
    <x v="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d v="2015-03-04T18:59:23"/>
    <d v="2015-02-02T18:59:23"/>
    <n v="1425495563"/>
    <n v="1422903563"/>
    <b v="0"/>
    <n v="98"/>
    <n v="1.0115000000000001"/>
    <n v="103.21428571428571"/>
    <s v="theater"/>
    <s v="plays"/>
    <s v="theater/plays"/>
    <b v="1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1-15T13:29:36"/>
    <n v="1450051200"/>
    <n v="1447594176"/>
    <b v="0"/>
    <n v="46"/>
    <n v="1.091"/>
    <n v="71.152173913043484"/>
    <s v="theater"/>
    <s v="plays"/>
    <s v="theater/plays"/>
    <b v="1"/>
    <x v="0"/>
  </r>
  <r>
    <n v="3423"/>
    <x v="3421"/>
    <s v="Forest Hills Eastern's Student Run Show 2015. Our goal is to present a professional quality show on a budget."/>
    <n v="250"/>
    <n v="350"/>
    <x v="0"/>
    <s v="US"/>
    <s v="USD"/>
    <d v="2015-04-24T21:52:21"/>
    <d v="2015-03-25T21:52:21"/>
    <n v="1429912341"/>
    <n v="1427320341"/>
    <b v="0"/>
    <n v="10"/>
    <n v="1.4"/>
    <n v="35"/>
    <s v="theater"/>
    <s v="plays"/>
    <s v="theater/plays"/>
    <b v="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1-14T16:14:44"/>
    <n v="1423119540"/>
    <n v="1421252084"/>
    <b v="0"/>
    <n v="76"/>
    <n v="1.0358333333333334"/>
    <n v="81.776315789473685"/>
    <s v="theater"/>
    <s v="plays"/>
    <s v="theater/plays"/>
    <b v="1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09-02T14:48:56"/>
    <n v="1412434136"/>
    <n v="1409669336"/>
    <b v="0"/>
    <n v="104"/>
    <n v="1.0297033333333332"/>
    <n v="297.02980769230766"/>
    <s v="theater"/>
    <s v="plays"/>
    <s v="theater/plays"/>
    <b v="1"/>
    <x v="0"/>
  </r>
  <r>
    <n v="3426"/>
    <x v="3424"/>
    <s v="Part ghost story, part cautionary tale, Holocene is a play about the end of our world, and the beginning of another."/>
    <n v="3750"/>
    <n v="4055"/>
    <x v="0"/>
    <s v="US"/>
    <s v="USD"/>
    <d v="2014-09-21T02:00:00"/>
    <d v="2014-09-02T01:21:43"/>
    <n v="1411264800"/>
    <n v="1409620903"/>
    <b v="0"/>
    <n v="87"/>
    <n v="1.0813333333333333"/>
    <n v="46.609195402298852"/>
    <s v="theater"/>
    <s v="plays"/>
    <s v="theater/plays"/>
    <b v="1"/>
    <x v="0"/>
  </r>
  <r>
    <n v="3427"/>
    <x v="3425"/>
    <s v="A new play developed in collaboration with graduating theatre makers, premiering at the Edinburgh Fringe Festival 2014."/>
    <n v="1500"/>
    <n v="1500"/>
    <x v="0"/>
    <s v="GB"/>
    <s v="GBP"/>
    <d v="2014-07-02T15:29:12"/>
    <d v="2014-06-02T15:29:12"/>
    <n v="1404314952"/>
    <n v="1401722952"/>
    <b v="0"/>
    <n v="29"/>
    <n v="1"/>
    <n v="51.724137931034484"/>
    <s v="theater"/>
    <s v="plays"/>
    <s v="theater/plays"/>
    <b v="1"/>
    <x v="0"/>
  </r>
  <r>
    <n v="3428"/>
    <x v="3426"/>
    <s v="The WORLD PREMIERE of Neil Smith's beautiful and thrilling new version of Strindberg's modern masterpiece - CREDITORS."/>
    <n v="2000"/>
    <n v="2055"/>
    <x v="0"/>
    <s v="GB"/>
    <s v="GBP"/>
    <d v="2015-02-28T17:00:00"/>
    <d v="2015-02-03T17:17:27"/>
    <n v="1425142800"/>
    <n v="1422983847"/>
    <b v="0"/>
    <n v="51"/>
    <n v="1.0275000000000001"/>
    <n v="40.294117647058826"/>
    <s v="theater"/>
    <s v="plays"/>
    <s v="theater/plays"/>
    <b v="1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0-19T00:31:01"/>
    <n v="1478046661"/>
    <n v="1476837061"/>
    <b v="0"/>
    <n v="12"/>
    <n v="1.3"/>
    <n v="16.25"/>
    <s v="theater"/>
    <s v="plays"/>
    <s v="theater/plays"/>
    <b v="1"/>
    <x v="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6-30T22:41:41"/>
    <n v="1406760101"/>
    <n v="1404168101"/>
    <b v="0"/>
    <n v="72"/>
    <n v="1.0854949999999999"/>
    <n v="30.152638888888887"/>
    <s v="theater"/>
    <s v="plays"/>
    <s v="theater/plays"/>
    <b v="1"/>
    <x v="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d v="2014-08-18T17:32:33"/>
    <d v="2014-07-19T17:32:33"/>
    <n v="1408383153"/>
    <n v="1405791153"/>
    <b v="0"/>
    <n v="21"/>
    <n v="1"/>
    <n v="95.238095238095241"/>
    <s v="theater"/>
    <s v="plays"/>
    <s v="theater/plays"/>
    <b v="1"/>
    <x v="0"/>
  </r>
  <r>
    <n v="3432"/>
    <x v="3430"/>
    <s v="Bare Theatre stages A.R. Gurney's Pulitzer Finalist script about a relationship spanning a lifetime and long distance."/>
    <n v="2000"/>
    <n v="2193"/>
    <x v="0"/>
    <s v="US"/>
    <s v="USD"/>
    <d v="2016-02-05T22:00:00"/>
    <d v="2016-01-11T13:56:54"/>
    <n v="1454709600"/>
    <n v="1452520614"/>
    <b v="0"/>
    <n v="42"/>
    <n v="1.0965"/>
    <n v="52.214285714285715"/>
    <s v="theater"/>
    <s v="plays"/>
    <s v="theater/plays"/>
    <b v="1"/>
    <x v="0"/>
  </r>
  <r>
    <n v="3433"/>
    <x v="3431"/>
    <s v="death&amp;pretzels presents their first Chicago based project:_x000a_The Dybbuk by S. Ansky"/>
    <n v="9500"/>
    <n v="9525"/>
    <x v="0"/>
    <s v="US"/>
    <s v="USD"/>
    <d v="2014-06-17T03:00:00"/>
    <d v="2014-05-17T01:30:55"/>
    <n v="1402974000"/>
    <n v="1400290255"/>
    <b v="0"/>
    <n v="71"/>
    <n v="1.0026315789473683"/>
    <n v="134.1549295774648"/>
    <s v="theater"/>
    <s v="plays"/>
    <s v="theater/plays"/>
    <b v="1"/>
    <x v="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6-10T09:07:49"/>
    <n v="1404983269"/>
    <n v="1402391269"/>
    <b v="0"/>
    <n v="168"/>
    <n v="1.0555000000000001"/>
    <n v="62.827380952380949"/>
    <s v="theater"/>
    <s v="plays"/>
    <s v="theater/plays"/>
    <b v="1"/>
    <x v="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7-21T14:48:13"/>
    <n v="1470538800"/>
    <n v="1469112493"/>
    <b v="0"/>
    <n v="19"/>
    <n v="1.1200000000000001"/>
    <n v="58.94736842105263"/>
    <s v="theater"/>
    <s v="plays"/>
    <s v="theater/plays"/>
    <b v="1"/>
    <x v="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7-31T12:59:53"/>
    <n v="1408638480"/>
    <n v="1406811593"/>
    <b v="0"/>
    <n v="37"/>
    <n v="1.0589999999999999"/>
    <n v="143.1081081081081"/>
    <s v="theater"/>
    <s v="plays"/>
    <s v="theater/plays"/>
    <b v="1"/>
    <x v="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7-20T17:03:40"/>
    <n v="1440003820"/>
    <n v="1437411820"/>
    <b v="0"/>
    <n v="36"/>
    <n v="1.01"/>
    <n v="84.166666666666671"/>
    <s v="theater"/>
    <s v="plays"/>
    <s v="theater/plays"/>
    <b v="1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4-06T22:16:07"/>
    <n v="1430600400"/>
    <n v="1428358567"/>
    <b v="0"/>
    <n v="14"/>
    <n v="1.042"/>
    <n v="186.07142857142858"/>
    <s v="theater"/>
    <s v="plays"/>
    <s v="theater/plays"/>
    <b v="1"/>
    <x v="0"/>
  </r>
  <r>
    <n v="3439"/>
    <x v="3437"/>
    <s v="Help a small theater produce an original adaptation of Lewis Carroll's classic story."/>
    <n v="1200"/>
    <n v="1616.14"/>
    <x v="0"/>
    <s v="US"/>
    <s v="USD"/>
    <d v="2016-01-19T04:59:00"/>
    <d v="2016-01-05T21:52:10"/>
    <n v="1453179540"/>
    <n v="1452030730"/>
    <b v="0"/>
    <n v="18"/>
    <n v="1.3467833333333334"/>
    <n v="89.785555555555561"/>
    <s v="theater"/>
    <s v="plays"/>
    <s v="theater/plays"/>
    <b v="1"/>
    <x v="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6-19T02:57:08"/>
    <n v="1405095300"/>
    <n v="1403146628"/>
    <b v="0"/>
    <n v="82"/>
    <n v="1.052184"/>
    <n v="64.157560975609755"/>
    <s v="theater"/>
    <s v="plays"/>
    <s v="theater/plays"/>
    <b v="1"/>
    <x v="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0-17T10:18:41"/>
    <n v="1447445820"/>
    <n v="1445077121"/>
    <b v="0"/>
    <n v="43"/>
    <n v="1.026"/>
    <n v="59.651162790697676"/>
    <s v="theater"/>
    <s v="plays"/>
    <s v="theater/plays"/>
    <b v="1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4-30T20:11:12"/>
    <n v="1433016672"/>
    <n v="1430424672"/>
    <b v="0"/>
    <n v="8"/>
    <n v="1"/>
    <n v="31.25"/>
    <s v="theater"/>
    <s v="plays"/>
    <s v="theater/plays"/>
    <b v="1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d v="2014-09-09T12:35:46"/>
    <d v="2014-08-10T12:35:46"/>
    <n v="1410266146"/>
    <n v="1407674146"/>
    <b v="0"/>
    <n v="45"/>
    <n v="1.855"/>
    <n v="41.222222222222221"/>
    <s v="theater"/>
    <s v="plays"/>
    <s v="theater/plays"/>
    <b v="1"/>
    <x v="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d v="2016-06-08T13:59:00"/>
    <d v="2016-05-31T06:59:46"/>
    <n v="1465394340"/>
    <n v="1464677986"/>
    <b v="0"/>
    <n v="20"/>
    <n v="2.89"/>
    <n v="43.35"/>
    <s v="theater"/>
    <s v="plays"/>
    <s v="theater/plays"/>
    <b v="1"/>
    <x v="0"/>
  </r>
  <r>
    <n v="3445"/>
    <x v="3443"/>
    <s v="Rehearsal &amp; development of our first project as Axon Theatre: &quot;The Star-Spangled Girl&quot; in South Wales."/>
    <n v="2000"/>
    <n v="2000"/>
    <x v="0"/>
    <s v="GB"/>
    <s v="GBP"/>
    <d v="2015-10-23T12:43:56"/>
    <d v="2015-09-25T12:43:56"/>
    <n v="1445604236"/>
    <n v="1443185036"/>
    <b v="0"/>
    <n v="31"/>
    <n v="1"/>
    <n v="64.516129032258064"/>
    <s v="theater"/>
    <s v="plays"/>
    <s v="theater/plays"/>
    <b v="1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1-12T19:58:45"/>
    <n v="1423138800"/>
    <n v="1421092725"/>
    <b v="0"/>
    <n v="25"/>
    <n v="1.0820000000000001"/>
    <n v="43.28"/>
    <s v="theater"/>
    <s v="plays"/>
    <s v="theater/plays"/>
    <b v="1"/>
    <x v="0"/>
  </r>
  <r>
    <n v="3447"/>
    <x v="3445"/>
    <s v="&quot;He was a poet, a vagrant, a philosopher, a lady's man and a hard drinker&quot;"/>
    <n v="1000"/>
    <n v="1078"/>
    <x v="0"/>
    <s v="US"/>
    <s v="USD"/>
    <d v="2016-03-18T20:20:12"/>
    <d v="2016-02-02T21:20:12"/>
    <n v="1458332412"/>
    <n v="1454448012"/>
    <b v="0"/>
    <n v="14"/>
    <n v="1.0780000000000001"/>
    <n v="77"/>
    <s v="theater"/>
    <s v="plays"/>
    <s v="theater/plays"/>
    <b v="1"/>
    <x v="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d v="2014-12-17T02:51:29"/>
    <d v="2014-11-17T02:51:29"/>
    <n v="1418784689"/>
    <n v="1416192689"/>
    <b v="0"/>
    <n v="45"/>
    <n v="1.0976190476190477"/>
    <n v="51.222222222222221"/>
    <s v="theater"/>
    <s v="plays"/>
    <s v="theater/plays"/>
    <b v="1"/>
    <x v="0"/>
  </r>
  <r>
    <n v="3449"/>
    <x v="3447"/>
    <s v="Help us produce this original play! The play will be presented at the LSTFI July 12-14. Follow us on Facebook."/>
    <n v="800"/>
    <n v="1365"/>
    <x v="0"/>
    <s v="US"/>
    <s v="USD"/>
    <d v="2016-07-09T04:00:00"/>
    <d v="2016-06-11T01:15:38"/>
    <n v="1468036800"/>
    <n v="1465607738"/>
    <b v="0"/>
    <n v="20"/>
    <n v="1.70625"/>
    <n v="68.25"/>
    <s v="theater"/>
    <s v="plays"/>
    <s v="theater/plays"/>
    <b v="1"/>
    <x v="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d v="2015-04-02T15:54:31"/>
    <d v="2015-02-01T16:54:31"/>
    <n v="1427990071"/>
    <n v="1422809671"/>
    <b v="0"/>
    <n v="39"/>
    <n v="1.52"/>
    <n v="19.487179487179485"/>
    <s v="theater"/>
    <s v="plays"/>
    <s v="theater/plays"/>
    <b v="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3-25T17:22:07"/>
    <n v="1429636927"/>
    <n v="1427304127"/>
    <b v="0"/>
    <n v="16"/>
    <n v="1.0123076923076924"/>
    <n v="41.125"/>
    <s v="theater"/>
    <s v="plays"/>
    <s v="theater/plays"/>
    <b v="1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6-30T15:20:26"/>
    <n v="1406087940"/>
    <n v="1404141626"/>
    <b v="0"/>
    <n v="37"/>
    <n v="1.532"/>
    <n v="41.405405405405403"/>
    <s v="theater"/>
    <s v="plays"/>
    <s v="theater/plays"/>
    <b v="1"/>
    <x v="0"/>
  </r>
  <r>
    <n v="3453"/>
    <x v="3451"/>
    <s v="A full length comedy, Patagonia follows Grason and Jerry on their journey through a magical, South-American rainforest."/>
    <n v="300"/>
    <n v="385"/>
    <x v="0"/>
    <s v="GB"/>
    <s v="GBP"/>
    <d v="2016-08-13T23:29:16"/>
    <d v="2016-06-14T23:29:16"/>
    <n v="1471130956"/>
    <n v="1465946956"/>
    <b v="0"/>
    <n v="14"/>
    <n v="1.2833333333333334"/>
    <n v="27.5"/>
    <s v="theater"/>
    <s v="plays"/>
    <s v="theater/plays"/>
    <b v="1"/>
    <x v="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01T16:45:59"/>
    <n v="1406825159"/>
    <n v="1404233159"/>
    <b v="0"/>
    <n v="21"/>
    <n v="1.0071428571428571"/>
    <n v="33.571428571428569"/>
    <s v="theater"/>
    <s v="plays"/>
    <s v="theater/plays"/>
    <b v="1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09-13T18:00:27"/>
    <n v="1476381627"/>
    <n v="1473789627"/>
    <b v="0"/>
    <n v="69"/>
    <n v="1.0065"/>
    <n v="145.86956521739131"/>
    <s v="theater"/>
    <s v="plays"/>
    <s v="theater/plays"/>
    <b v="1"/>
    <x v="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7-01T04:56:07"/>
    <n v="1406876340"/>
    <n v="1404190567"/>
    <b v="0"/>
    <n v="16"/>
    <n v="1.913"/>
    <n v="358.6875"/>
    <s v="theater"/>
    <s v="plays"/>
    <s v="theater/plays"/>
    <b v="1"/>
    <x v="0"/>
  </r>
  <r>
    <n v="3457"/>
    <x v="3455"/>
    <s v="Robots, Space Battles, Mystery, and Intrigue. Nothing is Impossible..."/>
    <n v="2000"/>
    <n v="2804"/>
    <x v="0"/>
    <s v="US"/>
    <s v="USD"/>
    <d v="2015-02-12T05:59:00"/>
    <d v="2015-01-12T16:57:37"/>
    <n v="1423720740"/>
    <n v="1421081857"/>
    <b v="0"/>
    <n v="55"/>
    <n v="1.4019999999999999"/>
    <n v="50.981818181818184"/>
    <s v="theater"/>
    <s v="plays"/>
    <s v="theater/plays"/>
    <b v="1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d v="2015-02-03T04:27:00"/>
    <d v="2015-01-07T04:51:43"/>
    <n v="1422937620"/>
    <n v="1420606303"/>
    <b v="0"/>
    <n v="27"/>
    <n v="1.2433537832310839"/>
    <n v="45.037037037037038"/>
    <s v="theater"/>
    <s v="plays"/>
    <s v="theater/plays"/>
    <b v="1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d v="2016-05-20T11:31:00"/>
    <d v="2016-04-20T11:31:00"/>
    <n v="1463743860"/>
    <n v="1461151860"/>
    <b v="0"/>
    <n v="36"/>
    <n v="1.262"/>
    <n v="17.527777777777779"/>
    <s v="theater"/>
    <s v="plays"/>
    <s v="theater/plays"/>
    <b v="1"/>
    <x v="0"/>
  </r>
  <r>
    <n v="3460"/>
    <x v="3458"/>
    <s v="'Pushers' is an exciting new play and the first project for brand new theatre company, Ain't Got No Home Productions."/>
    <n v="500"/>
    <n v="950"/>
    <x v="0"/>
    <s v="GB"/>
    <s v="GBP"/>
    <d v="2014-08-15T12:39:12"/>
    <d v="2014-08-01T12:39:12"/>
    <n v="1408106352"/>
    <n v="1406896752"/>
    <b v="0"/>
    <n v="19"/>
    <n v="1.9"/>
    <n v="50"/>
    <s v="theater"/>
    <s v="plays"/>
    <s v="theater/plays"/>
    <b v="1"/>
    <x v="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09-30T15:11:19"/>
    <n v="1477710000"/>
    <n v="1475248279"/>
    <b v="0"/>
    <n v="12"/>
    <n v="1.39"/>
    <n v="57.916666666666664"/>
    <s v="theater"/>
    <s v="plays"/>
    <s v="theater/plays"/>
    <b v="1"/>
    <x v="0"/>
  </r>
  <r>
    <n v="3462"/>
    <x v="3460"/>
    <s v="Help the Upstart Crows of Santa Fe bring Shakespeare's Julius Caesar to life with quality wooden stage swords!"/>
    <n v="250"/>
    <n v="505"/>
    <x v="0"/>
    <s v="US"/>
    <s v="USD"/>
    <d v="2015-07-10T18:00:00"/>
    <d v="2015-06-24T21:33:48"/>
    <n v="1436551200"/>
    <n v="1435181628"/>
    <b v="0"/>
    <n v="17"/>
    <n v="2.02"/>
    <n v="29.705882352941178"/>
    <s v="theater"/>
    <s v="plays"/>
    <s v="theater/plays"/>
    <b v="1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d v="2016-10-11T03:59:00"/>
    <d v="2016-08-30T22:03:05"/>
    <n v="1476158340"/>
    <n v="1472594585"/>
    <b v="0"/>
    <n v="114"/>
    <n v="1.0338000000000001"/>
    <n v="90.684210526315795"/>
    <s v="theater"/>
    <s v="plays"/>
    <s v="theater/plays"/>
    <b v="1"/>
    <x v="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7-24T03:07:17"/>
    <n v="1471921637"/>
    <n v="1469329637"/>
    <b v="0"/>
    <n v="93"/>
    <n v="1.023236"/>
    <n v="55.012688172043013"/>
    <s v="theater"/>
    <s v="plays"/>
    <s v="theater/plays"/>
    <b v="1"/>
    <x v="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7-15T15:01:12"/>
    <n v="1439136000"/>
    <n v="1436972472"/>
    <b v="0"/>
    <n v="36"/>
    <n v="1.03"/>
    <n v="57.222222222222221"/>
    <s v="theater"/>
    <s v="plays"/>
    <s v="theater/plays"/>
    <b v="1"/>
    <x v="0"/>
  </r>
  <r>
    <n v="3466"/>
    <x v="3464"/>
    <s v="The Spotlight Youth Theater is a program where every participant has a moment in the spotlight."/>
    <n v="3500"/>
    <n v="4450"/>
    <x v="0"/>
    <s v="US"/>
    <s v="USD"/>
    <d v="2016-04-19T23:27:30"/>
    <d v="2016-02-20T00:27:30"/>
    <n v="1461108450"/>
    <n v="1455928050"/>
    <b v="0"/>
    <n v="61"/>
    <n v="1.2714285714285714"/>
    <n v="72.950819672131146"/>
    <s v="theater"/>
    <s v="plays"/>
    <s v="theater/plays"/>
    <b v="1"/>
    <x v="0"/>
  </r>
  <r>
    <n v="3467"/>
    <x v="3465"/>
    <s v="Venus in Fur, By David Ives."/>
    <n v="3000"/>
    <n v="3030"/>
    <x v="0"/>
    <s v="US"/>
    <s v="USD"/>
    <d v="2015-03-20T15:07:12"/>
    <d v="2015-02-18T16:07:12"/>
    <n v="1426864032"/>
    <n v="1424275632"/>
    <b v="0"/>
    <n v="47"/>
    <n v="1.01"/>
    <n v="64.468085106382972"/>
    <s v="theater"/>
    <s v="plays"/>
    <s v="theater/plays"/>
    <b v="1"/>
    <x v="0"/>
  </r>
  <r>
    <n v="3468"/>
    <x v="3466"/>
    <s v="Amidst the atrocities of WWII, two women transcend enemy lines to make the ultimate heroic sacrifice."/>
    <n v="10000"/>
    <n v="12178"/>
    <x v="0"/>
    <s v="US"/>
    <s v="USD"/>
    <d v="2016-09-21T03:00:00"/>
    <d v="2016-08-23T18:22:09"/>
    <n v="1474426800"/>
    <n v="1471976529"/>
    <b v="0"/>
    <n v="17"/>
    <n v="1.2178"/>
    <n v="716.35294117647061"/>
    <s v="theater"/>
    <s v="plays"/>
    <s v="theater/plays"/>
    <b v="1"/>
    <x v="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3-29T15:24:05"/>
    <n v="1461857045"/>
    <n v="1459265045"/>
    <b v="0"/>
    <n v="63"/>
    <n v="1.1339285714285714"/>
    <n v="50.396825396825399"/>
    <s v="theater"/>
    <s v="plays"/>
    <s v="theater/plays"/>
    <b v="1"/>
    <x v="0"/>
  </r>
  <r>
    <n v="3470"/>
    <x v="3468"/>
    <s v="The New Artist's Circle is a theatre company dedicated to bringing the arts to young people."/>
    <n v="250"/>
    <n v="375"/>
    <x v="0"/>
    <s v="US"/>
    <s v="USD"/>
    <d v="2016-07-15T21:38:00"/>
    <d v="2016-06-08T00:31:42"/>
    <n v="1468618680"/>
    <n v="1465345902"/>
    <b v="0"/>
    <n v="9"/>
    <n v="1.5"/>
    <n v="41.666666666666664"/>
    <s v="theater"/>
    <s v="plays"/>
    <s v="theater/plays"/>
    <b v="1"/>
    <x v="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d v="2014-08-31T20:00:00"/>
    <d v="2014-07-21T19:41:30"/>
    <n v="1409515200"/>
    <n v="1405971690"/>
    <b v="0"/>
    <n v="30"/>
    <n v="2.1459999999999999"/>
    <n v="35.766666666666666"/>
    <s v="theater"/>
    <s v="plays"/>
    <s v="theater/plays"/>
    <b v="1"/>
    <x v="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0-16T04:05:31"/>
    <n v="1415253540"/>
    <n v="1413432331"/>
    <b v="0"/>
    <n v="23"/>
    <n v="1.0205"/>
    <n v="88.739130434782609"/>
    <s v="theater"/>
    <s v="plays"/>
    <s v="theater/plays"/>
    <b v="1"/>
    <x v="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2-27T20:01:36"/>
    <n v="1426883220"/>
    <n v="1425067296"/>
    <b v="0"/>
    <n v="33"/>
    <n v="1"/>
    <n v="148.4848484848485"/>
    <s v="theater"/>
    <s v="plays"/>
    <s v="theater/plays"/>
    <b v="1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6-20T12:02:11"/>
    <n v="1469016131"/>
    <n v="1466424131"/>
    <b v="0"/>
    <n v="39"/>
    <n v="1.01"/>
    <n v="51.794871794871796"/>
    <s v="theater"/>
    <s v="plays"/>
    <s v="theater/plays"/>
    <b v="1"/>
    <x v="0"/>
  </r>
  <r>
    <n v="3475"/>
    <x v="3473"/>
    <s v="Score is a musical play inspired by true stories of parents who have recovered from addiction and regained their children."/>
    <n v="300"/>
    <n v="340"/>
    <x v="0"/>
    <s v="GB"/>
    <s v="GBP"/>
    <d v="2014-11-03T00:00:00"/>
    <d v="2014-10-06T21:08:24"/>
    <n v="1414972800"/>
    <n v="1412629704"/>
    <b v="0"/>
    <n v="17"/>
    <n v="1.1333333333333333"/>
    <n v="20"/>
    <s v="theater"/>
    <s v="plays"/>
    <s v="theater/plays"/>
    <b v="1"/>
    <x v="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09T06:43:10"/>
    <n v="1414378800"/>
    <n v="1412836990"/>
    <b v="0"/>
    <n v="6"/>
    <n v="1.04"/>
    <n v="52"/>
    <s v="theater"/>
    <s v="plays"/>
    <s v="theater/plays"/>
    <b v="1"/>
    <x v="0"/>
  </r>
  <r>
    <n v="3477"/>
    <x v="3475"/>
    <s v="8 ten-minute plays, written, directed, rehearsed, and fully produced in only 24 hours! Are we crazy? You bet we are!"/>
    <n v="1800"/>
    <n v="2076"/>
    <x v="0"/>
    <s v="US"/>
    <s v="USD"/>
    <d v="2015-05-17T03:00:00"/>
    <d v="2015-05-04T17:40:43"/>
    <n v="1431831600"/>
    <n v="1430761243"/>
    <b v="0"/>
    <n v="39"/>
    <n v="1.1533333333333333"/>
    <n v="53.230769230769234"/>
    <s v="theater"/>
    <s v="plays"/>
    <s v="theater/plays"/>
    <b v="1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2-18T22:00:22"/>
    <n v="1426539600"/>
    <n v="1424296822"/>
    <b v="0"/>
    <n v="57"/>
    <n v="1.1285000000000001"/>
    <n v="39.596491228070178"/>
    <s v="theater"/>
    <s v="plays"/>
    <s v="theater/plays"/>
    <b v="1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d v="2014-06-21T20:31:20"/>
    <d v="2014-05-22T20:31:20"/>
    <n v="1403382680"/>
    <n v="1400790680"/>
    <b v="0"/>
    <n v="56"/>
    <n v="1.2786666666666666"/>
    <n v="34.25"/>
    <s v="theater"/>
    <s v="plays"/>
    <s v="theater/plays"/>
    <b v="1"/>
    <x v="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6-16T07:37:07"/>
    <n v="1436562000"/>
    <n v="1434440227"/>
    <b v="0"/>
    <n v="13"/>
    <n v="1.4266666666666667"/>
    <n v="164.61538461538461"/>
    <s v="theater"/>
    <s v="plays"/>
    <s v="theater/plays"/>
    <b v="1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4-12-16T05:56:28"/>
    <n v="1420178188"/>
    <n v="1418709388"/>
    <b v="0"/>
    <n v="95"/>
    <n v="1.1879999999999999"/>
    <n v="125.05263157894737"/>
    <s v="theater"/>
    <s v="plays"/>
    <s v="theater/plays"/>
    <b v="1"/>
    <x v="0"/>
  </r>
  <r>
    <n v="3482"/>
    <x v="3480"/>
    <s v="Critically-acclaimed new-writing company Old Trunk make their Edinburgh debut alternating their two darkly comic plays."/>
    <n v="3000"/>
    <n v="4150"/>
    <x v="0"/>
    <s v="GB"/>
    <s v="GBP"/>
    <d v="2014-07-06T18:31:06"/>
    <d v="2014-06-06T18:31:06"/>
    <n v="1404671466"/>
    <n v="1402079466"/>
    <b v="0"/>
    <n v="80"/>
    <n v="1.3833333333333333"/>
    <n v="51.875"/>
    <s v="theater"/>
    <s v="plays"/>
    <s v="theater/plays"/>
    <b v="1"/>
    <x v="0"/>
  </r>
  <r>
    <n v="3483"/>
    <x v="3481"/>
    <s v="Join 5 high school teachers in the lounge of every high school in America.  Hear what they never say in the classroom."/>
    <n v="3350"/>
    <n v="5358"/>
    <x v="0"/>
    <s v="US"/>
    <s v="USD"/>
    <d v="2014-07-03T16:03:01"/>
    <d v="2014-06-03T16:03:01"/>
    <n v="1404403381"/>
    <n v="1401811381"/>
    <b v="0"/>
    <n v="133"/>
    <n v="1.599402985074627"/>
    <n v="40.285714285714285"/>
    <s v="theater"/>
    <s v="plays"/>
    <s v="theater/plays"/>
    <b v="1"/>
    <x v="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d v="2016-06-15T18:14:59"/>
    <d v="2016-05-16T18:14:59"/>
    <n v="1466014499"/>
    <n v="1463422499"/>
    <b v="0"/>
    <n v="44"/>
    <n v="1.1424000000000001"/>
    <n v="64.909090909090907"/>
    <s v="theater"/>
    <s v="plays"/>
    <s v="theater/plays"/>
    <b v="1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1-03T16:38:00"/>
    <n v="1454431080"/>
    <n v="1451839080"/>
    <b v="0"/>
    <n v="30"/>
    <n v="1.0060606060606061"/>
    <n v="55.333333333333336"/>
    <s v="theater"/>
    <s v="plays"/>
    <s v="theater/plays"/>
    <b v="1"/>
    <x v="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5-02T21:00:01"/>
    <n v="1433314740"/>
    <n v="1430600401"/>
    <b v="0"/>
    <n v="56"/>
    <n v="1.552"/>
    <n v="83.142857142857139"/>
    <s v="theater"/>
    <s v="plays"/>
    <s v="theater/plays"/>
    <b v="1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d v="2015-06-24T22:34:12"/>
    <d v="2015-05-25T22:34:12"/>
    <n v="1435185252"/>
    <n v="1432593252"/>
    <b v="0"/>
    <n v="66"/>
    <n v="1.2775000000000001"/>
    <n v="38.712121212121211"/>
    <s v="theater"/>
    <s v="plays"/>
    <s v="theater/plays"/>
    <b v="1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3-24T18:26:00"/>
    <n v="1429286400"/>
    <n v="1427221560"/>
    <b v="0"/>
    <n v="29"/>
    <n v="1.212"/>
    <n v="125.37931034482759"/>
    <s v="theater"/>
    <s v="plays"/>
    <s v="theater/plays"/>
    <b v="1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4-24T15:15:31"/>
    <n v="1400965200"/>
    <n v="1398352531"/>
    <b v="0"/>
    <n v="72"/>
    <n v="1.127"/>
    <n v="78.263888888888886"/>
    <s v="theater"/>
    <s v="plays"/>
    <s v="theater/plays"/>
    <b v="1"/>
    <x v="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3-14T19:15:24"/>
    <n v="1460574924"/>
    <n v="1457982924"/>
    <b v="0"/>
    <n v="27"/>
    <n v="1.2749999999999999"/>
    <n v="47.222222222222221"/>
    <s v="theater"/>
    <s v="plays"/>
    <s v="theater/plays"/>
    <b v="1"/>
    <x v="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d v="2015-05-18T05:59:44"/>
    <d v="2015-04-27T05:59:44"/>
    <n v="1431928784"/>
    <n v="1430114384"/>
    <b v="0"/>
    <n v="10"/>
    <n v="1.5820000000000001"/>
    <n v="79.099999999999994"/>
    <s v="theater"/>
    <s v="plays"/>
    <s v="theater/plays"/>
    <b v="1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d v="2015-10-26T00:13:17"/>
    <d v="2015-09-21T00:13:17"/>
    <n v="1445818397"/>
    <n v="1442794397"/>
    <b v="0"/>
    <n v="35"/>
    <n v="1.0526894736842105"/>
    <n v="114.29199999999999"/>
    <s v="theater"/>
    <s v="plays"/>
    <s v="theater/plays"/>
    <b v="1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7-28T20:47:16"/>
    <n v="1408252260"/>
    <n v="1406580436"/>
    <b v="0"/>
    <n v="29"/>
    <n v="1"/>
    <n v="51.724137931034484"/>
    <s v="theater"/>
    <s v="plays"/>
    <s v="theater/plays"/>
    <b v="1"/>
    <x v="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15T05:09:35"/>
    <n v="1480140000"/>
    <n v="1479186575"/>
    <b v="0"/>
    <n v="13"/>
    <n v="1"/>
    <n v="30.76923076923077"/>
    <s v="theater"/>
    <s v="plays"/>
    <s v="theater/plays"/>
    <b v="1"/>
    <x v="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0-03T18:18:29"/>
    <n v="1414862280"/>
    <n v="1412360309"/>
    <b v="0"/>
    <n v="72"/>
    <n v="1.0686"/>
    <n v="74.208333333333329"/>
    <s v="theater"/>
    <s v="plays"/>
    <s v="theater/plays"/>
    <b v="1"/>
    <x v="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8-02T20:19:26"/>
    <n v="1473625166"/>
    <n v="1470169166"/>
    <b v="0"/>
    <n v="78"/>
    <n v="1.244"/>
    <n v="47.846153846153847"/>
    <s v="theater"/>
    <s v="plays"/>
    <s v="theater/plays"/>
    <b v="1"/>
    <x v="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5-21T17:48:24"/>
    <n v="1464904800"/>
    <n v="1463852904"/>
    <b v="0"/>
    <n v="49"/>
    <n v="1.0870406189555126"/>
    <n v="34.408163265306122"/>
    <s v="theater"/>
    <s v="plays"/>
    <s v="theater/plays"/>
    <b v="1"/>
    <x v="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3-30T03:48:24"/>
    <n v="1464471840"/>
    <n v="1459309704"/>
    <b v="0"/>
    <n v="42"/>
    <n v="1.0242424242424242"/>
    <n v="40.238095238095241"/>
    <s v="theater"/>
    <s v="plays"/>
    <s v="theater/plays"/>
    <b v="1"/>
    <x v="0"/>
  </r>
  <r>
    <n v="3499"/>
    <x v="3497"/>
    <s v="Figure 8 Troupe's debut performance! A stunning piece of theatre written by premier female playwright Maria Irene Fornes."/>
    <n v="2000"/>
    <n v="2110"/>
    <x v="0"/>
    <s v="US"/>
    <s v="USD"/>
    <d v="2015-07-01T06:59:00"/>
    <d v="2015-05-08T00:52:05"/>
    <n v="1435733940"/>
    <n v="1431046325"/>
    <b v="0"/>
    <n v="35"/>
    <n v="1.0549999999999999"/>
    <n v="60.285714285714285"/>
    <s v="theater"/>
    <s v="plays"/>
    <s v="theater/plays"/>
    <b v="1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2-19T22:03:58"/>
    <n v="1457326740"/>
    <n v="1455919438"/>
    <b v="0"/>
    <n v="42"/>
    <n v="1.0629999999999999"/>
    <n v="25.30952380952381"/>
    <s v="theater"/>
    <s v="plays"/>
    <s v="theater/plays"/>
    <b v="1"/>
    <x v="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8-17T18:19:55"/>
    <n v="1441995595"/>
    <n v="1439835595"/>
    <b v="0"/>
    <n v="42"/>
    <n v="1.0066666666666666"/>
    <n v="35.952380952380949"/>
    <s v="theater"/>
    <s v="plays"/>
    <s v="theater/plays"/>
    <b v="1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01T20:08:44"/>
    <n v="1458100740"/>
    <n v="1456862924"/>
    <b v="0"/>
    <n v="31"/>
    <n v="1.054"/>
    <n v="136"/>
    <s v="theater"/>
    <s v="plays"/>
    <s v="theater/plays"/>
    <b v="1"/>
    <x v="0"/>
  </r>
  <r>
    <n v="3503"/>
    <x v="3501"/>
    <s v="A group of Sicilian immigrants in New York struggle to deal with conflict from both within the family and from without."/>
    <n v="2500"/>
    <n v="2689"/>
    <x v="0"/>
    <s v="GB"/>
    <s v="GBP"/>
    <d v="2016-07-24T11:28:48"/>
    <d v="2016-06-24T11:28:48"/>
    <n v="1469359728"/>
    <n v="1466767728"/>
    <b v="0"/>
    <n v="38"/>
    <n v="1.0755999999999999"/>
    <n v="70.763157894736835"/>
    <s v="theater"/>
    <s v="plays"/>
    <s v="theater/plays"/>
    <b v="1"/>
    <x v="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0-20T17:58:11"/>
    <n v="1447959491"/>
    <n v="1445363891"/>
    <b v="0"/>
    <n v="8"/>
    <n v="1"/>
    <n v="125"/>
    <s v="theater"/>
    <s v="plays"/>
    <s v="theater/plays"/>
    <b v="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01T22:27:25"/>
    <n v="1399953600"/>
    <n v="1398983245"/>
    <b v="0"/>
    <n v="39"/>
    <n v="1.0376000000000001"/>
    <n v="66.512820512820511"/>
    <s v="theater"/>
    <s v="plays"/>
    <s v="theater/plays"/>
    <b v="1"/>
    <x v="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7-09T17:37:20"/>
    <n v="1408815440"/>
    <n v="1404927440"/>
    <b v="0"/>
    <n v="29"/>
    <n v="1.0149999999999999"/>
    <n v="105"/>
    <s v="theater"/>
    <s v="plays"/>
    <s v="theater/plays"/>
    <b v="1"/>
    <x v="0"/>
  </r>
  <r>
    <n v="3507"/>
    <x v="3505"/>
    <s v="Please help our troupe bring our first project from planning to reality! Join us on one exciting ride!"/>
    <n v="10000"/>
    <n v="10440"/>
    <x v="0"/>
    <s v="US"/>
    <s v="USD"/>
    <d v="2016-05-31T22:08:57"/>
    <d v="2016-05-01T22:08:57"/>
    <n v="1464732537"/>
    <n v="1462140537"/>
    <b v="0"/>
    <n v="72"/>
    <n v="1.044"/>
    <n v="145"/>
    <s v="theater"/>
    <s v="plays"/>
    <s v="theater/plays"/>
    <b v="1"/>
    <x v="0"/>
  </r>
  <r>
    <n v="3508"/>
    <x v="3506"/>
    <s v="Roll The Dice Theatre Company revolves around taking risks in the game of life vicariously through beloved childhood games."/>
    <n v="100"/>
    <n v="180"/>
    <x v="0"/>
    <s v="GB"/>
    <s v="GBP"/>
    <d v="2016-05-10T21:00:00"/>
    <d v="2016-04-17T17:30:53"/>
    <n v="1462914000"/>
    <n v="1460914253"/>
    <b v="0"/>
    <n v="15"/>
    <n v="1.8"/>
    <n v="12"/>
    <s v="theater"/>
    <s v="plays"/>
    <s v="theater/plays"/>
    <b v="1"/>
    <x v="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07T20:37:46"/>
    <n v="1416545700"/>
    <n v="1415392666"/>
    <b v="0"/>
    <n v="33"/>
    <n v="1.0633333333333332"/>
    <n v="96.666666666666671"/>
    <s v="theater"/>
    <s v="plays"/>
    <s v="theater/plays"/>
    <b v="1"/>
    <x v="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d v="2014-07-02T14:54:06"/>
    <d v="2014-06-12T14:54:06"/>
    <n v="1404312846"/>
    <n v="1402584846"/>
    <b v="0"/>
    <n v="15"/>
    <n v="1.0055555555555555"/>
    <n v="60.333333333333336"/>
    <s v="theater"/>
    <s v="plays"/>
    <s v="theater/plays"/>
    <b v="1"/>
    <x v="0"/>
  </r>
  <r>
    <n v="3511"/>
    <x v="3509"/>
    <s v="The world premiere of the first full-length play by Eve Leigh, at the intimate Finborough Theatre in London."/>
    <n v="1500"/>
    <n v="1518"/>
    <x v="0"/>
    <s v="GB"/>
    <s v="GBP"/>
    <d v="2014-11-07T18:30:00"/>
    <d v="2014-10-15T20:58:15"/>
    <n v="1415385000"/>
    <n v="1413406695"/>
    <b v="0"/>
    <n v="19"/>
    <n v="1.012"/>
    <n v="79.89473684210526"/>
    <s v="theater"/>
    <s v="plays"/>
    <s v="theater/plays"/>
    <b v="1"/>
    <x v="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2-22T12:53:12"/>
    <n v="1429789992"/>
    <n v="1424609592"/>
    <b v="0"/>
    <n v="17"/>
    <n v="1"/>
    <n v="58.823529411764703"/>
    <s v="theater"/>
    <s v="plays"/>
    <s v="theater/plays"/>
    <b v="1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d v="2014-06-04T04:59:00"/>
    <d v="2014-05-22T02:18:32"/>
    <n v="1401857940"/>
    <n v="1400725112"/>
    <b v="0"/>
    <n v="44"/>
    <n v="1.1839285714285714"/>
    <n v="75.340909090909093"/>
    <s v="theater"/>
    <s v="plays"/>
    <s v="theater/plays"/>
    <b v="1"/>
    <x v="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1-16T20:19:12"/>
    <n v="1422853140"/>
    <n v="1421439552"/>
    <b v="0"/>
    <n v="10"/>
    <n v="1.1000000000000001"/>
    <n v="55"/>
    <s v="theater"/>
    <s v="plays"/>
    <s v="theater/plays"/>
    <b v="1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d v="2015-05-31T18:32:51"/>
    <d v="2015-05-01T18:32:51"/>
    <n v="1433097171"/>
    <n v="1430505171"/>
    <b v="0"/>
    <n v="46"/>
    <n v="1.0266666666666666"/>
    <n v="66.956521739130437"/>
    <s v="theater"/>
    <s v="plays"/>
    <s v="theater/plays"/>
    <b v="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d v="2014-09-08T03:00:00"/>
    <d v="2014-08-05T00:14:30"/>
    <n v="1410145200"/>
    <n v="1407197670"/>
    <b v="0"/>
    <n v="11"/>
    <n v="1"/>
    <n v="227.27272727272728"/>
    <s v="theater"/>
    <s v="plays"/>
    <s v="theater/plays"/>
    <b v="1"/>
    <x v="0"/>
  </r>
  <r>
    <n v="3517"/>
    <x v="3515"/>
    <s v="Support an outstanding cast of actors to take on a professional production of a masterpiece of modern theatre"/>
    <n v="4000"/>
    <n v="4000"/>
    <x v="0"/>
    <s v="GB"/>
    <s v="GBP"/>
    <d v="2014-07-04T11:00:00"/>
    <d v="2014-06-04T19:37:14"/>
    <n v="1404471600"/>
    <n v="1401910634"/>
    <b v="0"/>
    <n v="13"/>
    <n v="1"/>
    <n v="307.69230769230768"/>
    <s v="theater"/>
    <s v="plays"/>
    <s v="theater/plays"/>
    <b v="1"/>
    <x v="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d v="2014-10-02T14:21:00"/>
    <d v="2014-09-11T18:48:19"/>
    <n v="1412259660"/>
    <n v="1410461299"/>
    <b v="0"/>
    <n v="33"/>
    <n v="1.10046"/>
    <n v="50.020909090909093"/>
    <s v="theater"/>
    <s v="plays"/>
    <s v="theater/plays"/>
    <b v="1"/>
    <x v="0"/>
  </r>
  <r>
    <n v="3519"/>
    <x v="3517"/>
    <s v="Bookstory is a tiny puppet musical with some very big ideas that tells the story of the story in the digital age"/>
    <n v="2000"/>
    <n v="2027"/>
    <x v="0"/>
    <s v="GB"/>
    <s v="GBP"/>
    <d v="2015-03-04T14:22:30"/>
    <d v="2015-02-02T14:22:30"/>
    <n v="1425478950"/>
    <n v="1422886950"/>
    <b v="0"/>
    <n v="28"/>
    <n v="1.0135000000000001"/>
    <n v="72.392857142857139"/>
    <s v="theater"/>
    <s v="plays"/>
    <s v="theater/plays"/>
    <b v="1"/>
    <x v="0"/>
  </r>
  <r>
    <n v="3520"/>
    <x v="3518"/>
    <s v="Help us to bring &quot;Protocols&quot; at the 2015 Camden Fringe. The most controversial play of the year."/>
    <n v="2000"/>
    <n v="2015"/>
    <x v="0"/>
    <s v="GB"/>
    <s v="GBP"/>
    <d v="2015-09-06T13:47:00"/>
    <d v="2015-08-11T19:46:52"/>
    <n v="1441547220"/>
    <n v="1439322412"/>
    <b v="0"/>
    <n v="21"/>
    <n v="1.0075000000000001"/>
    <n v="95.952380952380949"/>
    <s v="theater"/>
    <s v="plays"/>
    <s v="theater/plays"/>
    <b v="1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8-30T08:40:20"/>
    <n v="1411980020"/>
    <n v="1409388020"/>
    <b v="0"/>
    <n v="13"/>
    <n v="1.6942857142857144"/>
    <n v="45.615384615384613"/>
    <s v="theater"/>
    <s v="plays"/>
    <s v="theater/plays"/>
    <b v="1"/>
    <x v="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8-18T18:57:26"/>
    <n v="1442311560"/>
    <n v="1439924246"/>
    <b v="0"/>
    <n v="34"/>
    <n v="1"/>
    <n v="41.029411764705884"/>
    <s v="theater"/>
    <s v="plays"/>
    <s v="theater/plays"/>
    <b v="1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d v="2016-09-25T23:00:00"/>
    <d v="2016-07-30T09:32:28"/>
    <n v="1474844400"/>
    <n v="1469871148"/>
    <b v="0"/>
    <n v="80"/>
    <n v="1.1365000000000001"/>
    <n v="56.825000000000003"/>
    <s v="theater"/>
    <s v="plays"/>
    <s v="theater/plays"/>
    <b v="1"/>
    <x v="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8-29T18:19:33"/>
    <n v="1410580800"/>
    <n v="1409336373"/>
    <b v="0"/>
    <n v="74"/>
    <n v="1.0156000000000001"/>
    <n v="137.24324324324326"/>
    <s v="theater"/>
    <s v="plays"/>
    <s v="theater/plays"/>
    <b v="1"/>
    <x v="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7-29T16:41:46"/>
    <n v="1439136000"/>
    <n v="1438188106"/>
    <b v="0"/>
    <n v="7"/>
    <n v="1.06"/>
    <n v="75.714285714285708"/>
    <s v="theater"/>
    <s v="plays"/>
    <s v="theater/plays"/>
    <b v="1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3-31T08:02:51"/>
    <n v="1461823140"/>
    <n v="1459411371"/>
    <b v="0"/>
    <n v="34"/>
    <n v="1.02"/>
    <n v="99"/>
    <s v="theater"/>
    <s v="plays"/>
    <s v="theater/plays"/>
    <b v="1"/>
    <x v="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6-12T00:33:25"/>
    <n v="1436587140"/>
    <n v="1434069205"/>
    <b v="0"/>
    <n v="86"/>
    <n v="1.1691666666666667"/>
    <n v="81.569767441860463"/>
    <s v="theater"/>
    <s v="plays"/>
    <s v="theater/plays"/>
    <b v="1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d v="2017-01-18T12:01:58"/>
    <d v="2016-12-29T12:01:58"/>
    <n v="1484740918"/>
    <n v="1483012918"/>
    <b v="0"/>
    <n v="37"/>
    <n v="1.0115151515151515"/>
    <n v="45.108108108108105"/>
    <s v="theater"/>
    <s v="plays"/>
    <s v="theater/plays"/>
    <b v="1"/>
    <x v="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6-22T18:16:58"/>
    <n v="1436749200"/>
    <n v="1434997018"/>
    <b v="0"/>
    <n v="18"/>
    <n v="1.32"/>
    <n v="36.666666666666664"/>
    <s v="theater"/>
    <s v="plays"/>
    <s v="theater/plays"/>
    <b v="1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3-13T14:57:37"/>
    <n v="1460318400"/>
    <n v="1457881057"/>
    <b v="0"/>
    <n v="22"/>
    <n v="1"/>
    <n v="125"/>
    <s v="theater"/>
    <s v="plays"/>
    <s v="theater/plays"/>
    <b v="1"/>
    <x v="0"/>
  </r>
  <r>
    <n v="3531"/>
    <x v="3529"/>
    <s v="A political comedy for a crazy election year"/>
    <n v="1000"/>
    <n v="1280"/>
    <x v="0"/>
    <s v="US"/>
    <s v="USD"/>
    <d v="2016-06-30T15:42:14"/>
    <d v="2016-05-31T15:42:14"/>
    <n v="1467301334"/>
    <n v="1464709334"/>
    <b v="0"/>
    <n v="26"/>
    <n v="1.28"/>
    <n v="49.230769230769234"/>
    <s v="theater"/>
    <s v="plays"/>
    <s v="theater/plays"/>
    <b v="1"/>
    <x v="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d v="2014-09-18T03:59:00"/>
    <d v="2014-09-02T14:23:47"/>
    <n v="1411012740"/>
    <n v="1409667827"/>
    <b v="0"/>
    <n v="27"/>
    <n v="1.1895833333333334"/>
    <n v="42.296296296296298"/>
    <s v="theater"/>
    <s v="plays"/>
    <s v="theater/plays"/>
    <b v="1"/>
    <x v="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0-12T18:16:07"/>
    <n v="1447269367"/>
    <n v="1444673767"/>
    <b v="0"/>
    <n v="8"/>
    <n v="1.262"/>
    <n v="78.875"/>
    <s v="theater"/>
    <s v="plays"/>
    <s v="theater/plays"/>
    <b v="1"/>
    <x v="0"/>
  </r>
  <r>
    <n v="3534"/>
    <x v="3532"/>
    <s v="A Theatrical Prequel to Hell's Rebels, the current Pathfinder Adventure Path from Paizo Publishing"/>
    <n v="5000"/>
    <n v="7810"/>
    <x v="0"/>
    <s v="US"/>
    <s v="USD"/>
    <d v="2015-10-01T15:00:23"/>
    <d v="2015-08-27T15:00:23"/>
    <n v="1443711623"/>
    <n v="1440687623"/>
    <b v="0"/>
    <n v="204"/>
    <n v="1.5620000000000001"/>
    <n v="38.284313725490193"/>
    <s v="theater"/>
    <s v="plays"/>
    <s v="theater/plays"/>
    <b v="1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d v="2015-10-02T18:00:00"/>
    <d v="2015-09-01T15:21:50"/>
    <n v="1443808800"/>
    <n v="1441120910"/>
    <b v="0"/>
    <n v="46"/>
    <n v="1.0315000000000001"/>
    <n v="44.847826086956523"/>
    <s v="theater"/>
    <s v="plays"/>
    <s v="theater/plays"/>
    <b v="1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1-20T17:27:05"/>
    <n v="1450612740"/>
    <n v="1448040425"/>
    <b v="0"/>
    <n v="17"/>
    <n v="1.5333333333333334"/>
    <n v="13.529411764705882"/>
    <s v="theater"/>
    <s v="plays"/>
    <s v="theater/plays"/>
    <b v="1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0-11T08:30:16"/>
    <n v="1416211140"/>
    <n v="1413016216"/>
    <b v="0"/>
    <n v="28"/>
    <n v="1.8044444444444445"/>
    <n v="43.5"/>
    <s v="theater"/>
    <s v="plays"/>
    <s v="theater/plays"/>
    <b v="1"/>
    <x v="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7-20T10:05:40"/>
    <n v="1471428340"/>
    <n v="1469009140"/>
    <b v="0"/>
    <n v="83"/>
    <n v="1.2845"/>
    <n v="30.951807228915662"/>
    <s v="theater"/>
    <s v="plays"/>
    <s v="theater/plays"/>
    <b v="1"/>
    <x v="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d v="2016-09-08T18:08:42"/>
    <d v="2016-08-18T18:08:42"/>
    <n v="1473358122"/>
    <n v="1471543722"/>
    <b v="0"/>
    <n v="13"/>
    <n v="1.1966666666666668"/>
    <n v="55.230769230769234"/>
    <s v="theater"/>
    <s v="plays"/>
    <s v="theater/plays"/>
    <b v="1"/>
    <x v="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5-27T00:04:51"/>
    <n v="1466899491"/>
    <n v="1464307491"/>
    <b v="0"/>
    <n v="8"/>
    <n v="1.23"/>
    <n v="46.125"/>
    <s v="theater"/>
    <s v="plays"/>
    <s v="theater/plays"/>
    <b v="1"/>
    <x v="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06T17:31:15"/>
    <n v="1441042275"/>
    <n v="1438882275"/>
    <b v="0"/>
    <n v="32"/>
    <n v="1.05"/>
    <n v="39.375"/>
    <s v="theater"/>
    <s v="plays"/>
    <s v="theater/plays"/>
    <b v="1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d v="2014-09-07T14:23:42"/>
    <d v="2014-07-09T14:23:42"/>
    <n v="1410099822"/>
    <n v="1404915822"/>
    <b v="0"/>
    <n v="85"/>
    <n v="1.0223636363636364"/>
    <n v="66.152941176470591"/>
    <s v="theater"/>
    <s v="plays"/>
    <s v="theater/plays"/>
    <b v="1"/>
    <x v="0"/>
  </r>
  <r>
    <n v="3543"/>
    <x v="3541"/>
    <s v="A circus theater show. An escaped carousel horse and a beautiful wire dancer let the fantasies run wild."/>
    <n v="1500"/>
    <n v="1570"/>
    <x v="0"/>
    <s v="DE"/>
    <s v="EUR"/>
    <d v="2015-06-25T18:07:39"/>
    <d v="2015-05-26T18:07:39"/>
    <n v="1435255659"/>
    <n v="1432663659"/>
    <b v="0"/>
    <n v="29"/>
    <n v="1.0466666666666666"/>
    <n v="54.137931034482762"/>
    <s v="theater"/>
    <s v="plays"/>
    <s v="theater/plays"/>
    <b v="1"/>
    <x v="0"/>
  </r>
  <r>
    <n v="3544"/>
    <x v="3542"/>
    <s v="Death &amp; Pretzels presents the world premiere of Paul Pasulka's Gruoch, or Lady Macbeth"/>
    <n v="2500"/>
    <n v="2500"/>
    <x v="0"/>
    <s v="US"/>
    <s v="USD"/>
    <d v="2015-03-07T19:57:37"/>
    <d v="2015-02-05T19:57:37"/>
    <n v="1425758257"/>
    <n v="1423166257"/>
    <b v="0"/>
    <n v="24"/>
    <n v="1"/>
    <n v="104.16666666666667"/>
    <s v="theater"/>
    <s v="plays"/>
    <s v="theater/plays"/>
    <b v="1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3-12T19:22:39"/>
    <n v="1428780159"/>
    <n v="1426188159"/>
    <b v="0"/>
    <n v="8"/>
    <n v="1.004"/>
    <n v="31.375"/>
    <s v="theater"/>
    <s v="plays"/>
    <s v="theater/plays"/>
    <b v="1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3-10T15:51:24"/>
    <n v="1427860740"/>
    <n v="1426002684"/>
    <b v="0"/>
    <n v="19"/>
    <n v="1.0227272727272727"/>
    <n v="59.210526315789473"/>
    <s v="theater"/>
    <s v="plays"/>
    <s v="theater/plays"/>
    <b v="1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d v="2016-05-14T03:59:00"/>
    <d v="2016-04-20T01:53:21"/>
    <n v="1463198340"/>
    <n v="1461117201"/>
    <b v="0"/>
    <n v="336"/>
    <n v="1.1440928571428572"/>
    <n v="119.17633928571429"/>
    <s v="theater"/>
    <s v="plays"/>
    <s v="theater/plays"/>
    <b v="1"/>
    <x v="0"/>
  </r>
  <r>
    <n v="3548"/>
    <x v="3546"/>
    <s v="We're putting together a production of THE UNDERSTUDY by Theresa Rebeck and hope you'll help us share this story."/>
    <n v="2100"/>
    <n v="2140"/>
    <x v="0"/>
    <s v="US"/>
    <s v="USD"/>
    <d v="2016-03-05T01:00:00"/>
    <d v="2016-02-11T22:36:54"/>
    <n v="1457139600"/>
    <n v="1455230214"/>
    <b v="0"/>
    <n v="13"/>
    <n v="1.019047619047619"/>
    <n v="164.61538461538461"/>
    <s v="theater"/>
    <s v="plays"/>
    <s v="theater/plays"/>
    <b v="1"/>
    <x v="0"/>
  </r>
  <r>
    <n v="3549"/>
    <x v="3547"/>
    <s v="Help us bring to life tales of hardship, danger and community of extraordinary women working in WW1 munitions factories."/>
    <n v="1000"/>
    <n v="1020"/>
    <x v="0"/>
    <s v="GB"/>
    <s v="GBP"/>
    <d v="2015-09-04T09:27:53"/>
    <d v="2015-08-07T09:27:53"/>
    <n v="1441358873"/>
    <n v="1438939673"/>
    <b v="0"/>
    <n v="42"/>
    <n v="1.02"/>
    <n v="24.285714285714285"/>
    <s v="theater"/>
    <s v="plays"/>
    <s v="theater/plays"/>
    <b v="1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4-02T21:26:38"/>
    <n v="1462224398"/>
    <n v="1459632398"/>
    <b v="0"/>
    <n v="64"/>
    <n v="1.048"/>
    <n v="40.9375"/>
    <s v="theater"/>
    <s v="plays"/>
    <s v="theater/plays"/>
    <b v="1"/>
    <x v="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4-24T12:22:50"/>
    <n v="1400796420"/>
    <n v="1398342170"/>
    <b v="0"/>
    <n v="25"/>
    <n v="1.0183333333333333"/>
    <n v="61.1"/>
    <s v="theater"/>
    <s v="plays"/>
    <s v="theater/plays"/>
    <b v="1"/>
    <x v="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5-29T14:05:24"/>
    <n v="1403964324"/>
    <n v="1401372324"/>
    <b v="0"/>
    <n v="20"/>
    <n v="1"/>
    <n v="38.65"/>
    <s v="theater"/>
    <s v="plays"/>
    <s v="theater/plays"/>
    <b v="1"/>
    <x v="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7-11T00:41:20"/>
    <n v="1439337600"/>
    <n v="1436575280"/>
    <b v="0"/>
    <n v="104"/>
    <n v="1.0627272727272727"/>
    <n v="56.20192307692308"/>
    <s v="theater"/>
    <s v="plays"/>
    <s v="theater/plays"/>
    <b v="1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d v="2015-02-11T17:00:00"/>
    <d v="2015-01-12T01:12:39"/>
    <n v="1423674000"/>
    <n v="1421025159"/>
    <b v="0"/>
    <n v="53"/>
    <n v="1.1342219999999998"/>
    <n v="107.00207547169811"/>
    <s v="theater"/>
    <s v="plays"/>
    <s v="theater/plays"/>
    <b v="1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0-18T10:36:34"/>
    <n v="1479382594"/>
    <n v="1476786994"/>
    <b v="0"/>
    <n v="14"/>
    <n v="1"/>
    <n v="171.42857142857142"/>
    <s v="theater"/>
    <s v="plays"/>
    <s v="theater/plays"/>
    <b v="1"/>
    <x v="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6-18T15:35:24"/>
    <n v="1408289724"/>
    <n v="1403105724"/>
    <b v="0"/>
    <n v="20"/>
    <n v="1.0045454545454546"/>
    <n v="110.5"/>
    <s v="theater"/>
    <s v="plays"/>
    <s v="theater/plays"/>
    <b v="1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4-01T06:38:31"/>
    <n v="1399271911"/>
    <n v="1396334311"/>
    <b v="0"/>
    <n v="558"/>
    <n v="1.0003599999999999"/>
    <n v="179.27598566308242"/>
    <s v="theater"/>
    <s v="plays"/>
    <s v="theater/plays"/>
    <b v="1"/>
    <x v="0"/>
  </r>
  <r>
    <n v="3558"/>
    <x v="3556"/>
    <s v="We're making a show about sex. Because it's important, everyone wants to talk about it and it's at the start of everything."/>
    <n v="350"/>
    <n v="504"/>
    <x v="0"/>
    <s v="GB"/>
    <s v="GBP"/>
    <d v="2015-06-26T21:00:00"/>
    <d v="2015-05-15T19:36:15"/>
    <n v="1435352400"/>
    <n v="1431718575"/>
    <b v="0"/>
    <n v="22"/>
    <n v="1.44"/>
    <n v="22.90909090909091"/>
    <s v="theater"/>
    <s v="plays"/>
    <s v="theater/plays"/>
    <b v="1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09T02:18:28"/>
    <n v="1438333080"/>
    <n v="1436408308"/>
    <b v="0"/>
    <n v="24"/>
    <n v="1.0349999999999999"/>
    <n v="43.125"/>
    <s v="theater"/>
    <s v="plays"/>
    <s v="theater/plays"/>
    <b v="1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4-21T21:21:06"/>
    <n v="1432694700"/>
    <n v="1429651266"/>
    <b v="0"/>
    <n v="74"/>
    <n v="1.0843750000000001"/>
    <n v="46.891891891891895"/>
    <s v="theater"/>
    <s v="plays"/>
    <s v="theater/plays"/>
    <b v="1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7-18T16:19:38"/>
    <n v="1438799760"/>
    <n v="1437236378"/>
    <b v="0"/>
    <n v="54"/>
    <n v="1.024"/>
    <n v="47.407407407407405"/>
    <s v="theater"/>
    <s v="plays"/>
    <s v="theater/plays"/>
    <b v="1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d v="2016-03-04T18:17:07"/>
    <n v="1457906400"/>
    <n v="1457115427"/>
    <b v="0"/>
    <n v="31"/>
    <n v="1.4888888888888889"/>
    <n v="15.129032258064516"/>
    <s v="theater"/>
    <s v="plays"/>
    <s v="theater/plays"/>
    <b v="1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7-04T16:07:36"/>
    <n v="1470078000"/>
    <n v="1467648456"/>
    <b v="0"/>
    <n v="25"/>
    <n v="1.0549000000000002"/>
    <n v="21.098000000000003"/>
    <s v="theater"/>
    <s v="plays"/>
    <s v="theater/plays"/>
    <b v="1"/>
    <x v="0"/>
  </r>
  <r>
    <n v="3564"/>
    <x v="3562"/>
    <s v="Multi Award-Winng play THE PILLOWMAN coming to the Arts Centre Theatre, Aberdeen"/>
    <n v="1000"/>
    <n v="1005"/>
    <x v="0"/>
    <s v="GB"/>
    <s v="GBP"/>
    <d v="2015-10-05T16:00:00"/>
    <d v="2015-08-20T14:57:29"/>
    <n v="1444060800"/>
    <n v="1440082649"/>
    <b v="0"/>
    <n v="17"/>
    <n v="1.0049999999999999"/>
    <n v="59.117647058823529"/>
    <s v="theater"/>
    <s v="plays"/>
    <s v="theater/plays"/>
    <b v="1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01T17:50:08"/>
    <n v="1420048208"/>
    <n v="1417456208"/>
    <b v="0"/>
    <n v="12"/>
    <n v="1.3055555555555556"/>
    <n v="97.916666666666671"/>
    <s v="theater"/>
    <s v="plays"/>
    <s v="theater/plays"/>
    <b v="1"/>
    <x v="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4-12-24T12:11:23"/>
    <n v="1422015083"/>
    <n v="1419423083"/>
    <b v="0"/>
    <n v="38"/>
    <n v="1.0475000000000001"/>
    <n v="55.131578947368418"/>
    <s v="theater"/>
    <s v="plays"/>
    <s v="theater/plays"/>
    <b v="1"/>
    <x v="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d v="2015-06-10T19:27:24"/>
    <d v="2015-05-11T19:27:24"/>
    <n v="1433964444"/>
    <n v="1431372444"/>
    <b v="0"/>
    <n v="41"/>
    <n v="1.0880000000000001"/>
    <n v="26.536585365853657"/>
    <s v="theater"/>
    <s v="plays"/>
    <s v="theater/plays"/>
    <b v="1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8-18T17:46:34"/>
    <n v="1410975994"/>
    <n v="1408383994"/>
    <b v="0"/>
    <n v="19"/>
    <n v="1.1100000000000001"/>
    <n v="58.421052631578945"/>
    <s v="theater"/>
    <s v="plays"/>
    <s v="theater/plays"/>
    <b v="1"/>
    <x v="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d v="2015-01-08T16:31:36"/>
    <d v="2014-12-09T16:31:36"/>
    <n v="1420734696"/>
    <n v="1418142696"/>
    <b v="0"/>
    <n v="41"/>
    <n v="1.0047999999999999"/>
    <n v="122.53658536585365"/>
    <s v="theater"/>
    <s v="plays"/>
    <s v="theater/plays"/>
    <b v="1"/>
    <x v="0"/>
  </r>
  <r>
    <n v="3570"/>
    <x v="3568"/>
    <s v="Theatre Machine presents an all-new adaptation of Maxim Gorky's classic of Russian theatre, The Lower Depths."/>
    <n v="2000"/>
    <n v="2287"/>
    <x v="0"/>
    <s v="US"/>
    <s v="USD"/>
    <d v="2014-12-31T07:00:00"/>
    <d v="2014-12-03T07:58:03"/>
    <n v="1420009200"/>
    <n v="1417593483"/>
    <b v="0"/>
    <n v="26"/>
    <n v="1.1435"/>
    <n v="87.961538461538467"/>
    <s v="theater"/>
    <s v="plays"/>
    <s v="theater/plays"/>
    <b v="1"/>
    <x v="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d v="2014-10-30T20:36:53"/>
    <d v="2014-09-30T20:36:53"/>
    <n v="1414701413"/>
    <n v="1412109413"/>
    <b v="0"/>
    <n v="25"/>
    <n v="1.2206666666666666"/>
    <n v="73.239999999999995"/>
    <s v="theater"/>
    <s v="plays"/>
    <s v="theater/plays"/>
    <b v="1"/>
    <x v="0"/>
  </r>
  <r>
    <n v="3572"/>
    <x v="3570"/>
    <s v="A darkly comic one woman show by Abram Rooney as part of The Camden Fringe 2015."/>
    <n v="500"/>
    <n v="500"/>
    <x v="0"/>
    <s v="GB"/>
    <s v="GBP"/>
    <d v="2015-06-21T13:41:22"/>
    <d v="2015-05-22T13:41:22"/>
    <n v="1434894082"/>
    <n v="1432302082"/>
    <b v="0"/>
    <n v="9"/>
    <n v="1"/>
    <n v="55.555555555555557"/>
    <s v="theater"/>
    <s v="plays"/>
    <s v="theater/plays"/>
    <b v="1"/>
    <x v="0"/>
  </r>
  <r>
    <n v="3573"/>
    <x v="3571"/>
    <s v="London based theatre makers collaborating to create a new show about the history of HipHop."/>
    <n v="3000"/>
    <n v="3084"/>
    <x v="0"/>
    <s v="GB"/>
    <s v="GBP"/>
    <d v="2014-11-08T10:00:46"/>
    <d v="2014-10-09T09:00:46"/>
    <n v="1415440846"/>
    <n v="1412845246"/>
    <b v="0"/>
    <n v="78"/>
    <n v="1.028"/>
    <n v="39.53846153846154"/>
    <s v="theater"/>
    <s v="plays"/>
    <s v="theater/plays"/>
    <b v="1"/>
    <x v="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0-14T22:37:28"/>
    <n v="1415921848"/>
    <n v="1413326248"/>
    <b v="0"/>
    <n v="45"/>
    <n v="1.0612068965517241"/>
    <n v="136.77777777777777"/>
    <s v="theater"/>
    <s v="plays"/>
    <s v="theater/plays"/>
    <b v="1"/>
    <x v="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7-10T18:48:47"/>
    <n v="1470887940"/>
    <n v="1468176527"/>
    <b v="0"/>
    <n v="102"/>
    <n v="1.0133000000000001"/>
    <n v="99.343137254901961"/>
    <s v="theater"/>
    <s v="plays"/>
    <s v="theater/plays"/>
    <b v="1"/>
    <x v="0"/>
  </r>
  <r>
    <n v="3576"/>
    <x v="3574"/>
    <s v="Vote here for whatever show you want to see next year! No gimmick, no stretch goals, just a simple vote and a free ticket."/>
    <n v="100"/>
    <n v="100"/>
    <x v="0"/>
    <s v="US"/>
    <s v="USD"/>
    <d v="2016-12-05T14:10:54"/>
    <d v="2016-10-06T13:10:54"/>
    <n v="1480947054"/>
    <n v="1475759454"/>
    <b v="0"/>
    <n v="5"/>
    <n v="1"/>
    <n v="20"/>
    <s v="theater"/>
    <s v="plays"/>
    <s v="theater/plays"/>
    <b v="1"/>
    <x v="0"/>
  </r>
  <r>
    <n v="3577"/>
    <x v="3575"/>
    <s v="Our goal is to bring this story of one town's processing of tragedy and their own community identity to Utah County."/>
    <n v="600"/>
    <n v="780"/>
    <x v="0"/>
    <s v="US"/>
    <s v="USD"/>
    <d v="2015-04-26T06:28:00"/>
    <d v="2015-03-30T18:53:03"/>
    <n v="1430029680"/>
    <n v="1427741583"/>
    <b v="0"/>
    <n v="27"/>
    <n v="1.3"/>
    <n v="28.888888888888889"/>
    <s v="theater"/>
    <s v="plays"/>
    <s v="theater/plays"/>
    <b v="1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d v="2016-04-30T17:36:17"/>
    <d v="2016-03-31T17:36:17"/>
    <n v="1462037777"/>
    <n v="1459445777"/>
    <b v="0"/>
    <n v="37"/>
    <n v="1.0001333333333333"/>
    <n v="40.545945945945945"/>
    <s v="theater"/>
    <s v="plays"/>
    <s v="theater/plays"/>
    <b v="1"/>
    <x v="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01T18:17:36"/>
    <n v="1459444656"/>
    <n v="1456856256"/>
    <b v="0"/>
    <n v="14"/>
    <n v="1"/>
    <n v="35.714285714285715"/>
    <s v="theater"/>
    <s v="plays"/>
    <s v="theater/plays"/>
    <b v="1"/>
    <x v="0"/>
  </r>
  <r>
    <n v="3580"/>
    <x v="3578"/>
    <s v="Annabel Lost combines visual art and performance poetry to tell the story of two orphaned refugees, Quetzal and Rhime."/>
    <n v="900"/>
    <n v="1025"/>
    <x v="0"/>
    <s v="US"/>
    <s v="USD"/>
    <d v="2015-03-01T04:59:00"/>
    <d v="2015-01-22T04:13:42"/>
    <n v="1425185940"/>
    <n v="1421900022"/>
    <b v="0"/>
    <n v="27"/>
    <n v="1.1388888888888888"/>
    <n v="37.962962962962962"/>
    <s v="theater"/>
    <s v="plays"/>
    <s v="theater/plays"/>
    <b v="1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16T11:18:30"/>
    <n v="1406719110"/>
    <n v="1405509510"/>
    <b v="0"/>
    <n v="45"/>
    <n v="1"/>
    <n v="33.333333333333336"/>
    <s v="theater"/>
    <s v="plays"/>
    <s v="theater/plays"/>
    <b v="1"/>
    <x v="0"/>
  </r>
  <r>
    <n v="3582"/>
    <x v="3580"/>
    <s v="A contemporary American play touching on the scorching realities of growing up in the Millennial generation."/>
    <n v="1000"/>
    <n v="2870"/>
    <x v="0"/>
    <s v="US"/>
    <s v="USD"/>
    <d v="2016-04-05T02:18:02"/>
    <d v="2016-03-22T02:18:02"/>
    <n v="1459822682"/>
    <n v="1458613082"/>
    <b v="0"/>
    <n v="49"/>
    <n v="2.87"/>
    <n v="58.571428571428569"/>
    <s v="theater"/>
    <s v="plays"/>
    <s v="theater/plays"/>
    <b v="1"/>
    <x v="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d v="2016-04-18T09:13:25"/>
    <d v="2016-02-18T10:13:25"/>
    <n v="1460970805"/>
    <n v="1455790405"/>
    <b v="0"/>
    <n v="24"/>
    <n v="1.085"/>
    <n v="135.625"/>
    <s v="theater"/>
    <s v="plays"/>
    <s v="theater/plays"/>
    <b v="1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6-13T07:35:44"/>
    <n v="1436772944"/>
    <n v="1434180944"/>
    <b v="0"/>
    <n v="112"/>
    <n v="1.155"/>
    <n v="30.9375"/>
    <s v="theater"/>
    <s v="plays"/>
    <s v="theater/plays"/>
    <b v="1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d v="2014-12-21T17:11:30"/>
    <d v="2014-11-21T17:11:30"/>
    <n v="1419181890"/>
    <n v="1416589890"/>
    <b v="0"/>
    <n v="23"/>
    <n v="1.1911764705882353"/>
    <n v="176.08695652173913"/>
    <s v="theater"/>
    <s v="plays"/>
    <s v="theater/plays"/>
    <b v="1"/>
    <x v="0"/>
  </r>
  <r>
    <n v="3586"/>
    <x v="3584"/>
    <s v="See Theatre In A New Light"/>
    <n v="7500"/>
    <n v="8207"/>
    <x v="0"/>
    <s v="US"/>
    <s v="USD"/>
    <d v="2016-09-23T16:44:30"/>
    <d v="2016-07-25T16:44:30"/>
    <n v="1474649070"/>
    <n v="1469465070"/>
    <b v="0"/>
    <n v="54"/>
    <n v="1.0942666666666667"/>
    <n v="151.9814814814815"/>
    <s v="theater"/>
    <s v="plays"/>
    <s v="theater/plays"/>
    <b v="1"/>
    <x v="0"/>
  </r>
  <r>
    <n v="3587"/>
    <x v="3585"/>
    <s v="The GSA BA (Hons) Acting class of 2016 are taking a transfer of their GSA Production to The Cockpit Theatre in London"/>
    <n v="500"/>
    <n v="633"/>
    <x v="0"/>
    <s v="GB"/>
    <s v="GBP"/>
    <d v="2016-06-27T19:00:00"/>
    <d v="2016-05-13T12:57:34"/>
    <n v="1467054000"/>
    <n v="1463144254"/>
    <b v="0"/>
    <n v="28"/>
    <n v="1.266"/>
    <n v="22.607142857142858"/>
    <s v="theater"/>
    <s v="plays"/>
    <s v="theater/plays"/>
    <b v="1"/>
    <x v="0"/>
  </r>
  <r>
    <n v="3588"/>
    <x v="3586"/>
    <s v="Touring the fast-paced, playful and poignant story of three twenty-somethings in a mental-health support group."/>
    <n v="200"/>
    <n v="201"/>
    <x v="0"/>
    <s v="GB"/>
    <s v="GBP"/>
    <d v="2015-04-29T23:00:00"/>
    <d v="2015-04-07T19:53:30"/>
    <n v="1430348400"/>
    <n v="1428436410"/>
    <b v="0"/>
    <n v="11"/>
    <n v="1.0049999999999999"/>
    <n v="18.272727272727273"/>
    <s v="theater"/>
    <s v="plays"/>
    <s v="theater/plays"/>
    <b v="1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01T15:32:27"/>
    <n v="1432654347"/>
    <n v="1430494347"/>
    <b v="0"/>
    <n v="62"/>
    <n v="1.2749999999999999"/>
    <n v="82.258064516129039"/>
    <s v="theater"/>
    <s v="plays"/>
    <s v="theater/plays"/>
    <b v="1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09-20T08:00:34"/>
    <n v="1413792034"/>
    <n v="1411200034"/>
    <b v="0"/>
    <n v="73"/>
    <n v="1.0005999999999999"/>
    <n v="68.534246575342465"/>
    <s v="theater"/>
    <s v="plays"/>
    <s v="theater/plays"/>
    <b v="1"/>
    <x v="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d v="2015-01-24T04:59:00"/>
    <d v="2014-12-30T22:45:44"/>
    <n v="1422075540"/>
    <n v="1419979544"/>
    <b v="0"/>
    <n v="18"/>
    <n v="1.75"/>
    <n v="68.055555555555557"/>
    <s v="theater"/>
    <s v="plays"/>
    <s v="theater/plays"/>
    <b v="1"/>
    <x v="0"/>
  </r>
  <r>
    <n v="3592"/>
    <x v="3590"/>
    <s v="Sex. Fish. A COMET THAT DESTROYS THE WORLD. boom a play by Peter Sinn Nachtrieb- Feb 19-21 at The Bridge in NYC."/>
    <n v="2000"/>
    <n v="2545"/>
    <x v="0"/>
    <s v="US"/>
    <s v="USD"/>
    <d v="2015-02-11T04:59:00"/>
    <d v="2014-12-15T19:55:07"/>
    <n v="1423630740"/>
    <n v="1418673307"/>
    <b v="0"/>
    <n v="35"/>
    <n v="1.2725"/>
    <n v="72.714285714285708"/>
    <s v="theater"/>
    <s v="plays"/>
    <s v="theater/plays"/>
    <b v="1"/>
    <x v="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4-12-01T21:33:59"/>
    <n v="1420489560"/>
    <n v="1417469639"/>
    <b v="0"/>
    <n v="43"/>
    <n v="1.1063333333333334"/>
    <n v="77.186046511627907"/>
    <s v="theater"/>
    <s v="plays"/>
    <s v="theater/plays"/>
    <b v="1"/>
    <x v="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d v="2016-08-10T01:36:22"/>
    <n v="1472952982"/>
    <n v="1470792982"/>
    <b v="0"/>
    <n v="36"/>
    <n v="1.2593749999999999"/>
    <n v="55.972222222222221"/>
    <s v="theater"/>
    <s v="plays"/>
    <s v="theater/plays"/>
    <b v="1"/>
    <x v="0"/>
  </r>
  <r>
    <n v="3595"/>
    <x v="3593"/>
    <s v="A new theatre company staging Will Eno's The Flu Season in Seattle"/>
    <n v="2600"/>
    <n v="3081"/>
    <x v="0"/>
    <s v="US"/>
    <s v="USD"/>
    <d v="2015-03-13T06:59:00"/>
    <d v="2015-02-15T00:12:03"/>
    <n v="1426229940"/>
    <n v="1423959123"/>
    <b v="0"/>
    <n v="62"/>
    <n v="1.1850000000000001"/>
    <n v="49.693548387096776"/>
    <s v="theater"/>
    <s v="plays"/>
    <s v="theater/plays"/>
    <b v="1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d v="2014-08-26T17:09:42"/>
    <d v="2014-08-05T17:09:42"/>
    <n v="1409072982"/>
    <n v="1407258582"/>
    <b v="0"/>
    <n v="15"/>
    <n v="1.0772727272727274"/>
    <n v="79"/>
    <s v="theater"/>
    <s v="plays"/>
    <s v="theater/plays"/>
    <b v="1"/>
    <x v="0"/>
  </r>
  <r>
    <n v="3597"/>
    <x v="3595"/>
    <s v="&quot;I think that I have my own will. I can stop this, I tell myself. But it's not true.&quot;"/>
    <n v="2500"/>
    <n v="2565"/>
    <x v="0"/>
    <s v="US"/>
    <s v="USD"/>
    <d v="2016-03-03T05:59:00"/>
    <d v="2016-02-17T14:03:10"/>
    <n v="1456984740"/>
    <n v="1455717790"/>
    <b v="0"/>
    <n v="33"/>
    <n v="1.026"/>
    <n v="77.727272727272734"/>
    <s v="theater"/>
    <s v="plays"/>
    <s v="theater/plays"/>
    <b v="1"/>
    <x v="0"/>
  </r>
  <r>
    <n v="3598"/>
    <x v="3596"/>
    <s v="River City Theatre Company needs your support as we embark on our thirteenth production, CINDERELLA!"/>
    <n v="1000"/>
    <n v="1101"/>
    <x v="0"/>
    <s v="US"/>
    <s v="USD"/>
    <d v="2014-09-03T04:59:00"/>
    <d v="2014-08-15T19:10:22"/>
    <n v="1409720340"/>
    <n v="1408129822"/>
    <b v="0"/>
    <n v="27"/>
    <n v="1.101"/>
    <n v="40.777777777777779"/>
    <s v="theater"/>
    <s v="plays"/>
    <s v="theater/plays"/>
    <b v="1"/>
    <x v="0"/>
  </r>
  <r>
    <n v="3599"/>
    <x v="3597"/>
    <s v="Help Chrysalis get this production off the ground!  An original play, we only need $500 to get this production on its feet!"/>
    <n v="500"/>
    <n v="1010"/>
    <x v="0"/>
    <s v="US"/>
    <s v="USD"/>
    <d v="2015-08-30T00:00:00"/>
    <d v="2015-08-04T19:04:37"/>
    <n v="1440892800"/>
    <n v="1438715077"/>
    <b v="0"/>
    <n v="17"/>
    <n v="2.02"/>
    <n v="59.411764705882355"/>
    <s v="theater"/>
    <s v="plays"/>
    <s v="theater/plays"/>
    <b v="1"/>
    <x v="0"/>
  </r>
  <r>
    <n v="3600"/>
    <x v="3598"/>
    <s v="The First Play From The Man Who Brought You The Black James Bond!"/>
    <n v="10"/>
    <n v="13"/>
    <x v="0"/>
    <s v="US"/>
    <s v="USD"/>
    <d v="2016-10-13T20:22:44"/>
    <d v="2016-09-15T20:22:44"/>
    <n v="1476390164"/>
    <n v="1473970964"/>
    <b v="0"/>
    <n v="4"/>
    <n v="1.3"/>
    <n v="3.25"/>
    <s v="theater"/>
    <s v="plays"/>
    <s v="theater/plays"/>
    <b v="1"/>
    <x v="0"/>
  </r>
  <r>
    <n v="3601"/>
    <x v="3599"/>
    <s v="New play 'Pink Confetti' by Paul Roberts at The Courtyard Theatre produced by Etch and directed by Oliver Dawe."/>
    <n v="2000"/>
    <n v="2087"/>
    <x v="0"/>
    <s v="GB"/>
    <s v="GBP"/>
    <d v="2015-01-16T23:58:02"/>
    <d v="2014-12-17T23:58:02"/>
    <n v="1421452682"/>
    <n v="1418860682"/>
    <b v="0"/>
    <n v="53"/>
    <n v="1.0435000000000001"/>
    <n v="39.377358490566039"/>
    <s v="theater"/>
    <s v="plays"/>
    <s v="theater/plays"/>
    <b v="1"/>
    <x v="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3-18T21:27:59"/>
    <n v="1463520479"/>
    <n v="1458336479"/>
    <b v="0"/>
    <n v="49"/>
    <n v="1.0004999999999999"/>
    <n v="81.673469387755105"/>
    <s v="theater"/>
    <s v="plays"/>
    <s v="theater/plays"/>
    <b v="1"/>
    <x v="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0-06T20:44:40"/>
    <n v="1446759880"/>
    <n v="1444164280"/>
    <b v="0"/>
    <n v="57"/>
    <n v="1.7066666666666668"/>
    <n v="44.912280701754383"/>
    <s v="theater"/>
    <s v="plays"/>
    <s v="theater/plays"/>
    <b v="1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3T00:22:36"/>
    <n v="1461913140"/>
    <n v="1461370956"/>
    <b v="0"/>
    <n v="69"/>
    <n v="1.1283333333333334"/>
    <n v="49.05797101449275"/>
    <s v="theater"/>
    <s v="plays"/>
    <s v="theater/plays"/>
    <b v="1"/>
    <x v="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1-14T19:02:06"/>
    <n v="1455390126"/>
    <n v="1452798126"/>
    <b v="0"/>
    <n v="15"/>
    <n v="1.84"/>
    <n v="30.666666666666668"/>
    <s v="theater"/>
    <s v="plays"/>
    <s v="theater/plays"/>
    <b v="1"/>
    <x v="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d v="2016-08-14T14:30:57"/>
    <d v="2016-07-15T14:30:57"/>
    <n v="1471185057"/>
    <n v="1468593057"/>
    <b v="0"/>
    <n v="64"/>
    <n v="1.3026666666666666"/>
    <n v="61.0625"/>
    <s v="theater"/>
    <s v="plays"/>
    <s v="theater/plays"/>
    <b v="1"/>
    <x v="0"/>
  </r>
  <r>
    <n v="3607"/>
    <x v="3605"/>
    <s v="'E15' is a verbatim project that looks at the story of the Focus E15 Campaign"/>
    <n v="550"/>
    <n v="580"/>
    <x v="0"/>
    <s v="GB"/>
    <s v="GBP"/>
    <d v="2015-12-15T00:00:00"/>
    <d v="2015-11-30T23:08:02"/>
    <n v="1450137600"/>
    <n v="1448924882"/>
    <b v="0"/>
    <n v="20"/>
    <n v="1.0545454545454545"/>
    <n v="29"/>
    <s v="theater"/>
    <s v="plays"/>
    <s v="theater/plays"/>
    <b v="1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d v="2016-06-17T14:00:00"/>
    <d v="2016-05-16T17:01:30"/>
    <n v="1466172000"/>
    <n v="1463418090"/>
    <b v="0"/>
    <n v="27"/>
    <n v="1"/>
    <n v="29.62962962962963"/>
    <s v="theater"/>
    <s v="plays"/>
    <s v="theater/plays"/>
    <b v="1"/>
    <x v="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2-29T23:48:05"/>
    <n v="1459378085"/>
    <n v="1456789685"/>
    <b v="0"/>
    <n v="21"/>
    <n v="1.5331632653061225"/>
    <n v="143.0952380952381"/>
    <s v="theater"/>
    <s v="plays"/>
    <s v="theater/plays"/>
    <b v="1"/>
    <x v="0"/>
  </r>
  <r>
    <n v="3610"/>
    <x v="3608"/>
    <s v="The Florence Company premieres its first stage play at the Chelsea Theatre in London with an original piece of writing"/>
    <n v="1000"/>
    <n v="1623"/>
    <x v="0"/>
    <s v="GB"/>
    <s v="GBP"/>
    <d v="2015-08-17T10:22:16"/>
    <d v="2015-07-18T10:22:16"/>
    <n v="1439806936"/>
    <n v="1437214936"/>
    <b v="0"/>
    <n v="31"/>
    <n v="1.623"/>
    <n v="52.354838709677416"/>
    <s v="theater"/>
    <s v="plays"/>
    <s v="theater/plays"/>
    <b v="1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3-09T08:53:21"/>
    <n v="1428483201"/>
    <n v="1425891201"/>
    <b v="0"/>
    <n v="51"/>
    <n v="1.36"/>
    <n v="66.666666666666671"/>
    <s v="theater"/>
    <s v="plays"/>
    <s v="theater/plays"/>
    <b v="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d v="2014-06-09T17:26:51"/>
    <d v="2014-05-30T17:26:51"/>
    <n v="1402334811"/>
    <n v="1401470811"/>
    <b v="0"/>
    <n v="57"/>
    <n v="1.444"/>
    <n v="126.66666666666667"/>
    <s v="theater"/>
    <s v="plays"/>
    <s v="theater/plays"/>
    <b v="1"/>
    <x v="0"/>
  </r>
  <r>
    <n v="3613"/>
    <x v="3611"/>
    <s v="a woman walks into a bar except she looks like a man and no one's serving drinks. one night only"/>
    <n v="1250"/>
    <n v="1250"/>
    <x v="0"/>
    <s v="US"/>
    <s v="USD"/>
    <d v="2014-06-28T14:09:34"/>
    <d v="2014-05-29T14:09:34"/>
    <n v="1403964574"/>
    <n v="1401372574"/>
    <b v="0"/>
    <n v="20"/>
    <n v="1"/>
    <n v="62.5"/>
    <s v="theater"/>
    <s v="plays"/>
    <s v="theater/plays"/>
    <b v="1"/>
    <x v="0"/>
  </r>
  <r>
    <n v="3614"/>
    <x v="3438"/>
    <s v="A production of &quot;Gruesome Playground Injuries&quot; by Rajiv Joseph July 24th-August 9th at The Bakery in Denver, CO."/>
    <n v="2500"/>
    <n v="2520"/>
    <x v="0"/>
    <s v="US"/>
    <s v="USD"/>
    <d v="2015-06-19T01:00:16"/>
    <d v="2015-05-20T01:00:16"/>
    <n v="1434675616"/>
    <n v="1432083616"/>
    <b v="0"/>
    <n v="71"/>
    <n v="1.008"/>
    <n v="35.492957746478872"/>
    <s v="theater"/>
    <s v="plays"/>
    <s v="theater/plays"/>
    <b v="1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1-10T14:14:56"/>
    <n v="1449756896"/>
    <n v="1447164896"/>
    <b v="0"/>
    <n v="72"/>
    <n v="1.0680000000000001"/>
    <n v="37.083333333333336"/>
    <s v="theater"/>
    <s v="plays"/>
    <s v="theater/plays"/>
    <b v="1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2-17T22:47:44"/>
    <n v="1426801664"/>
    <n v="1424213264"/>
    <b v="0"/>
    <n v="45"/>
    <n v="1.248"/>
    <n v="69.333333333333329"/>
    <s v="theater"/>
    <s v="plays"/>
    <s v="theater/plays"/>
    <b v="1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13T14:38:49"/>
    <n v="1488240000"/>
    <n v="1486996729"/>
    <b v="0"/>
    <n v="51"/>
    <n v="1.1891891891891893"/>
    <n v="17.254901960784313"/>
    <s v="theater"/>
    <s v="plays"/>
    <s v="theater/plays"/>
    <b v="1"/>
    <x v="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5-04T15:04:10"/>
    <n v="1433343850"/>
    <n v="1430751850"/>
    <b v="0"/>
    <n v="56"/>
    <n v="1.01"/>
    <n v="36.071428571428569"/>
    <s v="theater"/>
    <s v="plays"/>
    <s v="theater/plays"/>
    <b v="1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d v="2016-11-19T22:00:00"/>
    <d v="2016-10-18T03:10:26"/>
    <n v="1479592800"/>
    <n v="1476760226"/>
    <b v="0"/>
    <n v="17"/>
    <n v="1.1299999999999999"/>
    <n v="66.470588235294116"/>
    <s v="theater"/>
    <s v="plays"/>
    <s v="theater/plays"/>
    <b v="1"/>
    <x v="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2-02T22:31:01"/>
    <n v="1425528000"/>
    <n v="1422916261"/>
    <b v="0"/>
    <n v="197"/>
    <n v="1.0519047619047619"/>
    <n v="56.065989847715734"/>
    <s v="theater"/>
    <s v="plays"/>
    <s v="theater/plays"/>
    <b v="1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d v="2016-09-30T21:00:00"/>
    <d v="2016-09-06T22:27:24"/>
    <n v="1475269200"/>
    <n v="1473200844"/>
    <b v="0"/>
    <n v="70"/>
    <n v="1.0973333333333333"/>
    <n v="47.028571428571432"/>
    <s v="theater"/>
    <s v="plays"/>
    <s v="theater/plays"/>
    <b v="1"/>
    <x v="0"/>
  </r>
  <r>
    <n v="3622"/>
    <x v="3619"/>
    <s v="5 actors. 39 characters. 1 epic adventure. Presented by the Cradle Theatre Company."/>
    <n v="1000"/>
    <n v="1000.99"/>
    <x v="0"/>
    <s v="US"/>
    <s v="USD"/>
    <d v="2014-09-28T03:23:00"/>
    <d v="2014-08-26T05:19:31"/>
    <n v="1411874580"/>
    <n v="1409030371"/>
    <b v="0"/>
    <n v="21"/>
    <n v="1.00099"/>
    <n v="47.666190476190479"/>
    <s v="theater"/>
    <s v="plays"/>
    <s v="theater/plays"/>
    <b v="1"/>
    <x v="0"/>
  </r>
  <r>
    <n v="3623"/>
    <x v="3620"/>
    <s v="An original play exploring the complications of romantic relationships in all forms."/>
    <n v="2500"/>
    <n v="3000"/>
    <x v="0"/>
    <s v="US"/>
    <s v="USD"/>
    <d v="2014-07-26T07:00:00"/>
    <d v="2014-07-08T17:41:10"/>
    <n v="1406358000"/>
    <n v="1404841270"/>
    <b v="0"/>
    <n v="34"/>
    <n v="1.2"/>
    <n v="88.235294117647058"/>
    <s v="theater"/>
    <s v="plays"/>
    <s v="theater/plays"/>
    <b v="1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6-24T18:34:50"/>
    <n v="1471977290"/>
    <n v="1466793290"/>
    <b v="0"/>
    <n v="39"/>
    <n v="1.0493333333333332"/>
    <n v="80.717948717948715"/>
    <s v="theater"/>
    <s v="plays"/>
    <s v="theater/plays"/>
    <b v="1"/>
    <x v="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d v="2015-06-02T15:39:37"/>
    <n v="1435851577"/>
    <n v="1433259577"/>
    <b v="0"/>
    <n v="78"/>
    <n v="1.0266666666666666"/>
    <n v="39.487179487179489"/>
    <s v="theater"/>
    <s v="plays"/>
    <s v="theater/plays"/>
    <b v="1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7-26T16:00:57"/>
    <n v="1408204857"/>
    <n v="1406390457"/>
    <b v="0"/>
    <n v="48"/>
    <n v="1.0182500000000001"/>
    <n v="84.854166666666671"/>
    <s v="theater"/>
    <s v="plays"/>
    <s v="theater/plays"/>
    <b v="1"/>
    <x v="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3-31T17:48:07"/>
    <n v="1463803140"/>
    <n v="1459446487"/>
    <b v="0"/>
    <n v="29"/>
    <n v="1"/>
    <n v="68.965517241379317"/>
    <s v="theater"/>
    <s v="plays"/>
    <s v="theater/plays"/>
    <b v="1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d v="2015-10-14T19:59:56"/>
    <n v="1450040396"/>
    <n v="1444852796"/>
    <b v="0"/>
    <n v="0"/>
    <n v="0"/>
    <s v="Received No Donations"/>
    <s v="theater"/>
    <s v="musical"/>
    <s v="theater/musical"/>
    <b v="0"/>
    <x v="1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d v="2016-05-05T17:00:00"/>
    <d v="2016-03-08T02:16:04"/>
    <n v="1462467600"/>
    <n v="1457403364"/>
    <b v="0"/>
    <n v="2"/>
    <n v="1.9999999999999999E-6"/>
    <n v="1"/>
    <s v="theater"/>
    <s v="musical"/>
    <s v="theater/musical"/>
    <b v="0"/>
    <x v="1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d v="2014-11-29T21:19:50"/>
    <d v="2014-10-30T20:19:50"/>
    <n v="1417295990"/>
    <n v="1414700390"/>
    <b v="0"/>
    <n v="1"/>
    <n v="3.3333333333333332E-4"/>
    <n v="1"/>
    <s v="theater"/>
    <s v="musical"/>
    <s v="theater/musical"/>
    <b v="0"/>
    <x v="1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d v="2014-09-23T03:59:00"/>
    <d v="2014-08-29T18:04:57"/>
    <n v="1411444740"/>
    <n v="1409335497"/>
    <b v="0"/>
    <n v="59"/>
    <n v="0.51023391812865493"/>
    <n v="147.88135593220338"/>
    <s v="theater"/>
    <s v="musical"/>
    <s v="theater/musical"/>
    <b v="0"/>
    <x v="1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d v="2014-11-23T22:29:09"/>
    <d v="2014-11-03T22:29:09"/>
    <n v="1416781749"/>
    <n v="1415053749"/>
    <b v="0"/>
    <n v="1"/>
    <n v="0.2"/>
    <n v="100"/>
    <s v="theater"/>
    <s v="musical"/>
    <s v="theater/musical"/>
    <b v="0"/>
    <x v="1"/>
  </r>
  <r>
    <n v="3633"/>
    <x v="3630"/>
    <s v="SMOKEY AND THE BANDIT: THE MUSICAL_x000a_The classic film, characters and music you love, on stage, LIVE!"/>
    <n v="5000"/>
    <n v="1762"/>
    <x v="2"/>
    <s v="US"/>
    <s v="USD"/>
    <d v="2016-11-19T01:00:00"/>
    <d v="2016-10-06T14:57:47"/>
    <n v="1479517200"/>
    <n v="1475765867"/>
    <b v="0"/>
    <n v="31"/>
    <n v="0.35239999999999999"/>
    <n v="56.838709677419352"/>
    <s v="theater"/>
    <s v="musical"/>
    <s v="theater/musical"/>
    <b v="0"/>
    <x v="1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d v="2017-01-14T03:59:00"/>
    <d v="2016-11-27T03:59:34"/>
    <n v="1484366340"/>
    <n v="1480219174"/>
    <b v="0"/>
    <n v="18"/>
    <n v="4.2466666666666666E-2"/>
    <n v="176.94444444444446"/>
    <s v="theater"/>
    <s v="musical"/>
    <s v="theater/musical"/>
    <b v="0"/>
    <x v="1"/>
  </r>
  <r>
    <n v="3635"/>
    <x v="3632"/>
    <s v="Mary's Son is a pop opera about Jesus and the hope he brings to all people."/>
    <n v="3500"/>
    <n v="1276"/>
    <x v="2"/>
    <s v="US"/>
    <s v="USD"/>
    <d v="2016-04-20T21:11:16"/>
    <d v="2016-03-21T21:11:16"/>
    <n v="1461186676"/>
    <n v="1458594676"/>
    <b v="0"/>
    <n v="10"/>
    <n v="0.36457142857142855"/>
    <n v="127.6"/>
    <s v="theater"/>
    <s v="musical"/>
    <s v="theater/musical"/>
    <b v="0"/>
    <x v="1"/>
  </r>
  <r>
    <n v="3636"/>
    <x v="3633"/>
    <s v="The Brotherâ€™s of B-block is a musical play. A new take on &quot;OZ&quot; _x000a_The Wizard of OZ meets HBO's OZ."/>
    <n v="150000"/>
    <n v="0"/>
    <x v="2"/>
    <s v="US"/>
    <s v="USD"/>
    <d v="2015-09-14T16:40:29"/>
    <d v="2015-08-10T16:40:29"/>
    <n v="1442248829"/>
    <n v="1439224829"/>
    <b v="0"/>
    <n v="0"/>
    <n v="0"/>
    <s v="Received No Donations"/>
    <s v="theater"/>
    <s v="musical"/>
    <s v="theater/musical"/>
    <b v="0"/>
    <x v="1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d v="2015-01-01T16:48:55"/>
    <d v="2014-12-02T16:48:55"/>
    <n v="1420130935"/>
    <n v="1417538935"/>
    <b v="0"/>
    <n v="14"/>
    <n v="0.30866666666666664"/>
    <n v="66.142857142857139"/>
    <s v="theater"/>
    <s v="musical"/>
    <s v="theater/musical"/>
    <b v="0"/>
    <x v="1"/>
  </r>
  <r>
    <n v="3638"/>
    <x v="3635"/>
    <s v="A rock and roll journey that explores love, loss, redemption, duality and ascension."/>
    <n v="3300"/>
    <n v="216"/>
    <x v="2"/>
    <s v="CA"/>
    <s v="CAD"/>
    <d v="2015-04-19T15:08:52"/>
    <d v="2015-02-18T16:08:52"/>
    <n v="1429456132"/>
    <n v="1424275732"/>
    <b v="0"/>
    <n v="2"/>
    <n v="6.545454545454546E-2"/>
    <n v="108"/>
    <s v="theater"/>
    <s v="musical"/>
    <s v="theater/musical"/>
    <b v="0"/>
    <x v="1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d v="2016-10-07T15:11:00"/>
    <d v="2016-08-08T16:15:06"/>
    <n v="1475853060"/>
    <n v="1470672906"/>
    <b v="0"/>
    <n v="1"/>
    <n v="4.0000000000000003E-5"/>
    <n v="1"/>
    <s v="theater"/>
    <s v="musical"/>
    <s v="theater/musical"/>
    <b v="0"/>
    <x v="1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d v="2015-05-10T18:45:30"/>
    <d v="2015-04-10T18:45:30"/>
    <n v="1431283530"/>
    <n v="1428691530"/>
    <b v="0"/>
    <n v="3"/>
    <n v="5.5E-2"/>
    <n v="18.333333333333332"/>
    <s v="theater"/>
    <s v="musical"/>
    <s v="theater/musical"/>
    <b v="0"/>
    <x v="1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d v="2014-10-05T05:00:00"/>
    <d v="2014-09-17T15:02:59"/>
    <n v="1412485200"/>
    <n v="1410966179"/>
    <b v="0"/>
    <n v="0"/>
    <n v="0"/>
    <s v="Received No Donations"/>
    <s v="theater"/>
    <s v="musical"/>
    <s v="theater/musical"/>
    <b v="0"/>
    <x v="1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d v="2015-11-30T17:00:00"/>
    <d v="2015-10-20T19:35:27"/>
    <n v="1448902800"/>
    <n v="1445369727"/>
    <b v="0"/>
    <n v="2"/>
    <n v="2.1428571428571429E-2"/>
    <n v="7.5"/>
    <s v="theater"/>
    <s v="musical"/>
    <s v="theater/musical"/>
    <b v="0"/>
    <x v="1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d v="2015-11-17T04:27:19"/>
    <d v="2015-10-08T03:27:19"/>
    <n v="1447734439"/>
    <n v="1444274839"/>
    <b v="0"/>
    <n v="0"/>
    <n v="0"/>
    <s v="Received No Donations"/>
    <s v="theater"/>
    <s v="musical"/>
    <s v="theater/musical"/>
    <b v="0"/>
    <x v="1"/>
  </r>
  <r>
    <n v="3644"/>
    <x v="3641"/>
    <s v="We are the Saugerties High School drama club. Please help us create our musical to keep theater alive!"/>
    <n v="5000"/>
    <n v="821"/>
    <x v="2"/>
    <s v="US"/>
    <s v="USD"/>
    <d v="2016-03-08T04:59:00"/>
    <d v="2016-02-09T05:48:07"/>
    <n v="1457413140"/>
    <n v="1454996887"/>
    <b v="0"/>
    <n v="12"/>
    <n v="0.16420000000000001"/>
    <n v="68.416666666666671"/>
    <s v="theater"/>
    <s v="musical"/>
    <s v="theater/musical"/>
    <b v="0"/>
    <x v="1"/>
  </r>
  <r>
    <n v="3645"/>
    <x v="3642"/>
    <s v="This new musical comedy empowers women and girls of all ages to be themselves in their shoes, whatever shoes they choose."/>
    <n v="1000"/>
    <n v="1"/>
    <x v="2"/>
    <s v="CA"/>
    <s v="CAD"/>
    <d v="2016-11-22T00:17:18"/>
    <d v="2016-10-22T23:17:18"/>
    <n v="1479773838"/>
    <n v="1477178238"/>
    <b v="0"/>
    <n v="1"/>
    <n v="1E-3"/>
    <n v="1"/>
    <s v="theater"/>
    <s v="musical"/>
    <s v="theater/musical"/>
    <b v="0"/>
    <x v="1"/>
  </r>
  <r>
    <n v="3646"/>
    <x v="3643"/>
    <s v="Develop demo materials for new, true story of teen Revolutionary War heroes - for hybrid film/live stage musical"/>
    <n v="10000"/>
    <n v="481"/>
    <x v="2"/>
    <s v="US"/>
    <s v="USD"/>
    <d v="2015-06-16T23:30:00"/>
    <d v="2015-05-16T10:06:42"/>
    <n v="1434497400"/>
    <n v="1431770802"/>
    <b v="0"/>
    <n v="8"/>
    <n v="4.8099999999999997E-2"/>
    <n v="60.125"/>
    <s v="theater"/>
    <s v="musical"/>
    <s v="theater/musical"/>
    <b v="0"/>
    <x v="1"/>
  </r>
  <r>
    <n v="3647"/>
    <x v="3644"/>
    <s v="Zachariah Sheldon is a brilliant, darkly twisted brand new musical with music from Mark Newton and script by Anthony Wilkes"/>
    <n v="500"/>
    <n v="30"/>
    <x v="2"/>
    <s v="GB"/>
    <s v="GBP"/>
    <d v="2016-09-30T17:58:47"/>
    <d v="2016-08-16T17:58:47"/>
    <n v="1475258327"/>
    <n v="1471370327"/>
    <b v="0"/>
    <n v="2"/>
    <n v="0.06"/>
    <n v="15"/>
    <s v="theater"/>
    <s v="musical"/>
    <s v="theater/musical"/>
    <b v="0"/>
    <x v="1"/>
  </r>
  <r>
    <n v="3648"/>
    <x v="3645"/>
    <s v="Help Moth Live! Support Moth and its artist collective to achieve its 2014/15 season."/>
    <n v="40000"/>
    <n v="40153"/>
    <x v="0"/>
    <s v="US"/>
    <s v="USD"/>
    <d v="2014-10-05T07:00:45"/>
    <d v="2014-09-05T07:00:45"/>
    <n v="1412492445"/>
    <n v="1409900445"/>
    <b v="0"/>
    <n v="73"/>
    <n v="1.003825"/>
    <n v="550.04109589041093"/>
    <s v="theater"/>
    <s v="plays"/>
    <s v="theater/plays"/>
    <b v="1"/>
    <x v="0"/>
  </r>
  <r>
    <n v="3649"/>
    <x v="3646"/>
    <s v="Monies raised will help offset production costs of  transportation of set and actors, theatre rental and advertising costs."/>
    <n v="750"/>
    <n v="780"/>
    <x v="0"/>
    <s v="CA"/>
    <s v="CAD"/>
    <d v="2014-06-16T17:06:34"/>
    <d v="2014-05-21T17:06:34"/>
    <n v="1402938394"/>
    <n v="1400691994"/>
    <b v="0"/>
    <n v="8"/>
    <n v="1.04"/>
    <n v="97.5"/>
    <s v="theater"/>
    <s v="plays"/>
    <s v="theater/plays"/>
    <b v="1"/>
    <x v="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1-12T11:29:44"/>
    <n v="1454412584"/>
    <n v="1452598184"/>
    <b v="0"/>
    <n v="17"/>
    <n v="1"/>
    <n v="29.411764705882351"/>
    <s v="theater"/>
    <s v="plays"/>
    <s v="theater/plays"/>
    <b v="1"/>
    <x v="0"/>
  </r>
  <r>
    <n v="3651"/>
    <x v="3648"/>
    <s v="A Chicago staged reading of Jim Cartwright's 1992 play-with-music, &quot;The Rise and Fall of Little Voice.&quot;"/>
    <n v="500"/>
    <n v="520"/>
    <x v="0"/>
    <s v="US"/>
    <s v="USD"/>
    <d v="2014-08-10T15:59:00"/>
    <d v="2014-07-08T15:30:42"/>
    <n v="1407686340"/>
    <n v="1404833442"/>
    <b v="0"/>
    <n v="9"/>
    <n v="1.04"/>
    <n v="57.777777777777779"/>
    <s v="theater"/>
    <s v="plays"/>
    <s v="theater/plays"/>
    <b v="1"/>
    <x v="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14T15:28:22"/>
    <n v="1472097540"/>
    <n v="1471188502"/>
    <b v="0"/>
    <n v="17"/>
    <n v="2.5066666666666668"/>
    <n v="44.235294117647058"/>
    <s v="theater"/>
    <s v="plays"/>
    <s v="theater/plays"/>
    <b v="1"/>
    <x v="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7-06T08:43:27"/>
    <n v="1438764207"/>
    <n v="1436172207"/>
    <b v="0"/>
    <n v="33"/>
    <n v="1.0049999999999999"/>
    <n v="60.909090909090907"/>
    <s v="theater"/>
    <s v="plays"/>
    <s v="theater/plays"/>
    <b v="1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d v="2016-03-11T09:59:46"/>
    <n v="1459702800"/>
    <n v="1457690386"/>
    <b v="0"/>
    <n v="38"/>
    <n v="1.744"/>
    <n v="68.84210526315789"/>
    <s v="theater"/>
    <s v="plays"/>
    <s v="theater/plays"/>
    <b v="1"/>
    <x v="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6-18T19:16:38"/>
    <n v="1437202740"/>
    <n v="1434654998"/>
    <b v="0"/>
    <n v="79"/>
    <n v="1.1626000000000001"/>
    <n v="73.582278481012665"/>
    <s v="theater"/>
    <s v="plays"/>
    <s v="theater/plays"/>
    <b v="1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d v="2017-02-01T22:59:00"/>
    <d v="2017-01-02T21:50:36"/>
    <n v="1485989940"/>
    <n v="1483393836"/>
    <b v="0"/>
    <n v="46"/>
    <n v="1.0582"/>
    <n v="115.02173913043478"/>
    <s v="theater"/>
    <s v="plays"/>
    <s v="theater/plays"/>
    <b v="1"/>
    <x v="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5-09T15:06:59"/>
    <n v="1464817320"/>
    <n v="1462806419"/>
    <b v="0"/>
    <n v="20"/>
    <n v="1.1074999999999999"/>
    <n v="110.75"/>
    <s v="theater"/>
    <s v="plays"/>
    <s v="theater/plays"/>
    <b v="1"/>
    <x v="0"/>
  </r>
  <r>
    <n v="3658"/>
    <x v="3654"/>
    <s v="Life is hard when your own imaginary friend can't make time for you."/>
    <n v="1500"/>
    <n v="1510"/>
    <x v="0"/>
    <s v="US"/>
    <s v="USD"/>
    <d v="2014-07-02T03:59:00"/>
    <d v="2014-05-16T20:36:20"/>
    <n v="1404273540"/>
    <n v="1400272580"/>
    <b v="0"/>
    <n v="20"/>
    <n v="1.0066666666666666"/>
    <n v="75.5"/>
    <s v="theater"/>
    <s v="plays"/>
    <s v="theater/plays"/>
    <b v="1"/>
    <x v="0"/>
  </r>
  <r>
    <n v="3659"/>
    <x v="3655"/>
    <s v="We want you to analyze while we dramatize if people who romanticize can recognize true love in a disguise."/>
    <n v="3000"/>
    <n v="3061"/>
    <x v="0"/>
    <s v="US"/>
    <s v="USD"/>
    <d v="2015-03-19T14:39:00"/>
    <d v="2015-02-20T06:39:10"/>
    <n v="1426775940"/>
    <n v="1424414350"/>
    <b v="0"/>
    <n v="13"/>
    <n v="1.0203333333333333"/>
    <n v="235.46153846153845"/>
    <s v="theater"/>
    <s v="plays"/>
    <s v="theater/plays"/>
    <b v="1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1-28T21:08:45"/>
    <n v="1419368925"/>
    <n v="1417208925"/>
    <b v="0"/>
    <n v="22"/>
    <n v="1"/>
    <n v="11.363636363636363"/>
    <s v="theater"/>
    <s v="plays"/>
    <s v="theater/plays"/>
    <b v="1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3-18T21:31:12"/>
    <n v="1460260800"/>
    <n v="1458336672"/>
    <b v="0"/>
    <n v="36"/>
    <n v="1.1100000000000001"/>
    <n v="92.5"/>
    <s v="theater"/>
    <s v="plays"/>
    <s v="theater/plays"/>
    <b v="1"/>
    <x v="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01T05:16:54"/>
    <n v="1427775414"/>
    <n v="1425187014"/>
    <b v="0"/>
    <n v="40"/>
    <n v="1.0142500000000001"/>
    <n v="202.85"/>
    <s v="theater"/>
    <s v="plays"/>
    <s v="theater/plays"/>
    <b v="1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d v="2016-12-21T11:50:30"/>
    <d v="2016-10-22T10:50:30"/>
    <n v="1482321030"/>
    <n v="1477133430"/>
    <b v="0"/>
    <n v="9"/>
    <n v="1.04"/>
    <n v="26"/>
    <s v="theater"/>
    <s v="plays"/>
    <s v="theater/plays"/>
    <b v="1"/>
    <x v="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02T05:58:09"/>
    <n v="1466056689"/>
    <n v="1464847089"/>
    <b v="0"/>
    <n v="19"/>
    <n v="1.09375"/>
    <n v="46.05263157894737"/>
    <s v="theater"/>
    <s v="plays"/>
    <s v="theater/plays"/>
    <b v="1"/>
    <x v="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17T19:23:42"/>
    <n v="1446062040"/>
    <n v="1445109822"/>
    <b v="0"/>
    <n v="14"/>
    <n v="1.1516129032258065"/>
    <n v="51"/>
    <s v="theater"/>
    <s v="plays"/>
    <s v="theater/plays"/>
    <b v="1"/>
    <x v="0"/>
  </r>
  <r>
    <n v="3666"/>
    <x v="3662"/>
    <s v="Artistic Internship @ Ojai Playwrights Conference"/>
    <n v="1200"/>
    <n v="1200"/>
    <x v="0"/>
    <s v="US"/>
    <s v="USD"/>
    <d v="2014-07-24T07:00:00"/>
    <d v="2014-07-02T21:43:02"/>
    <n v="1406185200"/>
    <n v="1404337382"/>
    <b v="0"/>
    <n v="38"/>
    <n v="1"/>
    <n v="31.578947368421051"/>
    <s v="theater"/>
    <s v="plays"/>
    <s v="theater/plays"/>
    <b v="1"/>
    <x v="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6-18T23:16:59"/>
    <n v="1437261419"/>
    <n v="1434669419"/>
    <b v="0"/>
    <n v="58"/>
    <n v="1.0317033333333334"/>
    <n v="53.363965517241382"/>
    <s v="theater"/>
    <s v="plays"/>
    <s v="theater/plays"/>
    <b v="1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6-30T13:20:52"/>
    <n v="1437676380"/>
    <n v="1435670452"/>
    <b v="0"/>
    <n v="28"/>
    <n v="1.0349999999999999"/>
    <n v="36.964285714285715"/>
    <s v="theater"/>
    <s v="plays"/>
    <s v="theater/plays"/>
    <b v="1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5-12T16:12:17"/>
    <n v="1434039137"/>
    <n v="1431447137"/>
    <b v="0"/>
    <n v="17"/>
    <n v="1.3819999999999999"/>
    <n v="81.294117647058826"/>
    <s v="theater"/>
    <s v="plays"/>
    <s v="theater/plays"/>
    <b v="1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d v="2015-05-31T23:00:00"/>
    <d v="2015-05-18T12:20:11"/>
    <n v="1433113200"/>
    <n v="1431951611"/>
    <b v="0"/>
    <n v="12"/>
    <n v="1.0954545454545455"/>
    <n v="20.083333333333332"/>
    <s v="theater"/>
    <s v="plays"/>
    <s v="theater/plays"/>
    <b v="1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6-30T15:04:27"/>
    <n v="1405915140"/>
    <n v="1404140667"/>
    <b v="0"/>
    <n v="40"/>
    <n v="1.0085714285714287"/>
    <n v="88.25"/>
    <s v="theater"/>
    <s v="plays"/>
    <s v="theater/plays"/>
    <b v="1"/>
    <x v="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8-27T22:43:04"/>
    <n v="1411771384"/>
    <n v="1409179384"/>
    <b v="0"/>
    <n v="57"/>
    <n v="1.0153333333333334"/>
    <n v="53.438596491228068"/>
    <s v="theater"/>
    <s v="plays"/>
    <s v="theater/plays"/>
    <b v="1"/>
    <x v="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d v="2014-11-05T12:52:00"/>
    <d v="2014-10-02T07:04:57"/>
    <n v="1415191920"/>
    <n v="1412233497"/>
    <b v="0"/>
    <n v="114"/>
    <n v="1.13625"/>
    <n v="39.868421052631582"/>
    <s v="theater"/>
    <s v="plays"/>
    <s v="theater/plays"/>
    <b v="1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7-05T20:57:09"/>
    <n v="1472936229"/>
    <n v="1467752229"/>
    <b v="0"/>
    <n v="31"/>
    <n v="1"/>
    <n v="145.16129032258064"/>
    <s v="theater"/>
    <s v="plays"/>
    <s v="theater/plays"/>
    <b v="1"/>
    <x v="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03T14:19:42"/>
    <n v="1463353200"/>
    <n v="1462285182"/>
    <b v="0"/>
    <n v="3"/>
    <n v="1.4"/>
    <n v="23.333333333333332"/>
    <s v="theater"/>
    <s v="plays"/>
    <s v="theater/plays"/>
    <b v="1"/>
    <x v="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8-25T19:34:44"/>
    <n v="1410550484"/>
    <n v="1408995284"/>
    <b v="0"/>
    <n v="16"/>
    <n v="1.2875000000000001"/>
    <n v="64.375"/>
    <s v="theater"/>
    <s v="plays"/>
    <s v="theater/plays"/>
    <b v="1"/>
    <x v="0"/>
  </r>
  <r>
    <n v="3677"/>
    <x v="3673"/>
    <s v="Goldfish Memory Productions seeks at least $12,000 to begin their first 3 professional projects."/>
    <n v="12000"/>
    <n v="12348.5"/>
    <x v="0"/>
    <s v="US"/>
    <s v="USD"/>
    <d v="2014-07-03T03:59:00"/>
    <d v="2014-06-12T13:46:58"/>
    <n v="1404359940"/>
    <n v="1402580818"/>
    <b v="0"/>
    <n v="199"/>
    <n v="1.0290416666666666"/>
    <n v="62.052763819095475"/>
    <s v="theater"/>
    <s v="plays"/>
    <s v="theater/plays"/>
    <b v="1"/>
    <x v="0"/>
  </r>
  <r>
    <n v="3678"/>
    <x v="3674"/>
    <s v="The Ugly Collective takes Some big Some bang to the Underbelly Venues at the Edinburgh Fringe!"/>
    <n v="2000"/>
    <n v="2050"/>
    <x v="0"/>
    <s v="GB"/>
    <s v="GBP"/>
    <d v="2015-05-31T12:44:58"/>
    <d v="2015-04-26T12:44:58"/>
    <n v="1433076298"/>
    <n v="1430052298"/>
    <b v="0"/>
    <n v="31"/>
    <n v="1.0249999999999999"/>
    <n v="66.129032258064512"/>
    <s v="theater"/>
    <s v="plays"/>
    <s v="theater/plays"/>
    <b v="1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5-27T18:16:21"/>
    <n v="1404190740"/>
    <n v="1401214581"/>
    <b v="0"/>
    <n v="30"/>
    <n v="1.101"/>
    <n v="73.400000000000006"/>
    <s v="theater"/>
    <s v="plays"/>
    <s v="theater/plays"/>
    <b v="1"/>
    <x v="0"/>
  </r>
  <r>
    <n v="3680"/>
    <x v="3676"/>
    <s v="In The Dudleys! family memories are brought to life as a malfunctioning 8-bit video game. Press Start."/>
    <n v="3000"/>
    <n v="3383"/>
    <x v="0"/>
    <s v="US"/>
    <s v="USD"/>
    <d v="2016-10-05T10:53:54"/>
    <d v="2016-09-14T10:53:54"/>
    <n v="1475664834"/>
    <n v="1473850434"/>
    <b v="0"/>
    <n v="34"/>
    <n v="1.1276666666666666"/>
    <n v="99.5"/>
    <s v="theater"/>
    <s v="plays"/>
    <s v="theater/plays"/>
    <b v="1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d v="2016-01-05T15:38:10"/>
    <n v="1452872290"/>
    <n v="1452008290"/>
    <b v="0"/>
    <n v="18"/>
    <n v="1.119"/>
    <n v="62.166666666666664"/>
    <s v="theater"/>
    <s v="plays"/>
    <s v="theater/plays"/>
    <b v="1"/>
    <x v="0"/>
  </r>
  <r>
    <n v="3682"/>
    <x v="3678"/>
    <s v="My one-woman show invites audiences to join me on my path to pregnancy as I share my neuroses, challenges and revelations."/>
    <n v="3000"/>
    <n v="4176"/>
    <x v="0"/>
    <s v="US"/>
    <s v="USD"/>
    <d v="2014-06-16T06:59:00"/>
    <d v="2014-05-13T16:26:58"/>
    <n v="1402901940"/>
    <n v="1399998418"/>
    <b v="0"/>
    <n v="67"/>
    <n v="1.3919999999999999"/>
    <n v="62.328358208955223"/>
    <s v="theater"/>
    <s v="plays"/>
    <s v="theater/plays"/>
    <b v="1"/>
    <x v="0"/>
  </r>
  <r>
    <n v="3683"/>
    <x v="3679"/>
    <s v="A Krumpus Story is a dark holiday comedy for anyone who wants a little more spice in their holiday fare."/>
    <n v="3500"/>
    <n v="3880"/>
    <x v="0"/>
    <s v="US"/>
    <s v="USD"/>
    <d v="2016-10-20T02:48:16"/>
    <d v="2016-09-20T02:48:16"/>
    <n v="1476931696"/>
    <n v="1474339696"/>
    <b v="0"/>
    <n v="66"/>
    <n v="1.1085714285714285"/>
    <n v="58.787878787878789"/>
    <s v="theater"/>
    <s v="plays"/>
    <s v="theater/plays"/>
    <b v="1"/>
    <x v="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8-03T04:19:46"/>
    <n v="1441167586"/>
    <n v="1438575586"/>
    <b v="0"/>
    <n v="23"/>
    <n v="1.3906666666666667"/>
    <n v="45.347826086956523"/>
    <s v="theater"/>
    <s v="plays"/>
    <s v="theater/plays"/>
    <b v="1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d v="2014-05-19T21:00:00"/>
    <d v="2014-04-24T14:14:19"/>
    <n v="1400533200"/>
    <n v="1398348859"/>
    <b v="0"/>
    <n v="126"/>
    <n v="1.0569999999999999"/>
    <n v="41.944444444444443"/>
    <s v="theater"/>
    <s v="plays"/>
    <s v="theater/plays"/>
    <b v="1"/>
    <x v="0"/>
  </r>
  <r>
    <n v="3686"/>
    <x v="3682"/>
    <s v="This October, in association with Rogue Productions at FSU, I will be directing a production of Dog sees God."/>
    <n v="350"/>
    <n v="355"/>
    <x v="0"/>
    <s v="US"/>
    <s v="USD"/>
    <d v="2015-08-29T03:59:00"/>
    <d v="2015-08-14T15:54:20"/>
    <n v="1440820740"/>
    <n v="1439567660"/>
    <b v="0"/>
    <n v="6"/>
    <n v="1.0142857142857142"/>
    <n v="59.166666666666664"/>
    <s v="theater"/>
    <s v="plays"/>
    <s v="theater/plays"/>
    <b v="1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5-28T05:14:15"/>
    <n v="1403846055"/>
    <n v="1401254055"/>
    <b v="0"/>
    <n v="25"/>
    <n v="1.0024500000000001"/>
    <n v="200.49"/>
    <s v="theater"/>
    <s v="plays"/>
    <s v="theater/plays"/>
    <b v="1"/>
    <x v="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d v="2014-08-08T18:53:24"/>
    <d v="2014-07-09T18:53:24"/>
    <n v="1407524004"/>
    <n v="1404932004"/>
    <b v="0"/>
    <n v="39"/>
    <n v="1.0916666666666666"/>
    <n v="83.974358974358978"/>
    <s v="theater"/>
    <s v="plays"/>
    <s v="theater/plays"/>
    <b v="1"/>
    <x v="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5-23T19:50:39"/>
    <n v="1434925500"/>
    <n v="1432410639"/>
    <b v="0"/>
    <n v="62"/>
    <n v="1.1833333333333333"/>
    <n v="57.258064516129032"/>
    <s v="theater"/>
    <s v="plays"/>
    <s v="theater/plays"/>
    <b v="1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d v="2014-11-27T15:21:23"/>
    <d v="2014-10-28T14:21:23"/>
    <n v="1417101683"/>
    <n v="1414506083"/>
    <b v="0"/>
    <n v="31"/>
    <n v="1.2"/>
    <n v="58.064516129032256"/>
    <s v="theater"/>
    <s v="plays"/>
    <s v="theater/plays"/>
    <b v="1"/>
    <x v="0"/>
  </r>
  <r>
    <n v="3691"/>
    <x v="3687"/>
    <s v="World Premiere of last play written by Amiri Baraka"/>
    <n v="40000"/>
    <n v="51184"/>
    <x v="0"/>
    <s v="US"/>
    <s v="USD"/>
    <d v="2015-03-02T04:59:00"/>
    <d v="2015-01-16T16:48:49"/>
    <n v="1425272340"/>
    <n v="1421426929"/>
    <b v="0"/>
    <n v="274"/>
    <n v="1.2796000000000001"/>
    <n v="186.80291970802921"/>
    <s v="theater"/>
    <s v="plays"/>
    <s v="theater/plays"/>
    <b v="1"/>
    <x v="0"/>
  </r>
  <r>
    <n v="3692"/>
    <x v="3688"/>
    <s v="Help us independently produce two great comedies by Christopher Durang."/>
    <n v="1000"/>
    <n v="1260"/>
    <x v="0"/>
    <s v="US"/>
    <s v="USD"/>
    <d v="2014-09-19T00:00:00"/>
    <d v="2014-09-09T23:09:39"/>
    <n v="1411084800"/>
    <n v="1410304179"/>
    <b v="0"/>
    <n v="17"/>
    <n v="1.26"/>
    <n v="74.117647058823536"/>
    <s v="theater"/>
    <s v="plays"/>
    <s v="theater/plays"/>
    <b v="1"/>
    <x v="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01T04:35:29"/>
    <n v="1448922600"/>
    <n v="1446352529"/>
    <b v="0"/>
    <n v="14"/>
    <n v="1.2912912912912913"/>
    <n v="30.714285714285715"/>
    <s v="theater"/>
    <s v="plays"/>
    <s v="theater/plays"/>
    <b v="1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4-30T03:12:47"/>
    <n v="1465178400"/>
    <n v="1461985967"/>
    <b v="0"/>
    <n v="60"/>
    <n v="1.0742857142857143"/>
    <n v="62.666666666666664"/>
    <s v="theater"/>
    <s v="plays"/>
    <s v="theater/plays"/>
    <b v="1"/>
    <x v="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4-12-22T20:53:30"/>
    <n v="1421009610"/>
    <n v="1419281610"/>
    <b v="0"/>
    <n v="33"/>
    <n v="1.00125"/>
    <n v="121.36363636363636"/>
    <s v="theater"/>
    <s v="plays"/>
    <s v="theater/plays"/>
    <b v="1"/>
    <x v="0"/>
  </r>
  <r>
    <n v="3696"/>
    <x v="3692"/>
    <s v="We are 10 years old - please help us celebrate the last 10 years and secure our future for the next 10 years."/>
    <n v="2000"/>
    <n v="3100"/>
    <x v="0"/>
    <s v="GB"/>
    <s v="GBP"/>
    <d v="2015-02-13T14:48:36"/>
    <d v="2014-12-15T14:48:36"/>
    <n v="1423838916"/>
    <n v="1418654916"/>
    <b v="0"/>
    <n v="78"/>
    <n v="1.55"/>
    <n v="39.743589743589745"/>
    <s v="theater"/>
    <s v="plays"/>
    <s v="theater/plays"/>
    <b v="1"/>
    <x v="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4-19T11:10:48"/>
    <n v="1462878648"/>
    <n v="1461064248"/>
    <b v="0"/>
    <n v="30"/>
    <n v="1.08"/>
    <n v="72"/>
    <s v="theater"/>
    <s v="plays"/>
    <s v="theater/plays"/>
    <b v="1"/>
    <x v="0"/>
  </r>
  <r>
    <n v="3698"/>
    <x v="3694"/>
    <s v="Two great political plays, separated in authorship by four hundred years but united in their urgency."/>
    <n v="5000"/>
    <n v="5526"/>
    <x v="0"/>
    <s v="US"/>
    <s v="USD"/>
    <d v="2016-03-02T19:21:27"/>
    <d v="2016-02-01T19:21:27"/>
    <n v="1456946487"/>
    <n v="1454354487"/>
    <b v="0"/>
    <n v="136"/>
    <n v="1.1052"/>
    <n v="40.632352941176471"/>
    <s v="theater"/>
    <s v="plays"/>
    <s v="theater/plays"/>
    <b v="1"/>
    <x v="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09-15T14:26:56"/>
    <n v="1413383216"/>
    <n v="1410791216"/>
    <b v="0"/>
    <n v="40"/>
    <n v="1.008"/>
    <n v="63"/>
    <s v="theater"/>
    <s v="plays"/>
    <s v="theater/plays"/>
    <b v="1"/>
    <x v="0"/>
  </r>
  <r>
    <n v="3700"/>
    <x v="3696"/>
    <s v="Help me produce the play I have written for my senior project!"/>
    <n v="500"/>
    <n v="606"/>
    <x v="0"/>
    <s v="US"/>
    <s v="USD"/>
    <d v="2014-09-30T16:00:00"/>
    <d v="2014-08-31T14:03:20"/>
    <n v="1412092800"/>
    <n v="1409493800"/>
    <b v="0"/>
    <n v="18"/>
    <n v="1.212"/>
    <n v="33.666666666666664"/>
    <s v="theater"/>
    <s v="plays"/>
    <s v="theater/plays"/>
    <b v="1"/>
    <x v="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5-05T12:59:53"/>
    <n v="1433422793"/>
    <n v="1430830793"/>
    <b v="0"/>
    <n v="39"/>
    <n v="1.0033333333333334"/>
    <n v="38.589743589743591"/>
    <s v="theater"/>
    <s v="plays"/>
    <s v="theater/plays"/>
    <b v="1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6-03T12:54:44"/>
    <n v="1468191540"/>
    <n v="1464958484"/>
    <b v="0"/>
    <n v="21"/>
    <n v="1.0916666666666666"/>
    <n v="155.95238095238096"/>
    <s v="theater"/>
    <s v="plays"/>
    <s v="theater/plays"/>
    <b v="1"/>
    <x v="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7-05T12:06:28"/>
    <n v="1471071540"/>
    <n v="1467720388"/>
    <b v="0"/>
    <n v="30"/>
    <n v="1.2342857142857142"/>
    <n v="43.2"/>
    <s v="theater"/>
    <s v="plays"/>
    <s v="theater/plays"/>
    <b v="1"/>
    <x v="0"/>
  </r>
  <r>
    <n v="3704"/>
    <x v="3700"/>
    <s v="The award-winning Nottingham New Theatre presents an exciting experimental play about the multi-universe theory and love."/>
    <n v="300"/>
    <n v="409.01"/>
    <x v="0"/>
    <s v="GB"/>
    <s v="GBP"/>
    <d v="2016-05-31T16:33:14"/>
    <d v="2016-04-01T16:33:14"/>
    <n v="1464712394"/>
    <n v="1459528394"/>
    <b v="0"/>
    <n v="27"/>
    <n v="1.3633666666666666"/>
    <n v="15.148518518518518"/>
    <s v="theater"/>
    <s v="plays"/>
    <s v="theater/plays"/>
    <b v="1"/>
    <x v="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d v="2014-06-23T18:00:00"/>
    <d v="2014-06-02T13:01:54"/>
    <n v="1403546400"/>
    <n v="1401714114"/>
    <b v="0"/>
    <n v="35"/>
    <n v="1.0346657233816767"/>
    <n v="83.571428571428569"/>
    <s v="theater"/>
    <s v="plays"/>
    <s v="theater/plays"/>
    <b v="1"/>
    <x v="0"/>
  </r>
  <r>
    <n v="3706"/>
    <x v="3702"/>
    <s v="Our original dramatic adaption of this Mozart opera is staged to create visually stunning fun with live music."/>
    <n v="1500"/>
    <n v="1820"/>
    <x v="0"/>
    <s v="US"/>
    <s v="USD"/>
    <d v="2014-09-12T21:55:49"/>
    <d v="2014-08-28T21:55:49"/>
    <n v="1410558949"/>
    <n v="1409262949"/>
    <b v="0"/>
    <n v="13"/>
    <n v="1.2133333333333334"/>
    <n v="140"/>
    <s v="theater"/>
    <s v="plays"/>
    <s v="theater/plays"/>
    <b v="1"/>
    <x v="0"/>
  </r>
  <r>
    <n v="3707"/>
    <x v="3703"/>
    <s v="Support this collection of new plays by Kansas City writers and the artists who are bringing it to life!"/>
    <n v="1000"/>
    <n v="1860"/>
    <x v="0"/>
    <s v="US"/>
    <s v="USD"/>
    <d v="2016-07-22T05:26:00"/>
    <d v="2016-07-01T01:09:38"/>
    <n v="1469165160"/>
    <n v="1467335378"/>
    <b v="0"/>
    <n v="23"/>
    <n v="1.86"/>
    <n v="80.869565217391298"/>
    <s v="theater"/>
    <s v="plays"/>
    <s v="theater/plays"/>
    <b v="1"/>
    <x v="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6-20T03:24:46"/>
    <n v="1404444286"/>
    <n v="1403234686"/>
    <b v="0"/>
    <n v="39"/>
    <n v="3"/>
    <n v="53.846153846153847"/>
    <s v="theater"/>
    <s v="plays"/>
    <s v="theater/plays"/>
    <b v="1"/>
    <x v="0"/>
  </r>
  <r>
    <n v="3709"/>
    <x v="3705"/>
    <s v="The filthily talented Ruby and Darling, take you on a raunch-tastic musical discovery of life with a vagina. #sayno"/>
    <n v="1000"/>
    <n v="1082.5"/>
    <x v="0"/>
    <s v="GB"/>
    <s v="GBP"/>
    <d v="2014-06-25T16:59:06"/>
    <d v="2014-05-26T16:59:06"/>
    <n v="1403715546"/>
    <n v="1401123546"/>
    <b v="0"/>
    <n v="35"/>
    <n v="1.0825"/>
    <n v="30.928571428571427"/>
    <s v="theater"/>
    <s v="plays"/>
    <s v="theater/plays"/>
    <b v="1"/>
    <x v="0"/>
  </r>
  <r>
    <n v="3710"/>
    <x v="3706"/>
    <s v="A comedy about, life, death, men, women, and the power of a good Kegel."/>
    <n v="1300"/>
    <n v="1835"/>
    <x v="0"/>
    <s v="US"/>
    <s v="USD"/>
    <d v="2015-04-03T13:49:48"/>
    <d v="2015-03-09T13:49:48"/>
    <n v="1428068988"/>
    <n v="1425908988"/>
    <b v="0"/>
    <n v="27"/>
    <n v="1.4115384615384616"/>
    <n v="67.962962962962962"/>
    <s v="theater"/>
    <s v="plays"/>
    <s v="theater/plays"/>
    <b v="1"/>
    <x v="0"/>
  </r>
  <r>
    <n v="3711"/>
    <x v="3707"/>
    <s v="Two teachers and twenty kids bring one of Shakespeare's plays to life!"/>
    <n v="500"/>
    <n v="570"/>
    <x v="0"/>
    <s v="US"/>
    <s v="USD"/>
    <d v="2014-06-15T16:00:00"/>
    <d v="2014-05-20T17:22:53"/>
    <n v="1402848000"/>
    <n v="1400606573"/>
    <b v="0"/>
    <n v="21"/>
    <n v="1.1399999999999999"/>
    <n v="27.142857142857142"/>
    <s v="theater"/>
    <s v="plays"/>
    <s v="theater/plays"/>
    <b v="1"/>
    <x v="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10T04:07:47"/>
    <n v="1433055540"/>
    <n v="1431230867"/>
    <b v="0"/>
    <n v="104"/>
    <n v="1.5373333333333334"/>
    <n v="110.86538461538461"/>
    <s v="theater"/>
    <s v="plays"/>
    <s v="theater/plays"/>
    <b v="1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d v="2016-06-04T17:42:46"/>
    <d v="2016-05-15T17:42:46"/>
    <n v="1465062166"/>
    <n v="1463334166"/>
    <b v="0"/>
    <n v="19"/>
    <n v="1.0149999999999999"/>
    <n v="106.84210526315789"/>
    <s v="theater"/>
    <s v="plays"/>
    <s v="theater/plays"/>
    <b v="1"/>
    <x v="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4-24T13:21:07"/>
    <n v="1432612740"/>
    <n v="1429881667"/>
    <b v="0"/>
    <n v="97"/>
    <n v="1.0235000000000001"/>
    <n v="105.51546391752578"/>
    <s v="theater"/>
    <s v="plays"/>
    <s v="theater/plays"/>
    <b v="1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2-01T23:53:39"/>
    <n v="1427806320"/>
    <n v="1422834819"/>
    <b v="0"/>
    <n v="27"/>
    <n v="1.0257142857142858"/>
    <n v="132.96296296296296"/>
    <s v="theater"/>
    <s v="plays"/>
    <s v="theater/plays"/>
    <b v="1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d v="2016-01-21T21:18:29"/>
    <d v="2015-12-22T21:18:29"/>
    <n v="1453411109"/>
    <n v="1450819109"/>
    <b v="0"/>
    <n v="24"/>
    <n v="1.5575000000000001"/>
    <n v="51.916666666666664"/>
    <s v="theater"/>
    <s v="plays"/>
    <s v="theater/plays"/>
    <b v="1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d v="2015-05-09T20:47:29"/>
    <d v="2015-04-08T20:47:29"/>
    <n v="1431204449"/>
    <n v="1428526049"/>
    <b v="0"/>
    <n v="13"/>
    <n v="1.0075000000000001"/>
    <n v="310"/>
    <s v="theater"/>
    <s v="plays"/>
    <s v="theater/plays"/>
    <b v="1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d v="2015-02-27T17:11:15"/>
    <d v="2015-01-28T17:11:15"/>
    <n v="1425057075"/>
    <n v="1422465075"/>
    <b v="0"/>
    <n v="46"/>
    <n v="2.3940000000000001"/>
    <n v="26.021739130434781"/>
    <s v="theater"/>
    <s v="plays"/>
    <s v="theater/plays"/>
    <b v="1"/>
    <x v="0"/>
  </r>
  <r>
    <n v="3719"/>
    <x v="3715"/>
    <s v="A new piece of physical theatre about love, regret and longing."/>
    <n v="200"/>
    <n v="420"/>
    <x v="0"/>
    <s v="GB"/>
    <s v="GBP"/>
    <d v="2015-06-22T17:31:06"/>
    <d v="2015-05-23T17:31:06"/>
    <n v="1434994266"/>
    <n v="1432402266"/>
    <b v="0"/>
    <n v="4"/>
    <n v="2.1"/>
    <n v="105"/>
    <s v="theater"/>
    <s v="plays"/>
    <s v="theater/plays"/>
    <b v="1"/>
    <x v="0"/>
  </r>
  <r>
    <n v="3720"/>
    <x v="3716"/>
    <s v="Breaking the American Indian stereotype in the American Theatre."/>
    <n v="3300"/>
    <n v="3449"/>
    <x v="0"/>
    <s v="US"/>
    <s v="USD"/>
    <d v="2015-07-02T23:50:06"/>
    <d v="2015-06-10T23:50:06"/>
    <n v="1435881006"/>
    <n v="1433980206"/>
    <b v="0"/>
    <n v="40"/>
    <n v="1.0451515151515152"/>
    <n v="86.224999999999994"/>
    <s v="theater"/>
    <s v="plays"/>
    <s v="theater/plays"/>
    <b v="1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0-15T22:28:04"/>
    <n v="1415230084"/>
    <n v="1413412084"/>
    <b v="0"/>
    <n v="44"/>
    <n v="1.008"/>
    <n v="114.54545454545455"/>
    <s v="theater"/>
    <s v="plays"/>
    <s v="theater/plays"/>
    <b v="1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1-12T16:07:27"/>
    <n v="1455231540"/>
    <n v="1452614847"/>
    <b v="0"/>
    <n v="35"/>
    <n v="1.1120000000000001"/>
    <n v="47.657142857142858"/>
    <s v="theater"/>
    <s v="plays"/>
    <s v="theater/plays"/>
    <b v="1"/>
    <x v="0"/>
  </r>
  <r>
    <n v="3723"/>
    <x v="3719"/>
    <s v="Saltmine Theatre Company present Beauty and the Beast:"/>
    <n v="4500"/>
    <n v="4592"/>
    <x v="0"/>
    <s v="GB"/>
    <s v="GBP"/>
    <d v="2014-11-30T19:04:22"/>
    <d v="2014-10-31T18:04:22"/>
    <n v="1417374262"/>
    <n v="1414778662"/>
    <b v="0"/>
    <n v="63"/>
    <n v="1.0204444444444445"/>
    <n v="72.888888888888886"/>
    <s v="theater"/>
    <s v="plays"/>
    <s v="theater/plays"/>
    <b v="1"/>
    <x v="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d v="2016-04-05T11:47:40"/>
    <n v="1462402800"/>
    <n v="1459856860"/>
    <b v="0"/>
    <n v="89"/>
    <n v="1.0254767441860466"/>
    <n v="49.545505617977533"/>
    <s v="theater"/>
    <s v="plays"/>
    <s v="theater/plays"/>
    <b v="1"/>
    <x v="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01T22:41:07"/>
    <n v="1455831000"/>
    <n v="1454366467"/>
    <b v="0"/>
    <n v="15"/>
    <n v="1.27"/>
    <n v="25.4"/>
    <s v="theater"/>
    <s v="plays"/>
    <s v="theater/plays"/>
    <b v="1"/>
    <x v="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02T03:22:51"/>
    <n v="1461963600"/>
    <n v="1459567371"/>
    <b v="0"/>
    <n v="46"/>
    <n v="3.3870588235294119"/>
    <n v="62.586956521739133"/>
    <s v="theater"/>
    <s v="plays"/>
    <s v="theater/plays"/>
    <b v="1"/>
    <x v="0"/>
  </r>
  <r>
    <n v="3727"/>
    <x v="3723"/>
    <s v="It's exactly what you think it is: a historical parody of your favorite sitcom about a bar and its psychiatrist spinoff!"/>
    <n v="2000"/>
    <n v="2015"/>
    <x v="0"/>
    <s v="US"/>
    <s v="USD"/>
    <d v="2016-10-20T04:55:00"/>
    <d v="2016-09-19T08:21:34"/>
    <n v="1476939300"/>
    <n v="1474273294"/>
    <b v="0"/>
    <n v="33"/>
    <n v="1.0075000000000001"/>
    <n v="61.060606060606062"/>
    <s v="theater"/>
    <s v="plays"/>
    <s v="theater/plays"/>
    <b v="1"/>
    <x v="0"/>
  </r>
  <r>
    <n v="3728"/>
    <x v="3724"/>
    <s v="Bare Bones Shakespeare's first season will start with a DFW school touring show: Romeo and Juliet."/>
    <n v="20000"/>
    <n v="1862"/>
    <x v="2"/>
    <s v="US"/>
    <s v="USD"/>
    <d v="2015-08-19T04:06:16"/>
    <d v="2015-07-20T04:06:16"/>
    <n v="1439957176"/>
    <n v="1437365176"/>
    <b v="0"/>
    <n v="31"/>
    <n v="9.3100000000000002E-2"/>
    <n v="60.064516129032256"/>
    <s v="theater"/>
    <s v="plays"/>
    <s v="theater/plays"/>
    <b v="0"/>
    <x v="1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d v="2015-03-23T03:55:12"/>
    <d v="2015-02-06T04:55:12"/>
    <n v="1427082912"/>
    <n v="1423198512"/>
    <b v="0"/>
    <n v="5"/>
    <n v="7.2400000000000006E-2"/>
    <n v="72.400000000000006"/>
    <s v="theater"/>
    <s v="plays"/>
    <s v="theater/plays"/>
    <b v="0"/>
    <x v="1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d v="2015-08-17T16:15:59"/>
    <d v="2015-07-18T16:15:59"/>
    <n v="1439828159"/>
    <n v="1437236159"/>
    <b v="0"/>
    <n v="1"/>
    <n v="0.1"/>
    <n v="100"/>
    <s v="theater"/>
    <s v="plays"/>
    <s v="theater/plays"/>
    <b v="0"/>
    <x v="1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d v="2015-01-10T03:23:00"/>
    <d v="2014-12-10T18:04:06"/>
    <n v="1420860180"/>
    <n v="1418234646"/>
    <b v="0"/>
    <n v="12"/>
    <n v="0.11272727272727273"/>
    <n v="51.666666666666664"/>
    <s v="theater"/>
    <s v="plays"/>
    <s v="theater/plays"/>
    <b v="0"/>
    <x v="1"/>
  </r>
  <r>
    <n v="3732"/>
    <x v="3728"/>
    <s v="Mijn solo voorstelling gaat over Elektra (Sophokles) en hoe zij als jongere alles beleeft en meemaakt!"/>
    <n v="850"/>
    <n v="131"/>
    <x v="2"/>
    <s v="NL"/>
    <s v="EUR"/>
    <d v="2015-01-24T12:00:00"/>
    <d v="2014-11-25T16:15:33"/>
    <n v="1422100800"/>
    <n v="1416932133"/>
    <b v="0"/>
    <n v="4"/>
    <n v="0.15411764705882353"/>
    <n v="32.75"/>
    <s v="theater"/>
    <s v="plays"/>
    <s v="theater/plays"/>
    <b v="0"/>
    <x v="1"/>
  </r>
  <r>
    <n v="3733"/>
    <x v="3729"/>
    <s v="want to donate tickets to residents who live in the community that cant afford the 35.00 price of ticket"/>
    <n v="1500"/>
    <n v="0"/>
    <x v="2"/>
    <s v="US"/>
    <s v="USD"/>
    <d v="2015-04-18T22:30:00"/>
    <d v="2015-04-09T00:35:08"/>
    <n v="1429396200"/>
    <n v="1428539708"/>
    <b v="0"/>
    <n v="0"/>
    <n v="0"/>
    <s v="Received No Donations"/>
    <s v="theater"/>
    <s v="plays"/>
    <s v="theater/plays"/>
    <b v="0"/>
    <x v="1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d v="2015-05-25T21:38:16"/>
    <d v="2015-03-26T21:38:16"/>
    <n v="1432589896"/>
    <n v="1427405896"/>
    <b v="0"/>
    <n v="7"/>
    <n v="0.28466666666666668"/>
    <n v="61"/>
    <s v="theater"/>
    <s v="plays"/>
    <s v="theater/plays"/>
    <b v="0"/>
    <x v="1"/>
  </r>
  <r>
    <n v="3735"/>
    <x v="3731"/>
    <s v="Young Actor's taking on a Jacobean tragedy. Family, betrayal, love, lust, sex and death."/>
    <n v="150"/>
    <n v="20"/>
    <x v="2"/>
    <s v="GB"/>
    <s v="GBP"/>
    <d v="2015-05-28T16:38:09"/>
    <d v="2015-04-28T16:38:09"/>
    <n v="1432831089"/>
    <n v="1430239089"/>
    <b v="0"/>
    <n v="2"/>
    <n v="0.13333333333333333"/>
    <n v="10"/>
    <s v="theater"/>
    <s v="plays"/>
    <s v="theater/plays"/>
    <b v="0"/>
    <x v="1"/>
  </r>
  <r>
    <n v="3736"/>
    <x v="3732"/>
    <s v="Hot Dogs is a new play that tackles sexism in schools and addresses issues that current sex/relationship education fails to."/>
    <n v="1500"/>
    <n v="10"/>
    <x v="2"/>
    <s v="GB"/>
    <s v="GBP"/>
    <d v="2015-03-23T18:00:00"/>
    <d v="2015-02-13T17:04:53"/>
    <n v="1427133600"/>
    <n v="1423847093"/>
    <b v="0"/>
    <n v="1"/>
    <n v="6.6666666666666671E-3"/>
    <n v="10"/>
    <s v="theater"/>
    <s v="plays"/>
    <s v="theater/plays"/>
    <b v="0"/>
    <x v="1"/>
  </r>
  <r>
    <n v="3737"/>
    <x v="3476"/>
    <s v="The ASU Theatre and Shakespeare Club presents Measure For Measure directed by Jordyn Ochser."/>
    <n v="700"/>
    <n v="150"/>
    <x v="2"/>
    <s v="US"/>
    <s v="USD"/>
    <d v="2015-11-12T06:59:00"/>
    <d v="2015-10-20T16:35:03"/>
    <n v="1447311540"/>
    <n v="1445358903"/>
    <b v="0"/>
    <n v="4"/>
    <n v="0.21428571428571427"/>
    <n v="37.5"/>
    <s v="theater"/>
    <s v="plays"/>
    <s v="theater/plays"/>
    <b v="0"/>
    <x v="1"/>
  </r>
  <r>
    <n v="3738"/>
    <x v="3733"/>
    <s v="A filmic, fast-paced exploration of trust, making its debut at Camden People's Theatre this July."/>
    <n v="1500"/>
    <n v="270"/>
    <x v="2"/>
    <s v="GB"/>
    <s v="GBP"/>
    <d v="2014-07-15T22:00:00"/>
    <d v="2014-06-23T22:31:45"/>
    <n v="1405461600"/>
    <n v="1403562705"/>
    <b v="0"/>
    <n v="6"/>
    <n v="0.18"/>
    <n v="45"/>
    <s v="theater"/>
    <s v="plays"/>
    <s v="theater/plays"/>
    <b v="0"/>
    <x v="1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d v="2016-07-17T10:47:48"/>
    <d v="2016-06-27T10:47:48"/>
    <n v="1468752468"/>
    <n v="1467024468"/>
    <b v="0"/>
    <n v="8"/>
    <n v="0.20125000000000001"/>
    <n v="100.625"/>
    <s v="theater"/>
    <s v="plays"/>
    <s v="theater/plays"/>
    <b v="0"/>
    <x v="1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d v="2014-08-12T01:53:58"/>
    <d v="2014-07-13T02:09:15"/>
    <n v="1407808438"/>
    <n v="1405217355"/>
    <b v="0"/>
    <n v="14"/>
    <n v="0.17899999999999999"/>
    <n v="25.571428571428573"/>
    <s v="theater"/>
    <s v="plays"/>
    <s v="theater/plays"/>
    <b v="0"/>
    <x v="1"/>
  </r>
  <r>
    <n v="3741"/>
    <x v="3736"/>
    <s v="A small community with a love for theater would like to continue. Help the children of this community continue."/>
    <n v="20000"/>
    <n v="0"/>
    <x v="2"/>
    <s v="US"/>
    <s v="USD"/>
    <d v="2015-12-17T22:05:50"/>
    <d v="2015-11-17T22:05:50"/>
    <n v="1450389950"/>
    <n v="1447797950"/>
    <b v="0"/>
    <n v="0"/>
    <n v="0"/>
    <s v="Received No Donations"/>
    <s v="theater"/>
    <s v="plays"/>
    <s v="theater/plays"/>
    <b v="0"/>
    <x v="1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d v="2014-09-06T05:09:04"/>
    <d v="2014-08-07T05:09:04"/>
    <n v="1409980144"/>
    <n v="1407388144"/>
    <b v="0"/>
    <n v="4"/>
    <n v="0.02"/>
    <n v="25"/>
    <s v="theater"/>
    <s v="plays"/>
    <s v="theater/plays"/>
    <b v="0"/>
    <x v="1"/>
  </r>
  <r>
    <n v="3743"/>
    <x v="3738"/>
    <s v="I'm taking the Adventures of Huckleberry Finn puppet show down the Mississippi River!"/>
    <n v="2200"/>
    <n v="0"/>
    <x v="2"/>
    <s v="US"/>
    <s v="USD"/>
    <d v="2014-07-03T17:02:44"/>
    <d v="2014-06-03T17:02:44"/>
    <n v="1404406964"/>
    <n v="1401814964"/>
    <b v="0"/>
    <n v="0"/>
    <n v="0"/>
    <s v="Received No Donations"/>
    <s v="theater"/>
    <s v="plays"/>
    <s v="theater/plays"/>
    <b v="0"/>
    <x v="1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d v="2014-07-05T03:59:00"/>
    <d v="2014-06-03T19:32:32"/>
    <n v="1404532740"/>
    <n v="1401823952"/>
    <b v="0"/>
    <n v="0"/>
    <n v="0"/>
    <s v="Received No Donations"/>
    <s v="theater"/>
    <s v="plays"/>
    <s v="theater/plays"/>
    <b v="0"/>
    <x v="1"/>
  </r>
  <r>
    <n v="3745"/>
    <x v="3740"/>
    <s v="Tyke wants to expand her puppet theater show to weekly online web shows and is looking for backers."/>
    <n v="100"/>
    <n v="10"/>
    <x v="2"/>
    <s v="US"/>
    <s v="USD"/>
    <d v="2014-08-10T16:45:02"/>
    <d v="2014-07-11T16:45:02"/>
    <n v="1407689102"/>
    <n v="1405097102"/>
    <b v="0"/>
    <n v="1"/>
    <n v="0.1"/>
    <n v="10"/>
    <s v="theater"/>
    <s v="plays"/>
    <s v="theater/plays"/>
    <b v="0"/>
    <x v="1"/>
  </r>
  <r>
    <n v="3746"/>
    <x v="3741"/>
    <s v="Generational curses CAN be broken...right?"/>
    <n v="8500"/>
    <n v="202"/>
    <x v="2"/>
    <s v="US"/>
    <s v="USD"/>
    <d v="2016-10-08T09:20:39"/>
    <d v="2016-09-08T09:20:39"/>
    <n v="1475918439"/>
    <n v="1473326439"/>
    <b v="0"/>
    <n v="1"/>
    <n v="2.3764705882352941E-2"/>
    <n v="202"/>
    <s v="theater"/>
    <s v="plays"/>
    <s v="theater/plays"/>
    <b v="0"/>
    <x v="1"/>
  </r>
  <r>
    <n v="3747"/>
    <x v="3742"/>
    <s v="The world premiere of an astonishing new play by acclaimed writer Atiha Sen Gupta."/>
    <n v="2500"/>
    <n v="25"/>
    <x v="2"/>
    <s v="GB"/>
    <s v="GBP"/>
    <d v="2015-07-05T22:59:00"/>
    <d v="2015-06-09T07:11:36"/>
    <n v="1436137140"/>
    <n v="1433833896"/>
    <b v="0"/>
    <n v="1"/>
    <n v="0.01"/>
    <n v="25"/>
    <s v="theater"/>
    <s v="plays"/>
    <s v="theater/plays"/>
    <b v="0"/>
    <x v="1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d v="2016-02-16T05:59:00"/>
    <d v="2016-01-26T16:57:16"/>
    <n v="1455602340"/>
    <n v="1453827436"/>
    <b v="0"/>
    <n v="52"/>
    <n v="1.0351999999999999"/>
    <n v="99.538461538461533"/>
    <s v="theater"/>
    <s v="musical"/>
    <s v="theater/musical"/>
    <b v="1"/>
    <x v="0"/>
  </r>
  <r>
    <n v="3749"/>
    <x v="3744"/>
    <s v="A night of music, fellowship, and a reflection of my experiences over the past 4 years at Ball State University."/>
    <n v="500"/>
    <n v="525"/>
    <x v="0"/>
    <s v="US"/>
    <s v="USD"/>
    <d v="2016-04-29T03:59:00"/>
    <d v="2016-03-29T03:03:08"/>
    <n v="1461902340"/>
    <n v="1459220588"/>
    <b v="0"/>
    <n v="7"/>
    <n v="1.05"/>
    <n v="75"/>
    <s v="theater"/>
    <s v="musical"/>
    <s v="theater/musical"/>
    <b v="1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1-12T23:33:28"/>
    <n v="1423555140"/>
    <n v="1421105608"/>
    <b v="0"/>
    <n v="28"/>
    <n v="1.0044999999999999"/>
    <n v="215.25"/>
    <s v="theater"/>
    <s v="musical"/>
    <s v="theater/musical"/>
    <b v="1"/>
    <x v="0"/>
  </r>
  <r>
    <n v="3751"/>
    <x v="3746"/>
    <s v="I will be performing in TWO productions to kick off the 2016 season. NEED HELP TO FUND THESE GREAT SHOWS!"/>
    <n v="1000"/>
    <n v="1326"/>
    <x v="0"/>
    <s v="US"/>
    <s v="USD"/>
    <d v="2016-04-02T23:51:13"/>
    <d v="2016-02-03T00:51:13"/>
    <n v="1459641073"/>
    <n v="1454460673"/>
    <b v="0"/>
    <n v="11"/>
    <n v="1.3260000000000001"/>
    <n v="120.54545454545455"/>
    <s v="theater"/>
    <s v="musical"/>
    <s v="theater/musical"/>
    <b v="1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09-06T19:15:35"/>
    <n v="1476651600"/>
    <n v="1473189335"/>
    <b v="0"/>
    <n v="15"/>
    <n v="1.1299999999999999"/>
    <n v="37.666666666666664"/>
    <s v="theater"/>
    <s v="musical"/>
    <s v="theater/musical"/>
    <b v="1"/>
    <x v="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5-04T19:46:40"/>
    <n v="1433289600"/>
    <n v="1430768800"/>
    <b v="0"/>
    <n v="30"/>
    <n v="1.0334000000000001"/>
    <n v="172.23333333333332"/>
    <s v="theater"/>
    <s v="musical"/>
    <s v="theater/musical"/>
    <b v="1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d v="2014-07-26T04:59:00"/>
    <d v="2014-06-18T21:08:57"/>
    <n v="1406350740"/>
    <n v="1403125737"/>
    <b v="0"/>
    <n v="27"/>
    <n v="1.2"/>
    <n v="111.11111111111111"/>
    <s v="theater"/>
    <s v="musical"/>
    <s v="theater/musical"/>
    <b v="1"/>
    <x v="0"/>
  </r>
  <r>
    <n v="3755"/>
    <x v="3750"/>
    <s v="We have formed an innovative company that aims to create musical comedic performances suitable for a range of venues."/>
    <n v="550"/>
    <n v="713"/>
    <x v="0"/>
    <s v="GB"/>
    <s v="GBP"/>
    <d v="2016-04-15T20:48:27"/>
    <d v="2016-03-16T20:48:27"/>
    <n v="1460753307"/>
    <n v="1458161307"/>
    <b v="0"/>
    <n v="28"/>
    <n v="1.2963636363636364"/>
    <n v="25.464285714285715"/>
    <s v="theater"/>
    <s v="musical"/>
    <s v="theater/musical"/>
    <b v="1"/>
    <x v="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5-12T19:33:18"/>
    <n v="1402515198"/>
    <n v="1399923198"/>
    <b v="0"/>
    <n v="17"/>
    <n v="1.0111111111111111"/>
    <n v="267.64705882352939"/>
    <s v="theater"/>
    <s v="musical"/>
    <s v="theater/musical"/>
    <b v="1"/>
    <x v="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d v="2014-12-01T20:25:15"/>
    <d v="2014-11-11T20:25:15"/>
    <n v="1417465515"/>
    <n v="1415737515"/>
    <b v="0"/>
    <n v="50"/>
    <n v="1.0851428571428572"/>
    <n v="75.959999999999994"/>
    <s v="theater"/>
    <s v="musical"/>
    <s v="theater/musical"/>
    <b v="1"/>
    <x v="0"/>
  </r>
  <r>
    <n v="3758"/>
    <x v="3753"/>
    <s v="LUIGI'S LADIES: an original one-woman musical comedy"/>
    <n v="1500"/>
    <n v="1535"/>
    <x v="0"/>
    <s v="US"/>
    <s v="USD"/>
    <d v="2014-05-19T05:00:00"/>
    <d v="2014-04-18T11:18:58"/>
    <n v="1400475600"/>
    <n v="1397819938"/>
    <b v="0"/>
    <n v="26"/>
    <n v="1.0233333333333334"/>
    <n v="59.03846153846154"/>
    <s v="theater"/>
    <s v="musical"/>
    <s v="theater/musical"/>
    <b v="1"/>
    <x v="0"/>
  </r>
  <r>
    <n v="3759"/>
    <x v="3754"/>
    <s v="A production company specializing in small-scale musicals"/>
    <n v="4000"/>
    <n v="4409.7700000000004"/>
    <x v="0"/>
    <s v="US"/>
    <s v="USD"/>
    <d v="2015-08-26T02:35:53"/>
    <d v="2015-06-27T02:35:53"/>
    <n v="1440556553"/>
    <n v="1435372553"/>
    <b v="0"/>
    <n v="88"/>
    <n v="1.1024425000000002"/>
    <n v="50.111022727272733"/>
    <s v="theater"/>
    <s v="musical"/>
    <s v="theater/musical"/>
    <b v="1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4-10T12:36:26"/>
    <n v="1399293386"/>
    <n v="1397133386"/>
    <b v="0"/>
    <n v="91"/>
    <n v="1.010154"/>
    <n v="55.502967032967035"/>
    <s v="theater"/>
    <s v="musical"/>
    <s v="theater/musical"/>
    <b v="1"/>
    <x v="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6-18T11:12:17"/>
    <n v="1439247600"/>
    <n v="1434625937"/>
    <b v="0"/>
    <n v="3"/>
    <n v="1"/>
    <n v="166.66666666666666"/>
    <s v="theater"/>
    <s v="musical"/>
    <s v="theater/musical"/>
    <b v="1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d v="2015-08-02T19:31:29"/>
    <d v="2015-07-08T19:31:29"/>
    <n v="1438543889"/>
    <n v="1436383889"/>
    <b v="0"/>
    <n v="28"/>
    <n v="1.0624"/>
    <n v="47.428571428571431"/>
    <s v="theater"/>
    <s v="musical"/>
    <s v="theater/musical"/>
    <b v="1"/>
    <x v="0"/>
  </r>
  <r>
    <n v="3763"/>
    <x v="3758"/>
    <s v="A musical about two guys writing a musical about...two guys writing a musical."/>
    <n v="5000"/>
    <n v="5000"/>
    <x v="0"/>
    <s v="US"/>
    <s v="USD"/>
    <d v="2015-04-01T17:00:26"/>
    <d v="2015-03-02T18:00:26"/>
    <n v="1427907626"/>
    <n v="1425319226"/>
    <b v="0"/>
    <n v="77"/>
    <n v="1"/>
    <n v="64.935064935064929"/>
    <s v="theater"/>
    <s v="musical"/>
    <s v="theater/musical"/>
    <b v="1"/>
    <x v="0"/>
  </r>
  <r>
    <n v="3764"/>
    <x v="3759"/>
    <s v="Talented, hard-working performers for Into the Woods JR need your help in renting microphones for our show!"/>
    <n v="1500"/>
    <n v="1500"/>
    <x v="0"/>
    <s v="US"/>
    <s v="USD"/>
    <d v="2016-05-29T00:36:00"/>
    <d v="2016-05-09T20:13:52"/>
    <n v="1464482160"/>
    <n v="1462824832"/>
    <b v="0"/>
    <n v="27"/>
    <n v="1"/>
    <n v="55.555555555555557"/>
    <s v="theater"/>
    <s v="musical"/>
    <s v="theater/musical"/>
    <b v="1"/>
    <x v="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6-30T18:38:02"/>
    <n v="1406745482"/>
    <n v="1404153482"/>
    <b v="0"/>
    <n v="107"/>
    <n v="1.1345714285714286"/>
    <n v="74.224299065420567"/>
    <s v="theater"/>
    <s v="musical"/>
    <s v="theater/musical"/>
    <b v="1"/>
    <x v="0"/>
  </r>
  <r>
    <n v="3766"/>
    <x v="3761"/>
    <s v="Trapped on a stalled New York subway, seven strangers realize it's not just the train that's stuck."/>
    <n v="10000"/>
    <n v="10265.01"/>
    <x v="0"/>
    <s v="US"/>
    <s v="USD"/>
    <d v="2014-07-03T04:00:45"/>
    <d v="2014-05-29T04:00:45"/>
    <n v="1404360045"/>
    <n v="1401336045"/>
    <b v="0"/>
    <n v="96"/>
    <n v="1.0265010000000001"/>
    <n v="106.9271875"/>
    <s v="theater"/>
    <s v="musical"/>
    <s v="theater/musical"/>
    <b v="1"/>
    <x v="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d v="2015-03-01T04:59:00"/>
    <d v="2015-02-15T00:28:17"/>
    <n v="1425185940"/>
    <n v="1423960097"/>
    <b v="0"/>
    <n v="56"/>
    <n v="1.1675"/>
    <n v="41.696428571428569"/>
    <s v="theater"/>
    <s v="musical"/>
    <s v="theater/musical"/>
    <b v="1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5-13T17:28:10"/>
    <n v="1402594090"/>
    <n v="1400002090"/>
    <b v="0"/>
    <n v="58"/>
    <n v="1.0765274999999999"/>
    <n v="74.243275862068955"/>
    <s v="theater"/>
    <s v="musical"/>
    <s v="theater/musical"/>
    <b v="1"/>
    <x v="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3-16T14:21:19"/>
    <n v="1460730079"/>
    <n v="1458138079"/>
    <b v="0"/>
    <n v="15"/>
    <n v="1"/>
    <n v="73.333333333333329"/>
    <s v="theater"/>
    <s v="musical"/>
    <s v="theater/musical"/>
    <b v="1"/>
    <x v="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5-14T22:20:10"/>
    <n v="1434234010"/>
    <n v="1431642010"/>
    <b v="0"/>
    <n v="20"/>
    <n v="1"/>
    <n v="100"/>
    <s v="theater"/>
    <s v="musical"/>
    <s v="theater/musical"/>
    <b v="1"/>
    <x v="0"/>
  </r>
  <r>
    <n v="3771"/>
    <x v="3766"/>
    <s v="I would like to make a demo recording of six songs from COME OUT SWINGIN'!"/>
    <n v="1000"/>
    <n v="1460"/>
    <x v="0"/>
    <s v="US"/>
    <s v="USD"/>
    <d v="2016-05-18T00:00:00"/>
    <d v="2016-05-03T20:34:12"/>
    <n v="1463529600"/>
    <n v="1462307652"/>
    <b v="0"/>
    <n v="38"/>
    <n v="1.46"/>
    <n v="38.421052631578945"/>
    <s v="theater"/>
    <s v="musical"/>
    <s v="theater/musical"/>
    <b v="1"/>
    <x v="0"/>
  </r>
  <r>
    <n v="3772"/>
    <x v="3767"/>
    <s v="A dark comedy about two girls, one knee, and the 1994 Olympics. Help us make sure &quot;Tonya and Nancy&quot; rocks!"/>
    <n v="5000"/>
    <n v="5510"/>
    <x v="0"/>
    <s v="US"/>
    <s v="USD"/>
    <d v="2016-11-29T06:00:00"/>
    <d v="2016-11-08T14:48:26"/>
    <n v="1480399200"/>
    <n v="1478616506"/>
    <b v="0"/>
    <n v="33"/>
    <n v="1.1020000000000001"/>
    <n v="166.96969696969697"/>
    <s v="theater"/>
    <s v="musical"/>
    <s v="theater/musical"/>
    <b v="1"/>
    <x v="0"/>
  </r>
  <r>
    <n v="3773"/>
    <x v="3768"/>
    <s v="A dramatic hip-hopera, inspired from monologues written by the performers."/>
    <n v="5000"/>
    <n v="5410"/>
    <x v="0"/>
    <s v="US"/>
    <s v="USD"/>
    <d v="2016-11-15T02:08:00"/>
    <d v="2016-10-13T00:07:27"/>
    <n v="1479175680"/>
    <n v="1476317247"/>
    <b v="0"/>
    <n v="57"/>
    <n v="1.0820000000000001"/>
    <n v="94.912280701754383"/>
    <s v="theater"/>
    <s v="musical"/>
    <s v="theater/musical"/>
    <b v="1"/>
    <x v="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3-24T19:00:55"/>
    <n v="1428606055"/>
    <n v="1427223655"/>
    <b v="0"/>
    <n v="25"/>
    <n v="1"/>
    <n v="100"/>
    <s v="theater"/>
    <s v="musical"/>
    <s v="theater/musical"/>
    <b v="1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d v="2015-04-09T04:00:00"/>
    <d v="2015-03-12T22:37:23"/>
    <n v="1428552000"/>
    <n v="1426199843"/>
    <b v="0"/>
    <n v="14"/>
    <n v="1.0024999999999999"/>
    <n v="143.21428571428572"/>
    <s v="theater"/>
    <s v="musical"/>
    <s v="theater/musical"/>
    <b v="1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6-24T08:49:38"/>
    <n v="1406854800"/>
    <n v="1403599778"/>
    <b v="0"/>
    <n v="94"/>
    <n v="1.0671250000000001"/>
    <n v="90.819148936170208"/>
    <s v="theater"/>
    <s v="musical"/>
    <s v="theater/musical"/>
    <b v="1"/>
    <x v="0"/>
  </r>
  <r>
    <n v="3777"/>
    <x v="3772"/>
    <s v="This musical adventure is a funny and heartwarming story of Mimi, a rebellious young girl who is spirited to Ghostlynd."/>
    <n v="2000"/>
    <n v="2864"/>
    <x v="0"/>
    <s v="US"/>
    <s v="USD"/>
    <d v="2014-09-27T04:00:00"/>
    <d v="2014-09-05T02:40:21"/>
    <n v="1411790400"/>
    <n v="1409884821"/>
    <b v="0"/>
    <n v="59"/>
    <n v="1.4319999999999999"/>
    <n v="48.542372881355931"/>
    <s v="theater"/>
    <s v="musical"/>
    <s v="theater/musical"/>
    <b v="1"/>
    <x v="0"/>
  </r>
  <r>
    <n v="3778"/>
    <x v="3773"/>
    <s v="Sponsor an AVENUE Q puppet for The Barn Players April 2015 production."/>
    <n v="2400"/>
    <n v="2521"/>
    <x v="0"/>
    <s v="US"/>
    <s v="USD"/>
    <d v="2015-02-14T19:39:40"/>
    <d v="2014-12-16T19:39:40"/>
    <n v="1423942780"/>
    <n v="1418758780"/>
    <b v="0"/>
    <n v="36"/>
    <n v="1.0504166666666668"/>
    <n v="70.027777777777771"/>
    <s v="theater"/>
    <s v="musical"/>
    <s v="theater/musical"/>
    <b v="1"/>
    <x v="0"/>
  </r>
  <r>
    <n v="3779"/>
    <x v="3774"/>
    <s v="A fresh, re-telling of the Jesus story for a new generation."/>
    <n v="15000"/>
    <n v="15597"/>
    <x v="0"/>
    <s v="US"/>
    <s v="USD"/>
    <d v="2016-03-26T16:39:00"/>
    <d v="2016-02-25T17:39:00"/>
    <n v="1459010340"/>
    <n v="1456421940"/>
    <b v="0"/>
    <n v="115"/>
    <n v="1.0398000000000001"/>
    <n v="135.62608695652173"/>
    <s v="theater"/>
    <s v="musical"/>
    <s v="theater/musical"/>
    <b v="1"/>
    <x v="0"/>
  </r>
  <r>
    <n v="3780"/>
    <x v="3775"/>
    <s v="Melissa Youth OnSTAGE (MYO) provides kids in North Collin County with the very best in youth theatre opportunities."/>
    <n v="2500"/>
    <n v="3000"/>
    <x v="0"/>
    <s v="US"/>
    <s v="USD"/>
    <d v="2015-07-13T20:06:00"/>
    <d v="2015-06-11T05:16:25"/>
    <n v="1436817960"/>
    <n v="1433999785"/>
    <b v="0"/>
    <n v="30"/>
    <n v="1.2"/>
    <n v="100"/>
    <s v="theater"/>
    <s v="musical"/>
    <s v="theater/musical"/>
    <b v="1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8-14T21:11:25"/>
    <n v="1410210685"/>
    <n v="1408050685"/>
    <b v="0"/>
    <n v="52"/>
    <n v="1.0966666666666667"/>
    <n v="94.90384615384616"/>
    <s v="theater"/>
    <s v="musical"/>
    <s v="theater/musical"/>
    <b v="1"/>
    <x v="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6-25T20:41:37"/>
    <n v="1469401200"/>
    <n v="1466887297"/>
    <b v="0"/>
    <n v="27"/>
    <n v="1.0175000000000001"/>
    <n v="75.370370370370367"/>
    <s v="theater"/>
    <s v="musical"/>
    <s v="theater/musical"/>
    <b v="1"/>
    <x v="0"/>
  </r>
  <r>
    <n v="3783"/>
    <x v="3778"/>
    <s v="Help fund Doro &amp; Diega's journey to the Orlando Fringe 2016. A brand new choose-your-own adventure musical!"/>
    <n v="1200"/>
    <n v="1547"/>
    <x v="0"/>
    <s v="US"/>
    <s v="USD"/>
    <d v="2016-03-15T16:00:00"/>
    <d v="2016-02-20T03:22:00"/>
    <n v="1458057600"/>
    <n v="1455938520"/>
    <b v="0"/>
    <n v="24"/>
    <n v="1.2891666666666666"/>
    <n v="64.458333333333329"/>
    <s v="theater"/>
    <s v="musical"/>
    <s v="theater/musical"/>
    <b v="1"/>
    <x v="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6-10T23:32:12"/>
    <n v="1468193532"/>
    <n v="1465601532"/>
    <b v="0"/>
    <n v="10"/>
    <n v="1.1499999999999999"/>
    <n v="115"/>
    <s v="theater"/>
    <s v="musical"/>
    <s v="theater/musical"/>
    <b v="1"/>
    <x v="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6-27T15:19:29"/>
    <n v="1470132180"/>
    <n v="1467040769"/>
    <b v="0"/>
    <n v="30"/>
    <n v="1.5075000000000001"/>
    <n v="100.5"/>
    <s v="theater"/>
    <s v="musical"/>
    <s v="theater/musical"/>
    <b v="1"/>
    <x v="0"/>
  </r>
  <r>
    <n v="3786"/>
    <x v="3781"/>
    <s v="The brainchild of Coleman Peterson and Janice Gilbert.  The funding will be used to professionally record the songs."/>
    <n v="6000"/>
    <n v="6658"/>
    <x v="0"/>
    <s v="US"/>
    <s v="USD"/>
    <d v="2016-05-27T00:54:35"/>
    <d v="2016-04-27T00:54:35"/>
    <n v="1464310475"/>
    <n v="1461718475"/>
    <b v="0"/>
    <n v="71"/>
    <n v="1.1096666666666666"/>
    <n v="93.774647887323937"/>
    <s v="theater"/>
    <s v="musical"/>
    <s v="theater/musical"/>
    <b v="1"/>
    <x v="0"/>
  </r>
  <r>
    <n v="3787"/>
    <x v="3782"/>
    <s v="The Happiest Show on Earth is a Disney musical revue to benefit the Make-A-Wish foundation. Funds for production needed."/>
    <n v="350"/>
    <n v="351"/>
    <x v="0"/>
    <s v="US"/>
    <s v="USD"/>
    <d v="2015-07-11T03:59:00"/>
    <d v="2015-06-12T12:50:06"/>
    <n v="1436587140"/>
    <n v="1434113406"/>
    <b v="0"/>
    <n v="10"/>
    <n v="1.0028571428571429"/>
    <n v="35.1"/>
    <s v="theater"/>
    <s v="musical"/>
    <s v="theater/musical"/>
    <b v="1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d v="2015-12-23T16:18:00"/>
    <d v="2015-11-25T16:41:59"/>
    <n v="1450887480"/>
    <n v="1448469719"/>
    <b v="0"/>
    <n v="1"/>
    <n v="6.6666666666666671E-3"/>
    <n v="500"/>
    <s v="theater"/>
    <s v="musical"/>
    <s v="theater/musical"/>
    <b v="0"/>
    <x v="1"/>
  </r>
  <r>
    <n v="3789"/>
    <x v="3784"/>
    <s v="This fabulous new play explores the little known love life of England's most famous romantic novelist, Jane Austen."/>
    <n v="3550"/>
    <n v="116"/>
    <x v="2"/>
    <s v="GB"/>
    <s v="GBP"/>
    <d v="2015-06-15T19:10:18"/>
    <d v="2015-05-14T19:10:18"/>
    <n v="1434395418"/>
    <n v="1431630618"/>
    <b v="0"/>
    <n v="4"/>
    <n v="3.267605633802817E-2"/>
    <n v="29"/>
    <s v="theater"/>
    <s v="musical"/>
    <s v="theater/musical"/>
    <b v="0"/>
    <x v="1"/>
  </r>
  <r>
    <n v="3790"/>
    <x v="3785"/>
    <s v="As a non profit graduate student at Penn,my passion is the arts, we need support to fund our new CHILDREN's DINNER THEATRE"/>
    <n v="15000"/>
    <n v="0"/>
    <x v="2"/>
    <s v="US"/>
    <s v="USD"/>
    <d v="2016-11-22T17:00:23"/>
    <d v="2016-10-23T16:00:23"/>
    <n v="1479834023"/>
    <n v="1477238423"/>
    <b v="0"/>
    <n v="0"/>
    <n v="0"/>
    <s v="Received No Donations"/>
    <s v="theater"/>
    <s v="musical"/>
    <s v="theater/musical"/>
    <b v="0"/>
    <x v="1"/>
  </r>
  <r>
    <n v="3791"/>
    <x v="3786"/>
    <s v="Spin! is an original musical comedy-drama presented by Blue Palm Productions."/>
    <n v="1500"/>
    <n v="0"/>
    <x v="2"/>
    <s v="US"/>
    <s v="USD"/>
    <d v="2014-07-06T16:36:32"/>
    <d v="2014-05-07T16:36:32"/>
    <n v="1404664592"/>
    <n v="1399480592"/>
    <b v="0"/>
    <n v="0"/>
    <n v="0"/>
    <s v="Received No Donations"/>
    <s v="theater"/>
    <s v="musical"/>
    <s v="theater/musical"/>
    <b v="0"/>
    <x v="1"/>
  </r>
  <r>
    <n v="3792"/>
    <x v="3787"/>
    <s v="A cultural and historic journey through Puerto Rico's music and dance!"/>
    <n v="12500"/>
    <n v="35"/>
    <x v="2"/>
    <s v="US"/>
    <s v="USD"/>
    <d v="2015-07-15T10:43:42"/>
    <d v="2015-06-15T10:43:42"/>
    <n v="1436957022"/>
    <n v="1434365022"/>
    <b v="0"/>
    <n v="2"/>
    <n v="2.8E-3"/>
    <n v="17.5"/>
    <s v="theater"/>
    <s v="musical"/>
    <s v="theater/musical"/>
    <b v="0"/>
    <x v="1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d v="2014-12-16T22:32:09"/>
    <d v="2014-11-25T22:32:09"/>
    <n v="1418769129"/>
    <n v="1416954729"/>
    <b v="0"/>
    <n v="24"/>
    <n v="0.59657142857142853"/>
    <n v="174"/>
    <s v="theater"/>
    <s v="musical"/>
    <s v="theater/musical"/>
    <b v="0"/>
    <x v="1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d v="2015-06-07T13:55:54"/>
    <d v="2015-05-08T13:55:54"/>
    <n v="1433685354"/>
    <n v="1431093354"/>
    <b v="0"/>
    <n v="1"/>
    <n v="0.01"/>
    <n v="50"/>
    <s v="theater"/>
    <s v="musical"/>
    <s v="theater/musical"/>
    <b v="0"/>
    <x v="1"/>
  </r>
  <r>
    <n v="3795"/>
    <x v="3790"/>
    <s v="Poppin Productions are currently entering the development stage of their very first production -  &quot;Duodeca&quot;."/>
    <n v="600"/>
    <n v="10"/>
    <x v="2"/>
    <s v="GB"/>
    <s v="GBP"/>
    <d v="2015-08-28T22:30:00"/>
    <d v="2015-07-16T10:28:10"/>
    <n v="1440801000"/>
    <n v="1437042490"/>
    <b v="0"/>
    <n v="2"/>
    <n v="1.6666666666666666E-2"/>
    <n v="5"/>
    <s v="theater"/>
    <s v="musical"/>
    <s v="theater/musical"/>
    <b v="0"/>
    <x v="1"/>
  </r>
  <r>
    <n v="3796"/>
    <x v="3791"/>
    <s v="Part Psychological Thriller - Part Heartbreaking Drama - Part Spectacular Farce - 100% New American Musical Theatre"/>
    <n v="22500"/>
    <n v="1"/>
    <x v="2"/>
    <s v="US"/>
    <s v="USD"/>
    <d v="2017-01-14T00:42:36"/>
    <d v="2016-11-15T00:42:36"/>
    <n v="1484354556"/>
    <n v="1479170556"/>
    <b v="0"/>
    <n v="1"/>
    <n v="4.4444444444444447E-5"/>
    <n v="1"/>
    <s v="theater"/>
    <s v="musical"/>
    <s v="theater/musical"/>
    <b v="0"/>
    <x v="1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d v="2015-04-20T21:09:25"/>
    <d v="2015-03-21T21:09:25"/>
    <n v="1429564165"/>
    <n v="1426972165"/>
    <b v="0"/>
    <n v="37"/>
    <n v="0.89666666666666661"/>
    <n v="145.40540540540542"/>
    <s v="theater"/>
    <s v="musical"/>
    <s v="theater/musical"/>
    <b v="0"/>
    <x v="1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d v="2014-07-11T17:20:48"/>
    <n v="1407691248"/>
    <n v="1405099248"/>
    <b v="0"/>
    <n v="5"/>
    <n v="1.4642857142857143E-2"/>
    <n v="205"/>
    <s v="theater"/>
    <s v="musical"/>
    <s v="theater/musical"/>
    <b v="0"/>
    <x v="1"/>
  </r>
  <r>
    <n v="3799"/>
    <x v="3794"/>
    <s v="An original musical on it's way to the stage in Minneapolis, MN. Feel free to ask any questions."/>
    <n v="10000"/>
    <n v="402"/>
    <x v="2"/>
    <s v="US"/>
    <s v="USD"/>
    <d v="2016-03-11T22:20:43"/>
    <d v="2016-02-10T22:20:43"/>
    <n v="1457734843"/>
    <n v="1455142843"/>
    <b v="0"/>
    <n v="4"/>
    <n v="4.02E-2"/>
    <n v="100.5"/>
    <s v="theater"/>
    <s v="musical"/>
    <s v="theater/musical"/>
    <b v="0"/>
    <x v="1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d v="2015-01-11T04:59:00"/>
    <d v="2014-12-09T17:41:23"/>
    <n v="1420952340"/>
    <n v="1418146883"/>
    <b v="0"/>
    <n v="16"/>
    <n v="4.0045454545454544E-2"/>
    <n v="55.0625"/>
    <s v="theater"/>
    <s v="musical"/>
    <s v="theater/musical"/>
    <b v="0"/>
    <x v="1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d v="2015-01-02T16:13:36"/>
    <d v="2014-12-02T16:13:36"/>
    <n v="1420215216"/>
    <n v="1417536816"/>
    <b v="0"/>
    <n v="9"/>
    <n v="8.5199999999999998E-2"/>
    <n v="47.333333333333336"/>
    <s v="theater"/>
    <s v="musical"/>
    <s v="theater/musical"/>
    <b v="0"/>
    <x v="1"/>
  </r>
  <r>
    <n v="3802"/>
    <x v="3797"/>
    <s v="A musical about how Shakespeare was inspired to write only his own plays after the co-authored play Henry VI was taken."/>
    <n v="3000"/>
    <n v="0"/>
    <x v="2"/>
    <s v="US"/>
    <s v="USD"/>
    <d v="2015-10-22T03:01:46"/>
    <d v="2015-09-22T03:01:46"/>
    <n v="1445482906"/>
    <n v="1442890906"/>
    <b v="0"/>
    <n v="0"/>
    <n v="0"/>
    <s v="Received No Donations"/>
    <s v="theater"/>
    <s v="musical"/>
    <s v="theater/musical"/>
    <b v="0"/>
    <x v="1"/>
  </r>
  <r>
    <n v="3803"/>
    <x v="3798"/>
    <s v="A fully orchestrated concept album of Benjamin Button the Musical!"/>
    <n v="12000"/>
    <n v="2358"/>
    <x v="2"/>
    <s v="US"/>
    <s v="USD"/>
    <d v="2016-03-04T23:19:28"/>
    <d v="2016-02-03T23:19:28"/>
    <n v="1457133568"/>
    <n v="1454541568"/>
    <b v="0"/>
    <n v="40"/>
    <n v="0.19650000000000001"/>
    <n v="58.95"/>
    <s v="theater"/>
    <s v="musical"/>
    <s v="theater/musical"/>
    <b v="0"/>
    <x v="1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d v="2016-07-31T07:00:00"/>
    <d v="2016-06-06T00:13:44"/>
    <n v="1469948400"/>
    <n v="1465172024"/>
    <b v="0"/>
    <n v="0"/>
    <n v="0"/>
    <s v="Received No Donations"/>
    <s v="theater"/>
    <s v="musical"/>
    <s v="theater/musical"/>
    <b v="0"/>
    <x v="1"/>
  </r>
  <r>
    <n v="3805"/>
    <x v="3800"/>
    <s v="&quot;Sounds By The River&quot; tells the story of a Detroit composer through_x000a_his music, poetry, and dance."/>
    <n v="150000"/>
    <n v="3"/>
    <x v="2"/>
    <s v="US"/>
    <s v="USD"/>
    <d v="2014-09-27T21:17:20"/>
    <d v="2014-07-29T21:17:20"/>
    <n v="1411852640"/>
    <n v="1406668640"/>
    <b v="0"/>
    <n v="2"/>
    <n v="2.0000000000000002E-5"/>
    <n v="1.5"/>
    <s v="theater"/>
    <s v="musical"/>
    <s v="theater/musical"/>
    <b v="0"/>
    <x v="1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d v="2014-06-29T06:13:01"/>
    <d v="2014-06-09T06:13:01"/>
    <n v="1404022381"/>
    <n v="1402294381"/>
    <b v="0"/>
    <n v="1"/>
    <n v="6.6666666666666664E-4"/>
    <n v="5"/>
    <s v="theater"/>
    <s v="musical"/>
    <s v="theater/musical"/>
    <b v="0"/>
    <x v="1"/>
  </r>
  <r>
    <n v="3807"/>
    <x v="3802"/>
    <s v="A vibrant, street-wise, and musical performance that follows the lives of stories of the community of Washington Heights..."/>
    <n v="1500"/>
    <n v="455"/>
    <x v="2"/>
    <s v="US"/>
    <s v="USD"/>
    <d v="2015-04-03T21:48:59"/>
    <d v="2015-03-27T21:48:59"/>
    <n v="1428097739"/>
    <n v="1427492939"/>
    <b v="0"/>
    <n v="9"/>
    <n v="0.30333333333333334"/>
    <n v="50.555555555555557"/>
    <s v="theater"/>
    <s v="musical"/>
    <s v="theater/musical"/>
    <b v="0"/>
    <x v="1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d v="2015-04-25T09:53:39"/>
    <d v="2015-02-24T10:53:39"/>
    <n v="1429955619"/>
    <n v="1424775219"/>
    <b v="0"/>
    <n v="24"/>
    <n v="1"/>
    <n v="41.666666666666664"/>
    <s v="theater"/>
    <s v="plays"/>
    <s v="theater/plays"/>
    <b v="1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6-10T12:38:27"/>
    <n v="1406761200"/>
    <n v="1402403907"/>
    <b v="0"/>
    <n v="38"/>
    <n v="1.0125"/>
    <n v="53.289473684210527"/>
    <s v="theater"/>
    <s v="plays"/>
    <s v="theater/plays"/>
    <b v="1"/>
    <x v="0"/>
  </r>
  <r>
    <n v="3810"/>
    <x v="3805"/>
    <s v="Theater students of UMass present a large-scale theater collaboration that will revolutionize the way you see Shakespeare."/>
    <n v="1500"/>
    <n v="1826"/>
    <x v="0"/>
    <s v="US"/>
    <s v="USD"/>
    <d v="2015-03-21T19:22:38"/>
    <d v="2015-02-19T20:22:38"/>
    <n v="1426965758"/>
    <n v="1424377358"/>
    <b v="0"/>
    <n v="26"/>
    <n v="1.2173333333333334"/>
    <n v="70.230769230769226"/>
    <s v="theater"/>
    <s v="plays"/>
    <s v="theater/plays"/>
    <b v="1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d v="2016-05-31T11:00:00"/>
    <d v="2016-04-27T15:02:53"/>
    <n v="1464692400"/>
    <n v="1461769373"/>
    <b v="0"/>
    <n v="19"/>
    <n v="3.3"/>
    <n v="43.421052631578945"/>
    <s v="theater"/>
    <s v="plays"/>
    <s v="theater/plays"/>
    <b v="1"/>
    <x v="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4-15T18:01:48"/>
    <n v="1433131140"/>
    <n v="1429120908"/>
    <b v="0"/>
    <n v="11"/>
    <n v="1.0954999999999999"/>
    <n v="199.18181818181819"/>
    <s v="theater"/>
    <s v="plays"/>
    <s v="theater/plays"/>
    <b v="1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5-07T06:37:01"/>
    <n v="1465940580"/>
    <n v="1462603021"/>
    <b v="0"/>
    <n v="27"/>
    <n v="1.0095190476190474"/>
    <n v="78.518148148148143"/>
    <s v="theater"/>
    <s v="plays"/>
    <s v="theater/plays"/>
    <b v="1"/>
    <x v="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d v="2015-04-01T03:59:00"/>
    <d v="2015-02-23T21:41:52"/>
    <n v="1427860740"/>
    <n v="1424727712"/>
    <b v="0"/>
    <n v="34"/>
    <n v="1.4013333333333333"/>
    <n v="61.823529411764703"/>
    <s v="theater"/>
    <s v="plays"/>
    <s v="theater/plays"/>
    <b v="1"/>
    <x v="0"/>
  </r>
  <r>
    <n v="3815"/>
    <x v="3810"/>
    <s v="Come and help us make the Canterbury Shakespeare Festival a reality"/>
    <n v="1000"/>
    <n v="1000.01"/>
    <x v="0"/>
    <s v="GB"/>
    <s v="GBP"/>
    <d v="2015-08-20T23:00:00"/>
    <d v="2015-07-22T06:14:17"/>
    <n v="1440111600"/>
    <n v="1437545657"/>
    <b v="0"/>
    <n v="20"/>
    <n v="1.0000100000000001"/>
    <n v="50.000500000000002"/>
    <s v="theater"/>
    <s v="plays"/>
    <s v="theater/plays"/>
    <b v="1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6-17T16:33:43"/>
    <n v="1405614823"/>
    <n v="1403022823"/>
    <b v="0"/>
    <n v="37"/>
    <n v="1.19238"/>
    <n v="48.339729729729726"/>
    <s v="theater"/>
    <s v="plays"/>
    <s v="theater/plays"/>
    <b v="1"/>
    <x v="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07T16:43:36"/>
    <n v="1445659140"/>
    <n v="1444236216"/>
    <b v="0"/>
    <n v="20"/>
    <n v="1.0725"/>
    <n v="107.25"/>
    <s v="theater"/>
    <s v="plays"/>
    <s v="theater/plays"/>
    <b v="1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d v="2015-03-12T19:13:02"/>
    <d v="2015-02-10T20:13:02"/>
    <n v="1426187582"/>
    <n v="1423599182"/>
    <b v="0"/>
    <n v="10"/>
    <n v="2.2799999999999998"/>
    <n v="57"/>
    <s v="theater"/>
    <s v="plays"/>
    <s v="theater/plays"/>
    <b v="1"/>
    <x v="0"/>
  </r>
  <r>
    <n v="3819"/>
    <x v="3814"/>
    <s v="Support this collection of new plays by Kansas City writers and the artists who are bringing it to life!"/>
    <n v="1000"/>
    <n v="1064"/>
    <x v="0"/>
    <s v="US"/>
    <s v="USD"/>
    <d v="2015-07-17T21:02:00"/>
    <d v="2015-06-29T05:01:44"/>
    <n v="1437166920"/>
    <n v="1435554104"/>
    <b v="0"/>
    <n v="26"/>
    <n v="1.0640000000000001"/>
    <n v="40.92307692307692"/>
    <s v="theater"/>
    <s v="plays"/>
    <s v="theater/plays"/>
    <b v="1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d v="2015-07-05T15:38:37"/>
    <d v="2015-06-05T15:38:37"/>
    <n v="1436110717"/>
    <n v="1433518717"/>
    <b v="0"/>
    <n v="20"/>
    <n v="1.4333333333333333"/>
    <n v="21.5"/>
    <s v="theater"/>
    <s v="plays"/>
    <s v="theater/plays"/>
    <b v="1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5-12-03T04:20:07"/>
    <n v="1451881207"/>
    <n v="1449116407"/>
    <b v="0"/>
    <n v="46"/>
    <n v="1.0454285714285714"/>
    <n v="79.543478260869563"/>
    <s v="theater"/>
    <s v="plays"/>
    <s v="theater/plays"/>
    <b v="1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5-11-21T20:06:57"/>
    <n v="1453244340"/>
    <n v="1448136417"/>
    <b v="0"/>
    <n v="76"/>
    <n v="1.1002000000000001"/>
    <n v="72.381578947368425"/>
    <s v="theater"/>
    <s v="plays"/>
    <s v="theater/plays"/>
    <b v="1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d v="2015-07-20T03:59:00"/>
    <d v="2015-06-15T21:50:44"/>
    <n v="1437364740"/>
    <n v="1434405044"/>
    <b v="0"/>
    <n v="41"/>
    <n v="1.06"/>
    <n v="64.634146341463421"/>
    <s v="theater"/>
    <s v="plays"/>
    <s v="theater/plays"/>
    <b v="1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d v="2016-08-01T13:41:00"/>
    <d v="2016-07-20T15:01:43"/>
    <n v="1470058860"/>
    <n v="1469026903"/>
    <b v="0"/>
    <n v="7"/>
    <n v="1.08"/>
    <n v="38.571428571428569"/>
    <s v="theater"/>
    <s v="plays"/>
    <s v="theater/plays"/>
    <b v="1"/>
    <x v="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5-27T01:40:14"/>
    <n v="1434505214"/>
    <n v="1432690814"/>
    <b v="0"/>
    <n v="49"/>
    <n v="1.0542"/>
    <n v="107.57142857142857"/>
    <s v="theater"/>
    <s v="plays"/>
    <s v="theater/plays"/>
    <b v="1"/>
    <x v="0"/>
  </r>
  <r>
    <n v="3826"/>
    <x v="3821"/>
    <s v="This is the story about the Westons. One family who live with mental illness on a daily basis."/>
    <n v="600"/>
    <n v="715"/>
    <x v="0"/>
    <s v="GB"/>
    <s v="GBP"/>
    <d v="2015-05-07T10:09:54"/>
    <d v="2015-04-07T10:09:54"/>
    <n v="1430993394"/>
    <n v="1428401394"/>
    <b v="0"/>
    <n v="26"/>
    <n v="1.1916666666666667"/>
    <n v="27.5"/>
    <s v="theater"/>
    <s v="plays"/>
    <s v="theater/plays"/>
    <b v="1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1-30T22:16:41"/>
    <n v="1427414400"/>
    <n v="1422656201"/>
    <b v="0"/>
    <n v="65"/>
    <n v="1.5266666666666666"/>
    <n v="70.461538461538467"/>
    <s v="theater"/>
    <s v="plays"/>
    <s v="theater/plays"/>
    <b v="1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1-01T12:39:47"/>
    <n v="1420033187"/>
    <n v="1414845587"/>
    <b v="0"/>
    <n v="28"/>
    <n v="1"/>
    <n v="178.57142857142858"/>
    <s v="theater"/>
    <s v="plays"/>
    <s v="theater/plays"/>
    <b v="1"/>
    <x v="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11T20:46:11"/>
    <n v="1472676371"/>
    <n v="1470948371"/>
    <b v="0"/>
    <n v="8"/>
    <n v="1.002"/>
    <n v="62.625"/>
    <s v="theater"/>
    <s v="plays"/>
    <s v="theater/plays"/>
    <b v="1"/>
    <x v="0"/>
  </r>
  <r>
    <n v="3830"/>
    <x v="3825"/>
    <s v="The Aeon Theatre company is producing another original play by Parker Hale at the Manhattan Reportory Theatre"/>
    <n v="100"/>
    <n v="225"/>
    <x v="0"/>
    <s v="US"/>
    <s v="USD"/>
    <d v="2016-05-27T17:46:51"/>
    <d v="2016-05-13T17:46:51"/>
    <n v="1464371211"/>
    <n v="1463161611"/>
    <b v="0"/>
    <n v="3"/>
    <n v="2.25"/>
    <n v="75"/>
    <s v="theater"/>
    <s v="plays"/>
    <s v="theater/plays"/>
    <b v="1"/>
    <x v="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0-15T20:22:25"/>
    <n v="1415222545"/>
    <n v="1413404545"/>
    <b v="0"/>
    <n v="9"/>
    <n v="1.0602199999999999"/>
    <n v="58.901111111111113"/>
    <s v="theater"/>
    <s v="plays"/>
    <s v="theater/plays"/>
    <b v="1"/>
    <x v="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1-06T02:45:35"/>
    <n v="1455936335"/>
    <n v="1452048335"/>
    <b v="0"/>
    <n v="9"/>
    <n v="1.0466666666666666"/>
    <n v="139.55555555555554"/>
    <s v="theater"/>
    <s v="plays"/>
    <s v="theater/plays"/>
    <b v="1"/>
    <x v="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1-20T20:56:12"/>
    <n v="1417460940"/>
    <n v="1416516972"/>
    <b v="0"/>
    <n v="20"/>
    <n v="1.1666666666666667"/>
    <n v="70"/>
    <s v="theater"/>
    <s v="plays"/>
    <s v="theater/plays"/>
    <b v="1"/>
    <x v="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5-19T10:41:07"/>
    <n v="1434624067"/>
    <n v="1432032067"/>
    <b v="0"/>
    <n v="57"/>
    <n v="1.0903333333333334"/>
    <n v="57.385964912280699"/>
    <s v="theater"/>
    <s v="plays"/>
    <s v="theater/plays"/>
    <b v="1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d v="2016-04-21T22:36:48"/>
    <d v="2016-03-31T22:36:48"/>
    <n v="1461278208"/>
    <n v="1459463808"/>
    <b v="0"/>
    <n v="8"/>
    <n v="1.6"/>
    <n v="40"/>
    <s v="theater"/>
    <s v="plays"/>
    <s v="theater/plays"/>
    <b v="1"/>
    <x v="0"/>
  </r>
  <r>
    <n v="3836"/>
    <x v="3831"/>
    <s v="&quot;The surveyor said the foundation was shaky&quot;. A woman finds what it means to rebuild her marriage."/>
    <n v="800"/>
    <n v="900"/>
    <x v="0"/>
    <s v="US"/>
    <s v="USD"/>
    <d v="2016-08-03T04:09:00"/>
    <d v="2016-07-02T22:14:12"/>
    <n v="1470197340"/>
    <n v="1467497652"/>
    <b v="0"/>
    <n v="14"/>
    <n v="1.125"/>
    <n v="64.285714285714292"/>
    <s v="theater"/>
    <s v="plays"/>
    <s v="theater/plays"/>
    <b v="1"/>
    <x v="0"/>
  </r>
  <r>
    <n v="3837"/>
    <x v="3832"/>
    <s v="A high-flying French farce with the thrust of a well-tuned jet engine"/>
    <n v="2000"/>
    <n v="2042"/>
    <x v="0"/>
    <s v="GB"/>
    <s v="GBP"/>
    <d v="2015-07-03T18:22:38"/>
    <d v="2015-05-28T18:22:38"/>
    <n v="1435947758"/>
    <n v="1432837358"/>
    <b v="0"/>
    <n v="17"/>
    <n v="1.0209999999999999"/>
    <n v="120.11764705882354"/>
    <s v="theater"/>
    <s v="plays"/>
    <s v="theater/plays"/>
    <b v="1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4-22T17:03:29"/>
    <n v="1432314209"/>
    <n v="1429722209"/>
    <b v="0"/>
    <n v="100"/>
    <n v="1.00824"/>
    <n v="1008.24"/>
    <s v="theater"/>
    <s v="plays"/>
    <s v="theater/plays"/>
    <b v="1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5-31T03:25:24"/>
    <n v="1438226724"/>
    <n v="1433042724"/>
    <b v="0"/>
    <n v="32"/>
    <n v="1.0125"/>
    <n v="63.28125"/>
    <s v="theater"/>
    <s v="plays"/>
    <s v="theater/plays"/>
    <b v="1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d v="2016-03-28T15:50:29"/>
    <d v="2016-03-03T16:50:29"/>
    <n v="1459180229"/>
    <n v="1457023829"/>
    <b v="0"/>
    <n v="3"/>
    <n v="65"/>
    <n v="21.666666666666668"/>
    <s v="theater"/>
    <s v="plays"/>
    <s v="theater/plays"/>
    <b v="1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d v="2014-05-21T18:51:27"/>
    <n v="1405882287"/>
    <n v="1400698287"/>
    <b v="1"/>
    <n v="34"/>
    <n v="8.72E-2"/>
    <n v="25.647058823529413"/>
    <s v="theater"/>
    <s v="plays"/>
    <s v="theater/plays"/>
    <b v="0"/>
    <x v="1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d v="2014-05-11T11:50:52"/>
    <d v="2014-04-11T11:50:52"/>
    <n v="1399809052"/>
    <n v="1397217052"/>
    <b v="1"/>
    <n v="23"/>
    <n v="0.21940000000000001"/>
    <n v="47.695652173913047"/>
    <s v="theater"/>
    <s v="plays"/>
    <s v="theater/plays"/>
    <b v="0"/>
    <x v="1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d v="2014-06-01T01:44:24"/>
    <d v="2014-05-07T01:44:24"/>
    <n v="1401587064"/>
    <n v="1399427064"/>
    <b v="1"/>
    <n v="19"/>
    <n v="0.21299999999999999"/>
    <n v="56.05263157894737"/>
    <s v="theater"/>
    <s v="plays"/>
    <s v="theater/plays"/>
    <b v="0"/>
    <x v="1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d v="2014-06-03T06:59:00"/>
    <d v="2014-05-07T14:48:54"/>
    <n v="1401778740"/>
    <n v="1399474134"/>
    <b v="1"/>
    <n v="50"/>
    <n v="0.41489795918367345"/>
    <n v="81.319999999999993"/>
    <s v="theater"/>
    <s v="plays"/>
    <s v="theater/plays"/>
    <b v="0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d v="2015-09-01T15:02:54"/>
    <n v="1443711774"/>
    <n v="1441119774"/>
    <b v="1"/>
    <n v="12"/>
    <n v="2.1049999999999999E-2"/>
    <n v="70.166666666666671"/>
    <s v="theater"/>
    <s v="plays"/>
    <s v="theater/plays"/>
    <b v="0"/>
    <x v="1"/>
  </r>
  <r>
    <n v="3846"/>
    <x v="3841"/>
    <s v="My Insane Shakespeare. An original play by Arthur Elbakyan premiering October 13th at United Solo, New York City."/>
    <n v="7000"/>
    <n v="189"/>
    <x v="2"/>
    <s v="US"/>
    <s v="USD"/>
    <d v="2014-10-04T06:59:00"/>
    <d v="2014-09-03T05:19:02"/>
    <n v="1412405940"/>
    <n v="1409721542"/>
    <b v="1"/>
    <n v="8"/>
    <n v="2.7E-2"/>
    <n v="23.625"/>
    <s v="theater"/>
    <s v="plays"/>
    <s v="theater/plays"/>
    <b v="0"/>
    <x v="1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d v="2015-07-19T05:23:11"/>
    <d v="2015-06-04T05:23:11"/>
    <n v="1437283391"/>
    <n v="1433395391"/>
    <b v="1"/>
    <n v="9"/>
    <n v="0.16161904761904761"/>
    <n v="188.55555555555554"/>
    <s v="theater"/>
    <s v="plays"/>
    <s v="theater/plays"/>
    <b v="0"/>
    <x v="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d v="2015-10-18T19:36:29"/>
    <d v="2015-09-18T19:36:29"/>
    <n v="1445196989"/>
    <n v="1442604989"/>
    <b v="1"/>
    <n v="43"/>
    <n v="0.16376923076923078"/>
    <n v="49.511627906976742"/>
    <s v="theater"/>
    <s v="plays"/>
    <s v="theater/plays"/>
    <b v="0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d v="2015-05-12T18:24:44"/>
    <n v="1434047084"/>
    <n v="1431455084"/>
    <b v="1"/>
    <n v="28"/>
    <n v="7.0433333333333334E-2"/>
    <n v="75.464285714285708"/>
    <s v="theater"/>
    <s v="plays"/>
    <s v="theater/plays"/>
    <b v="0"/>
    <x v="1"/>
  </r>
  <r>
    <n v="3850"/>
    <x v="3845"/>
    <s v="V-Day is a global activist movement to end violence against women and girls."/>
    <n v="1000"/>
    <n v="38"/>
    <x v="2"/>
    <s v="US"/>
    <s v="USD"/>
    <d v="2015-01-01T02:59:03"/>
    <d v="2014-12-02T02:59:03"/>
    <n v="1420081143"/>
    <n v="1417489143"/>
    <b v="1"/>
    <n v="4"/>
    <n v="3.7999999999999999E-2"/>
    <n v="9.5"/>
    <s v="theater"/>
    <s v="plays"/>
    <s v="theater/plays"/>
    <b v="0"/>
    <x v="1"/>
  </r>
  <r>
    <n v="3851"/>
    <x v="3846"/>
    <s v="A play about the horrible choices we have to make every day. Should we take a risk, or take the road most travelled?"/>
    <n v="2500"/>
    <n v="852"/>
    <x v="2"/>
    <s v="GB"/>
    <s v="GBP"/>
    <d v="2015-07-17T10:32:59"/>
    <d v="2015-06-17T10:32:59"/>
    <n v="1437129179"/>
    <n v="1434537179"/>
    <b v="1"/>
    <n v="24"/>
    <n v="0.34079999999999999"/>
    <n v="35.5"/>
    <s v="theater"/>
    <s v="plays"/>
    <s v="theater/plays"/>
    <b v="0"/>
    <x v="1"/>
  </r>
  <r>
    <n v="3852"/>
    <x v="3847"/>
    <s v="Writer/Director Lynette J. Blackwell presents the hilarious entangled love story of when evil and good attempt to coexist."/>
    <n v="10000"/>
    <n v="20"/>
    <x v="2"/>
    <s v="US"/>
    <s v="USD"/>
    <d v="2015-03-27T03:34:36"/>
    <d v="2015-03-02T04:34:36"/>
    <n v="1427427276"/>
    <n v="1425270876"/>
    <b v="0"/>
    <n v="2"/>
    <n v="2E-3"/>
    <n v="10"/>
    <s v="theater"/>
    <s v="plays"/>
    <s v="theater/plays"/>
    <b v="0"/>
    <x v="1"/>
  </r>
  <r>
    <n v="3853"/>
    <x v="3848"/>
    <s v="A dose of One-woman &quot;Dramedy&quot; to cure those daily blues is just what the doctor ordered!"/>
    <n v="100000"/>
    <n v="26"/>
    <x v="2"/>
    <s v="US"/>
    <s v="USD"/>
    <d v="2014-09-01T20:09:38"/>
    <d v="2014-07-28T20:09:38"/>
    <n v="1409602178"/>
    <n v="1406578178"/>
    <b v="0"/>
    <n v="2"/>
    <n v="2.5999999999999998E-4"/>
    <n v="13"/>
    <s v="theater"/>
    <s v="plays"/>
    <s v="theater/plays"/>
    <b v="0"/>
    <x v="1"/>
  </r>
  <r>
    <n v="3854"/>
    <x v="3849"/>
    <s v="A play dedicated to the 100th anniversary of the Armenian Genocide."/>
    <n v="11000"/>
    <n v="1788"/>
    <x v="2"/>
    <s v="US"/>
    <s v="USD"/>
    <d v="2015-05-09T21:14:18"/>
    <d v="2015-04-09T21:14:18"/>
    <n v="1431206058"/>
    <n v="1428614058"/>
    <b v="0"/>
    <n v="20"/>
    <n v="0.16254545454545455"/>
    <n v="89.4"/>
    <s v="theater"/>
    <s v="plays"/>
    <s v="theater/plays"/>
    <b v="0"/>
    <x v="1"/>
  </r>
  <r>
    <n v="3855"/>
    <x v="3850"/>
    <s v="TWO NEW DARK COMEDIES OPENING IN NYC THIS APRIL AND MAY BY CHRISTOPHER B. LATRO _x000a_ABOUT FAMILY, AMBITION, LOVE AND GREED"/>
    <n v="1000"/>
    <n v="25"/>
    <x v="2"/>
    <s v="US"/>
    <s v="USD"/>
    <d v="2015-03-26T22:17:51"/>
    <d v="2015-02-24T23:17:51"/>
    <n v="1427408271"/>
    <n v="1424819871"/>
    <b v="0"/>
    <n v="1"/>
    <n v="2.5000000000000001E-2"/>
    <n v="25"/>
    <s v="theater"/>
    <s v="plays"/>
    <s v="theater/plays"/>
    <b v="0"/>
    <x v="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d v="2015-03-08T16:50:03"/>
    <d v="2015-02-06T17:50:03"/>
    <n v="1425833403"/>
    <n v="1423245003"/>
    <b v="0"/>
    <n v="1"/>
    <n v="2.0000000000000001E-4"/>
    <n v="1"/>
    <s v="theater"/>
    <s v="plays"/>
    <s v="theater/plays"/>
    <b v="0"/>
    <x v="1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d v="2014-08-01T17:12:00"/>
    <d v="2014-07-09T17:41:30"/>
    <n v="1406913120"/>
    <n v="1404927690"/>
    <b v="0"/>
    <n v="4"/>
    <n v="5.1999999999999998E-2"/>
    <n v="65"/>
    <s v="theater"/>
    <s v="plays"/>
    <s v="theater/plays"/>
    <b v="0"/>
    <x v="1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d v="2015-05-22T21:00:00"/>
    <d v="2015-05-04T10:20:44"/>
    <n v="1432328400"/>
    <n v="1430734844"/>
    <b v="0"/>
    <n v="1"/>
    <n v="0.02"/>
    <n v="10"/>
    <s v="theater"/>
    <s v="plays"/>
    <s v="theater/plays"/>
    <b v="0"/>
    <x v="1"/>
  </r>
  <r>
    <n v="3859"/>
    <x v="3854"/>
    <s v="This is a play that will have each and everyone that sees it thinking about the dreams they had growing up. It's a dramady"/>
    <n v="2500"/>
    <n v="1"/>
    <x v="2"/>
    <s v="US"/>
    <s v="USD"/>
    <d v="2014-06-25T21:00:00"/>
    <d v="2014-05-30T21:26:47"/>
    <n v="1403730000"/>
    <n v="1401485207"/>
    <b v="0"/>
    <n v="1"/>
    <n v="4.0000000000000002E-4"/>
    <n v="1"/>
    <s v="theater"/>
    <s v="plays"/>
    <s v="theater/plays"/>
    <b v="0"/>
    <x v="1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d v="2014-08-12T15:51:50"/>
    <d v="2014-07-13T15:51:50"/>
    <n v="1407858710"/>
    <n v="1405266710"/>
    <b v="0"/>
    <n v="13"/>
    <n v="0.17666666666666667"/>
    <n v="81.538461538461533"/>
    <s v="theater"/>
    <s v="plays"/>
    <s v="theater/plays"/>
    <b v="0"/>
    <x v="1"/>
  </r>
  <r>
    <n v="3861"/>
    <x v="3856"/>
    <s v="THE COMING OF THE LORD!"/>
    <n v="2000"/>
    <n v="100"/>
    <x v="2"/>
    <s v="US"/>
    <s v="USD"/>
    <d v="2014-11-12T21:47:00"/>
    <d v="2014-10-02T14:09:37"/>
    <n v="1415828820"/>
    <n v="1412258977"/>
    <b v="0"/>
    <n v="1"/>
    <n v="0.05"/>
    <n v="100"/>
    <s v="theater"/>
    <s v="plays"/>
    <s v="theater/plays"/>
    <b v="0"/>
    <x v="1"/>
  </r>
  <r>
    <n v="3862"/>
    <x v="3857"/>
    <s v="The hit immersive theatre experience of England comes to Corpus Christi!"/>
    <n v="7500"/>
    <n v="1"/>
    <x v="2"/>
    <s v="US"/>
    <s v="USD"/>
    <d v="2016-09-12T16:59:00"/>
    <d v="2016-08-29T06:15:56"/>
    <n v="1473699540"/>
    <n v="1472451356"/>
    <b v="0"/>
    <n v="1"/>
    <n v="1.3333333333333334E-4"/>
    <n v="1"/>
    <s v="theater"/>
    <s v="plays"/>
    <s v="theater/plays"/>
    <b v="0"/>
    <x v="1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d v="2015-11-05T16:11:45"/>
    <d v="2015-09-06T15:11:45"/>
    <n v="1446739905"/>
    <n v="1441552305"/>
    <b v="0"/>
    <n v="0"/>
    <n v="0"/>
    <s v="Received No Donations"/>
    <s v="theater"/>
    <s v="plays"/>
    <s v="theater/plays"/>
    <b v="0"/>
    <x v="1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d v="2015-11-17T22:24:14"/>
    <d v="2015-10-18T21:24:14"/>
    <n v="1447799054"/>
    <n v="1445203454"/>
    <b v="0"/>
    <n v="3"/>
    <n v="1.2E-2"/>
    <n v="20"/>
    <s v="theater"/>
    <s v="plays"/>
    <s v="theater/plays"/>
    <b v="0"/>
    <x v="1"/>
  </r>
  <r>
    <n v="3865"/>
    <x v="3860"/>
    <s v="Sissy Entertainment delivers a delicious cabaret that blends comedic monologue, song, and traditional sketch comedy."/>
    <n v="2413"/>
    <n v="650"/>
    <x v="2"/>
    <s v="CA"/>
    <s v="CAD"/>
    <d v="2014-08-30T05:30:00"/>
    <d v="2014-07-21T15:38:18"/>
    <n v="1409376600"/>
    <n v="1405957098"/>
    <b v="0"/>
    <n v="14"/>
    <n v="0.26937422295897223"/>
    <n v="46.428571428571431"/>
    <s v="theater"/>
    <s v="plays"/>
    <s v="theater/plays"/>
    <b v="0"/>
    <x v="1"/>
  </r>
  <r>
    <n v="3866"/>
    <x v="3861"/>
    <s v="A funny, moving, witty piece about a girl, her oboe, and her dreams."/>
    <n v="2000"/>
    <n v="11"/>
    <x v="2"/>
    <s v="US"/>
    <s v="USD"/>
    <d v="2016-03-23T03:29:00"/>
    <d v="2016-02-02T22:43:41"/>
    <n v="1458703740"/>
    <n v="1454453021"/>
    <b v="0"/>
    <n v="2"/>
    <n v="5.4999999999999997E-3"/>
    <n v="5.5"/>
    <s v="theater"/>
    <s v="plays"/>
    <s v="theater/plays"/>
    <b v="0"/>
    <x v="1"/>
  </r>
  <r>
    <n v="3867"/>
    <x v="3862"/>
    <s v="What do you know about Russian Culture? Our project helps the American children to find out about Russian literature."/>
    <n v="2000"/>
    <n v="251"/>
    <x v="2"/>
    <s v="US"/>
    <s v="USD"/>
    <d v="2016-06-18T19:32:19"/>
    <d v="2016-05-19T19:32:19"/>
    <n v="1466278339"/>
    <n v="1463686339"/>
    <b v="0"/>
    <n v="5"/>
    <n v="0.1255"/>
    <n v="50.2"/>
    <s v="theater"/>
    <s v="plays"/>
    <s v="theater/plays"/>
    <b v="0"/>
    <x v="1"/>
  </r>
  <r>
    <n v="3868"/>
    <x v="3863"/>
    <s v="New collection of music by Scott Evan Davis!"/>
    <n v="5000"/>
    <n v="10"/>
    <x v="1"/>
    <s v="GB"/>
    <s v="GBP"/>
    <d v="2014-09-08T15:50:05"/>
    <d v="2014-08-14T15:50:05"/>
    <n v="1410191405"/>
    <n v="1408031405"/>
    <b v="0"/>
    <n v="1"/>
    <n v="2E-3"/>
    <n v="10"/>
    <s v="theater"/>
    <s v="musical"/>
    <s v="theater/musical"/>
    <b v="0"/>
    <x v="1"/>
  </r>
  <r>
    <n v="3869"/>
    <x v="3864"/>
    <s v="A Musical about 3 women who pursue their Pleasure and end up finding themselves."/>
    <n v="13111"/>
    <n v="452"/>
    <x v="1"/>
    <s v="US"/>
    <s v="USD"/>
    <d v="2015-03-14T03:11:00"/>
    <d v="2015-02-12T17:23:12"/>
    <n v="1426302660"/>
    <n v="1423761792"/>
    <b v="0"/>
    <n v="15"/>
    <n v="3.44748684310884E-2"/>
    <n v="30.133333333333333"/>
    <s v="theater"/>
    <s v="musical"/>
    <s v="theater/musical"/>
    <b v="0"/>
    <x v="1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d v="2014-07-03T04:07:58"/>
    <d v="2014-06-03T04:07:58"/>
    <n v="1404360478"/>
    <n v="1401768478"/>
    <b v="0"/>
    <n v="10"/>
    <n v="0.15"/>
    <n v="150"/>
    <s v="theater"/>
    <s v="musical"/>
    <s v="theater/musical"/>
    <b v="0"/>
    <x v="1"/>
  </r>
  <r>
    <n v="3871"/>
    <x v="3866"/>
    <s v="Our musical is finally ready to come to life, and we're raising funds to help make that happen!"/>
    <n v="1500"/>
    <n v="40"/>
    <x v="1"/>
    <s v="US"/>
    <s v="USD"/>
    <d v="2017-03-29T17:44:10"/>
    <d v="2017-01-28T18:44:10"/>
    <n v="1490809450"/>
    <n v="1485629050"/>
    <b v="0"/>
    <n v="3"/>
    <n v="2.6666666666666668E-2"/>
    <n v="13.333333333333334"/>
    <s v="theater"/>
    <s v="musical"/>
    <s v="theater/musical"/>
    <b v="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d v="2015-08-14T03:29:56"/>
    <d v="2015-06-25T03:29:56"/>
    <n v="1439522996"/>
    <n v="1435202996"/>
    <b v="0"/>
    <n v="0"/>
    <n v="0"/>
    <s v="Received No Donations"/>
    <s v="theater"/>
    <s v="musical"/>
    <s v="theater/musical"/>
    <b v="0"/>
    <x v="1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d v="2015-10-08T16:42:15"/>
    <d v="2015-09-08T16:42:15"/>
    <n v="1444322535"/>
    <n v="1441730535"/>
    <b v="0"/>
    <n v="0"/>
    <n v="0"/>
    <s v="Received No Donations"/>
    <s v="theater"/>
    <s v="musical"/>
    <s v="theater/musical"/>
    <b v="0"/>
    <x v="1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d v="2015-01-24T01:00:00"/>
    <d v="2015-01-03T00:23:42"/>
    <n v="1422061200"/>
    <n v="1420244622"/>
    <b v="0"/>
    <n v="0"/>
    <n v="0"/>
    <s v="Received No Donations"/>
    <s v="theater"/>
    <s v="musical"/>
    <s v="theater/musical"/>
    <b v="0"/>
    <x v="1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d v="2016-09-03T10:00:00"/>
    <d v="2016-09-02T08:19:25"/>
    <n v="1472896800"/>
    <n v="1472804365"/>
    <b v="0"/>
    <n v="0"/>
    <n v="0"/>
    <s v="Received No Donations"/>
    <s v="theater"/>
    <s v="musical"/>
    <s v="theater/musical"/>
    <b v="0"/>
    <x v="1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d v="2016-02-02T14:58:48"/>
    <d v="2016-01-03T14:58:48"/>
    <n v="1454425128"/>
    <n v="1451833128"/>
    <b v="0"/>
    <n v="46"/>
    <n v="0.52794871794871789"/>
    <n v="44.760869565217391"/>
    <s v="theater"/>
    <s v="musical"/>
    <s v="theater/musical"/>
    <b v="0"/>
    <x v="1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d v="2016-12-08T16:15:52"/>
    <d v="2016-11-08T16:15:52"/>
    <n v="1481213752"/>
    <n v="1478621752"/>
    <b v="0"/>
    <n v="14"/>
    <n v="4.9639999999999997E-2"/>
    <n v="88.642857142857139"/>
    <s v="theater"/>
    <s v="musical"/>
    <s v="theater/musical"/>
    <b v="0"/>
    <x v="1"/>
  </r>
  <r>
    <n v="3878"/>
    <x v="3873"/>
    <s v="Encouraging young males to engage in vocational development in the art of musical theater and related dance classes."/>
    <n v="18000"/>
    <n v="10"/>
    <x v="1"/>
    <s v="US"/>
    <s v="USD"/>
    <d v="2015-06-30T03:59:00"/>
    <d v="2015-05-30T19:39:06"/>
    <n v="1435636740"/>
    <n v="1433014746"/>
    <b v="0"/>
    <n v="1"/>
    <n v="5.5555555555555556E-4"/>
    <n v="10"/>
    <s v="theater"/>
    <s v="musical"/>
    <s v="theater/musical"/>
    <b v="0"/>
    <x v="1"/>
  </r>
  <r>
    <n v="3879"/>
    <x v="3874"/>
    <s v="Theatre â€˜Portableâ€™ Royal is a portable, fully working, 40 seater theatre which will tour the UK and beyond!"/>
    <n v="15000"/>
    <n v="0"/>
    <x v="1"/>
    <s v="GB"/>
    <s v="GBP"/>
    <d v="2015-01-25T20:39:56"/>
    <d v="2014-12-26T20:39:56"/>
    <n v="1422218396"/>
    <n v="1419626396"/>
    <b v="0"/>
    <n v="0"/>
    <n v="0"/>
    <s v="Received No Donations"/>
    <s v="theater"/>
    <s v="musical"/>
    <s v="theater/musical"/>
    <b v="0"/>
    <x v="1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d v="2014-07-30T23:00:00"/>
    <d v="2014-06-25T19:33:40"/>
    <n v="1406761200"/>
    <n v="1403724820"/>
    <b v="0"/>
    <n v="17"/>
    <n v="0.13066666666666665"/>
    <n v="57.647058823529413"/>
    <s v="theater"/>
    <s v="musical"/>
    <s v="theater/musical"/>
    <b v="0"/>
    <x v="1"/>
  </r>
  <r>
    <n v="3881"/>
    <x v="3876"/>
    <s v="A musical journey coming to the Blue Venue at the 2017 Orlando Fringe Festival!"/>
    <n v="500"/>
    <n v="25"/>
    <x v="1"/>
    <s v="US"/>
    <s v="USD"/>
    <d v="2017-02-20T00:26:39"/>
    <d v="2017-01-21T00:26:39"/>
    <n v="1487550399"/>
    <n v="1484958399"/>
    <b v="0"/>
    <n v="1"/>
    <n v="0.05"/>
    <n v="25"/>
    <s v="theater"/>
    <s v="musical"/>
    <s v="theater/musical"/>
    <b v="0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d v="2016-01-31T23:03:00"/>
    <d v="2016-01-04T23:36:10"/>
    <n v="1454281380"/>
    <n v="1451950570"/>
    <b v="0"/>
    <n v="0"/>
    <n v="0"/>
    <s v="Received No Donations"/>
    <s v="theater"/>
    <s v="musical"/>
    <s v="theater/musical"/>
    <b v="0"/>
    <x v="1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d v="2014-09-02T14:27:49"/>
    <d v="2014-08-03T14:27:49"/>
    <n v="1409668069"/>
    <n v="1407076069"/>
    <b v="0"/>
    <n v="0"/>
    <n v="0"/>
    <s v="Received No Donations"/>
    <s v="theater"/>
    <s v="musical"/>
    <s v="theater/musical"/>
    <b v="0"/>
    <x v="1"/>
  </r>
  <r>
    <n v="3884"/>
    <x v="3879"/>
    <s v="The Group M3 is striving to give one of the poorest towns in the country hope again this Easter Holiday."/>
    <n v="10000"/>
    <n v="0"/>
    <x v="1"/>
    <s v="US"/>
    <s v="USD"/>
    <d v="2015-03-27T17:59:52"/>
    <d v="2015-03-02T18:59:52"/>
    <n v="1427479192"/>
    <n v="1425322792"/>
    <b v="0"/>
    <n v="0"/>
    <n v="0"/>
    <s v="Received No Donations"/>
    <s v="theater"/>
    <s v="musical"/>
    <s v="theater/musical"/>
    <b v="0"/>
    <x v="1"/>
  </r>
  <r>
    <n v="3885"/>
    <x v="3880"/>
    <s v="A LIVE musical spectacular theatrical experience of The Beatles recording sessions at Abbey Road Studios."/>
    <n v="375000"/>
    <n v="0"/>
    <x v="1"/>
    <s v="US"/>
    <s v="USD"/>
    <d v="2016-05-09T22:49:51"/>
    <d v="2016-04-09T22:49:51"/>
    <n v="1462834191"/>
    <n v="1460242191"/>
    <b v="0"/>
    <n v="0"/>
    <n v="0"/>
    <s v="Received No Donations"/>
    <s v="theater"/>
    <s v="musical"/>
    <s v="theater/musical"/>
    <b v="0"/>
    <x v="1"/>
  </r>
  <r>
    <n v="3886"/>
    <x v="3881"/>
    <n v="1"/>
    <n v="10000"/>
    <n v="0"/>
    <x v="1"/>
    <s v="AU"/>
    <s v="AUD"/>
    <d v="2014-12-11T05:28:22"/>
    <d v="2014-11-11T05:28:22"/>
    <n v="1418275702"/>
    <n v="1415683702"/>
    <b v="0"/>
    <n v="0"/>
    <n v="0"/>
    <s v="Received No Donations"/>
    <s v="theater"/>
    <s v="musical"/>
    <s v="theater/musical"/>
    <b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d v="2015-03-16T20:35:29"/>
    <n v="1430517600"/>
    <n v="1426538129"/>
    <b v="0"/>
    <n v="2"/>
    <n v="1.7500000000000002E-2"/>
    <n v="17.5"/>
    <s v="theater"/>
    <s v="musical"/>
    <s v="theater/musical"/>
    <b v="0"/>
    <x v="1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d v="2017-02-26T13:05:58"/>
    <d v="2017-01-27T13:05:58"/>
    <n v="1488114358"/>
    <n v="1485522358"/>
    <b v="0"/>
    <n v="14"/>
    <n v="0.27100000000000002"/>
    <n v="38.714285714285715"/>
    <s v="theater"/>
    <s v="plays"/>
    <s v="theater/plays"/>
    <b v="0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d v="2015-01-04T23:26:00"/>
    <d v="2014-12-04T00:07:10"/>
    <n v="1420413960"/>
    <n v="1417651630"/>
    <b v="0"/>
    <n v="9"/>
    <n v="1.4749999999999999E-2"/>
    <n v="13.111111111111111"/>
    <s v="theater"/>
    <s v="plays"/>
    <s v="theater/plays"/>
    <b v="0"/>
    <x v="1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d v="2015-08-15T18:12:24"/>
    <d v="2015-06-16T18:12:24"/>
    <n v="1439662344"/>
    <n v="1434478344"/>
    <b v="0"/>
    <n v="8"/>
    <n v="0.16826666666666668"/>
    <n v="315.5"/>
    <s v="theater"/>
    <s v="plays"/>
    <s v="theater/plays"/>
    <b v="0"/>
    <x v="1"/>
  </r>
  <r>
    <n v="3891"/>
    <x v="3886"/>
    <s v="A comedy about a mime who dreams of becoming a stand up comedian."/>
    <n v="800"/>
    <n v="260"/>
    <x v="2"/>
    <s v="US"/>
    <s v="USD"/>
    <d v="2015-03-23T04:59:00"/>
    <d v="2015-02-21T03:10:44"/>
    <n v="1427086740"/>
    <n v="1424488244"/>
    <b v="0"/>
    <n v="7"/>
    <n v="0.32500000000000001"/>
    <n v="37.142857142857146"/>
    <s v="theater"/>
    <s v="plays"/>
    <s v="theater/plays"/>
    <b v="0"/>
    <x v="1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d v="2014-08-24T07:00:00"/>
    <d v="2014-08-16T15:39:17"/>
    <n v="1408863600"/>
    <n v="1408203557"/>
    <b v="0"/>
    <n v="0"/>
    <n v="0"/>
    <s v="Received No Donations"/>
    <s v="theater"/>
    <s v="plays"/>
    <s v="theater/plays"/>
    <b v="0"/>
    <x v="1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d v="2014-07-01T06:00:00"/>
    <d v="2014-05-20T15:47:20"/>
    <n v="1404194400"/>
    <n v="1400600840"/>
    <b v="0"/>
    <n v="84"/>
    <n v="0.2155"/>
    <n v="128.27380952380952"/>
    <s v="theater"/>
    <s v="plays"/>
    <s v="theater/plays"/>
    <b v="0"/>
    <x v="1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d v="2016-12-06T04:59:00"/>
    <d v="2016-11-05T23:00:12"/>
    <n v="1481000340"/>
    <n v="1478386812"/>
    <b v="0"/>
    <n v="11"/>
    <n v="3.4666666666666665E-2"/>
    <n v="47.272727272727273"/>
    <s v="theater"/>
    <s v="plays"/>
    <s v="theater/plays"/>
    <b v="0"/>
    <x v="1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d v="2015-02-28T06:00:18"/>
    <d v="2015-01-28T06:00:18"/>
    <n v="1425103218"/>
    <n v="1422424818"/>
    <b v="0"/>
    <n v="1"/>
    <n v="0.05"/>
    <n v="50"/>
    <s v="theater"/>
    <s v="plays"/>
    <s v="theater/plays"/>
    <b v="0"/>
    <x v="1"/>
  </r>
  <r>
    <n v="3896"/>
    <x v="3891"/>
    <s v="Yorick and Co. is a comedy about a struggling theatre company whose mysterious benefactor starts haunting the show!"/>
    <n v="1600"/>
    <n v="170"/>
    <x v="2"/>
    <s v="US"/>
    <s v="USD"/>
    <d v="2014-06-17T04:36:18"/>
    <d v="2014-06-03T04:36:18"/>
    <n v="1402979778"/>
    <n v="1401770178"/>
    <b v="0"/>
    <n v="4"/>
    <n v="0.10625"/>
    <n v="42.5"/>
    <s v="theater"/>
    <s v="plays"/>
    <s v="theater/plays"/>
    <b v="0"/>
    <x v="1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d v="2015-01-08T20:58:03"/>
    <d v="2014-12-09T20:58:03"/>
    <n v="1420750683"/>
    <n v="1418158683"/>
    <b v="0"/>
    <n v="10"/>
    <n v="0.17599999999999999"/>
    <n v="44"/>
    <s v="theater"/>
    <s v="plays"/>
    <s v="theater/plays"/>
    <b v="0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d v="2015-07-08T11:34:30"/>
    <n v="1439827200"/>
    <n v="1436355270"/>
    <b v="0"/>
    <n v="16"/>
    <n v="0.3256"/>
    <n v="50.875"/>
    <s v="theater"/>
    <s v="plays"/>
    <s v="theater/plays"/>
    <b v="0"/>
    <x v="1"/>
  </r>
  <r>
    <n v="3899"/>
    <x v="3894"/>
    <s v="More than just a play, RAIN is an outreach to hurting people who feel disengaged or rejected by others."/>
    <n v="10000"/>
    <n v="125"/>
    <x v="2"/>
    <s v="US"/>
    <s v="USD"/>
    <d v="2014-08-12T18:36:01"/>
    <d v="2014-07-23T18:36:01"/>
    <n v="1407868561"/>
    <n v="1406140561"/>
    <b v="0"/>
    <n v="2"/>
    <n v="1.2500000000000001E-2"/>
    <n v="62.5"/>
    <s v="theater"/>
    <s v="plays"/>
    <s v="theater/plays"/>
    <b v="0"/>
    <x v="1"/>
  </r>
  <r>
    <n v="3900"/>
    <x v="3895"/>
    <s v="HUB Theatre Group collaborates with local artists to present John Logan's RED to the community."/>
    <n v="2500"/>
    <n v="135"/>
    <x v="2"/>
    <s v="US"/>
    <s v="USD"/>
    <d v="2015-06-11T02:13:11"/>
    <d v="2015-05-12T02:13:11"/>
    <n v="1433988791"/>
    <n v="1431396791"/>
    <b v="0"/>
    <n v="5"/>
    <n v="5.3999999999999999E-2"/>
    <n v="27"/>
    <s v="theater"/>
    <s v="plays"/>
    <s v="theater/plays"/>
    <b v="0"/>
    <x v="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d v="2015-12-19T19:49:59"/>
    <d v="2015-11-09T19:49:59"/>
    <n v="1450554599"/>
    <n v="1447098599"/>
    <b v="0"/>
    <n v="1"/>
    <n v="8.3333333333333332E-3"/>
    <n v="25"/>
    <s v="theater"/>
    <s v="plays"/>
    <s v="theater/plays"/>
    <b v="0"/>
    <x v="1"/>
  </r>
  <r>
    <n v="3902"/>
    <x v="3897"/>
    <s v="Love, Sex and Apps is a double bill exploring the way in which we are both connected and disconnected with those around us."/>
    <n v="3000"/>
    <n v="1465"/>
    <x v="2"/>
    <s v="GB"/>
    <s v="GBP"/>
    <d v="2016-11-14T12:14:02"/>
    <d v="2016-10-20T11:14:02"/>
    <n v="1479125642"/>
    <n v="1476962042"/>
    <b v="0"/>
    <n v="31"/>
    <n v="0.48833333333333334"/>
    <n v="47.258064516129032"/>
    <s v="theater"/>
    <s v="plays"/>
    <s v="theater/plays"/>
    <b v="0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d v="2015-07-01T00:16:05"/>
    <n v="1439581080"/>
    <n v="1435709765"/>
    <b v="0"/>
    <n v="0"/>
    <n v="0"/>
    <s v="Received No Donations"/>
    <s v="theater"/>
    <s v="plays"/>
    <s v="theater/plays"/>
    <b v="0"/>
    <x v="1"/>
  </r>
  <r>
    <n v="3904"/>
    <x v="3899"/>
    <s v="A play that will cover 4000 years of black history."/>
    <n v="10000"/>
    <n v="3"/>
    <x v="2"/>
    <s v="US"/>
    <s v="USD"/>
    <d v="2015-04-15T05:04:00"/>
    <d v="2015-04-01T05:30:00"/>
    <n v="1429074240"/>
    <n v="1427866200"/>
    <b v="0"/>
    <n v="2"/>
    <n v="2.9999999999999997E-4"/>
    <n v="1.5"/>
    <s v="theater"/>
    <s v="plays"/>
    <s v="theater/plays"/>
    <b v="0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d v="2015-04-30T14:58:23"/>
    <n v="1434063600"/>
    <n v="1430405903"/>
    <b v="0"/>
    <n v="7"/>
    <n v="0.11533333333333333"/>
    <n v="24.714285714285715"/>
    <s v="theater"/>
    <s v="plays"/>
    <s v="theater/plays"/>
    <b v="0"/>
    <x v="1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d v="2015-06-26T13:25:00"/>
    <d v="2015-05-19T22:01:33"/>
    <n v="1435325100"/>
    <n v="1432072893"/>
    <b v="0"/>
    <n v="16"/>
    <n v="0.67333333333333334"/>
    <n v="63.125"/>
    <s v="theater"/>
    <s v="plays"/>
    <s v="theater/plays"/>
    <b v="0"/>
    <x v="1"/>
  </r>
  <r>
    <n v="3907"/>
    <x v="3902"/>
    <s v="Burqa&amp;Rifle dramatizes the  encounter between two women -- a vigilante and a convert to Islam."/>
    <n v="1000"/>
    <n v="153"/>
    <x v="2"/>
    <s v="US"/>
    <s v="USD"/>
    <d v="2014-10-26T20:08:00"/>
    <d v="2014-09-24T19:40:06"/>
    <n v="1414354080"/>
    <n v="1411587606"/>
    <b v="0"/>
    <n v="4"/>
    <n v="0.153"/>
    <n v="38.25"/>
    <s v="theater"/>
    <s v="plays"/>
    <s v="theater/plays"/>
    <b v="0"/>
    <x v="1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d v="2014-07-29T03:14:56"/>
    <d v="2014-07-14T03:14:56"/>
    <n v="1406603696"/>
    <n v="1405307696"/>
    <b v="0"/>
    <n v="4"/>
    <n v="8.666666666666667E-2"/>
    <n v="16.25"/>
    <s v="theater"/>
    <s v="plays"/>
    <s v="theater/plays"/>
    <b v="0"/>
    <x v="1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d v="2014-09-11T08:37:22"/>
    <d v="2014-08-12T08:37:22"/>
    <n v="1410424642"/>
    <n v="1407832642"/>
    <b v="0"/>
    <n v="4"/>
    <n v="2.2499999999999998E-3"/>
    <n v="33.75"/>
    <s v="theater"/>
    <s v="plays"/>
    <s v="theater/plays"/>
    <b v="0"/>
    <x v="1"/>
  </r>
  <r>
    <n v="3910"/>
    <x v="3905"/>
    <s v="Join Sherlock Holmes and Dr. Watson as the first adventure together is dramatized live on-stage!  The game is afoot!"/>
    <n v="6000"/>
    <n v="185"/>
    <x v="2"/>
    <s v="US"/>
    <s v="USD"/>
    <d v="2015-09-07T18:09:57"/>
    <d v="2015-08-08T18:09:57"/>
    <n v="1441649397"/>
    <n v="1439057397"/>
    <b v="0"/>
    <n v="3"/>
    <n v="3.0833333333333334E-2"/>
    <n v="61.666666666666664"/>
    <s v="theater"/>
    <s v="plays"/>
    <s v="theater/plays"/>
    <b v="0"/>
    <x v="1"/>
  </r>
  <r>
    <n v="3911"/>
    <x v="3906"/>
    <s v="â€˜Ministers of Graceâ€™ imagines what the movie Ghostbusters would be like if written by William Shakespeare."/>
    <n v="8000"/>
    <n v="2993"/>
    <x v="2"/>
    <s v="US"/>
    <s v="USD"/>
    <d v="2014-11-26T20:29:37"/>
    <d v="2014-10-27T19:29:37"/>
    <n v="1417033777"/>
    <n v="1414438177"/>
    <b v="0"/>
    <n v="36"/>
    <n v="0.37412499999999999"/>
    <n v="83.138888888888886"/>
    <s v="theater"/>
    <s v="plays"/>
    <s v="theater/plays"/>
    <b v="0"/>
    <x v="1"/>
  </r>
  <r>
    <n v="3912"/>
    <x v="3907"/>
    <s v="Producing &amp; directing Jake's Women by Neil Simon opening July 9 and running through July 26 for Sonoma Arts Live"/>
    <n v="15000"/>
    <n v="1"/>
    <x v="2"/>
    <s v="US"/>
    <s v="USD"/>
    <d v="2015-04-25T04:35:00"/>
    <d v="2015-02-24T06:28:50"/>
    <n v="1429936500"/>
    <n v="1424759330"/>
    <b v="0"/>
    <n v="1"/>
    <n v="6.666666666666667E-5"/>
    <n v="1"/>
    <s v="theater"/>
    <s v="plays"/>
    <s v="theater/plays"/>
    <b v="0"/>
    <x v="1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d v="2015-11-30T06:04:09"/>
    <d v="2015-10-31T05:04:09"/>
    <n v="1448863449"/>
    <n v="1446267849"/>
    <b v="0"/>
    <n v="7"/>
    <n v="0.1"/>
    <n v="142.85714285714286"/>
    <s v="theater"/>
    <s v="plays"/>
    <s v="theater/plays"/>
    <b v="0"/>
    <x v="1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d v="2015-05-10T22:59:00"/>
    <d v="2015-04-20T19:39:16"/>
    <n v="1431298740"/>
    <n v="1429558756"/>
    <b v="0"/>
    <n v="27"/>
    <n v="0.36359999999999998"/>
    <n v="33.666666666666664"/>
    <s v="theater"/>
    <s v="plays"/>
    <s v="theater/plays"/>
    <b v="0"/>
    <x v="1"/>
  </r>
  <r>
    <n v="3915"/>
    <x v="3910"/>
    <s v="Following the enormous success of Hardcross, we are looking for new ways to bring this wonderful play to a wider audience."/>
    <n v="1500"/>
    <n v="5"/>
    <x v="2"/>
    <s v="GB"/>
    <s v="GBP"/>
    <d v="2016-06-01T23:38:29"/>
    <d v="2016-05-02T23:38:29"/>
    <n v="1464824309"/>
    <n v="1462232309"/>
    <b v="0"/>
    <n v="1"/>
    <n v="3.3333333333333335E-3"/>
    <n v="5"/>
    <s v="theater"/>
    <s v="plays"/>
    <s v="theater/plays"/>
    <b v="0"/>
    <x v="1"/>
  </r>
  <r>
    <n v="3916"/>
    <x v="3911"/>
    <s v="We're a small group of University students who need a little help making our final exam production the best product possible."/>
    <n v="2000"/>
    <n v="0"/>
    <x v="2"/>
    <s v="DK"/>
    <s v="DKK"/>
    <d v="2016-06-03T11:19:12"/>
    <d v="2016-05-04T11:19:12"/>
    <n v="1464952752"/>
    <n v="1462360752"/>
    <b v="0"/>
    <n v="0"/>
    <n v="0"/>
    <s v="Received No Donations"/>
    <s v="theater"/>
    <s v="plays"/>
    <s v="theater/plays"/>
    <b v="0"/>
    <x v="1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d v="2014-09-11T12:39:21"/>
    <d v="2014-08-12T12:39:21"/>
    <n v="1410439161"/>
    <n v="1407847161"/>
    <b v="0"/>
    <n v="1"/>
    <n v="2.8571428571428571E-3"/>
    <n v="10"/>
    <s v="theater"/>
    <s v="plays"/>
    <s v="theater/plays"/>
    <b v="0"/>
    <x v="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d v="2014-08-04T16:00:00"/>
    <d v="2014-07-23T15:57:03"/>
    <n v="1407168000"/>
    <n v="1406131023"/>
    <b v="0"/>
    <n v="3"/>
    <n v="2E-3"/>
    <n v="40"/>
    <s v="theater"/>
    <s v="plays"/>
    <s v="theater/plays"/>
    <b v="0"/>
    <x v="1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d v="2016-01-18T00:00:00"/>
    <d v="2015-12-20T16:26:13"/>
    <n v="1453075200"/>
    <n v="1450628773"/>
    <b v="0"/>
    <n v="3"/>
    <n v="1.7999999999999999E-2"/>
    <n v="30"/>
    <s v="theater"/>
    <s v="plays"/>
    <s v="theater/plays"/>
    <b v="0"/>
    <x v="1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d v="2016-11-13T10:17:40"/>
    <d v="2016-10-14T09:17:40"/>
    <n v="1479032260"/>
    <n v="1476436660"/>
    <b v="0"/>
    <n v="3"/>
    <n v="5.3999999999999999E-2"/>
    <n v="45"/>
    <s v="theater"/>
    <s v="plays"/>
    <s v="theater/plays"/>
    <b v="0"/>
    <x v="1"/>
  </r>
  <r>
    <n v="3921"/>
    <x v="3916"/>
    <s v="CLTC are crowdfunding for our latest production - Joe Calarco's brilliant adaptation of Shakespeare's most loved tragedy."/>
    <n v="3000"/>
    <n v="0"/>
    <x v="2"/>
    <s v="GB"/>
    <s v="GBP"/>
    <d v="2014-10-26T18:00:00"/>
    <d v="2014-10-14T13:00:55"/>
    <n v="1414346400"/>
    <n v="1413291655"/>
    <b v="0"/>
    <n v="0"/>
    <n v="0"/>
    <s v="Received No Donations"/>
    <s v="theater"/>
    <s v="plays"/>
    <s v="theater/plays"/>
    <b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d v="2015-03-02T23:00:00"/>
    <d v="2015-01-16T18:26:50"/>
    <n v="1425337200"/>
    <n v="1421432810"/>
    <b v="0"/>
    <n v="6"/>
    <n v="8.1333333333333327E-2"/>
    <n v="10.166666666666666"/>
    <s v="theater"/>
    <s v="plays"/>
    <s v="theater/plays"/>
    <b v="0"/>
    <x v="1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d v="2015-04-09T23:31:11"/>
    <d v="2015-03-12T23:31:11"/>
    <n v="1428622271"/>
    <n v="1426203071"/>
    <b v="0"/>
    <n v="17"/>
    <n v="0.12034782608695652"/>
    <n v="81.411764705882348"/>
    <s v="theater"/>
    <s v="plays"/>
    <s v="theater/plays"/>
    <b v="0"/>
    <x v="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d v="2014-06-26T23:02:02"/>
    <d v="2014-05-27T23:02:02"/>
    <n v="1403823722"/>
    <n v="1401231722"/>
    <b v="0"/>
    <n v="40"/>
    <n v="0.15266666666666667"/>
    <n v="57.25"/>
    <s v="theater"/>
    <s v="plays"/>
    <s v="theater/plays"/>
    <b v="0"/>
    <x v="1"/>
  </r>
  <r>
    <n v="3925"/>
    <x v="3920"/>
    <s v="Help Save High School Theater Program_x000a_Your donations will be used to purchase props, build sets, and costumes."/>
    <n v="150"/>
    <n v="15"/>
    <x v="2"/>
    <s v="US"/>
    <s v="USD"/>
    <d v="2014-07-30T20:53:59"/>
    <d v="2014-06-30T20:53:59"/>
    <n v="1406753639"/>
    <n v="1404161639"/>
    <b v="0"/>
    <n v="3"/>
    <n v="0.1"/>
    <n v="5"/>
    <s v="theater"/>
    <s v="plays"/>
    <s v="theater/plays"/>
    <b v="0"/>
    <x v="1"/>
  </r>
  <r>
    <n v="3926"/>
    <x v="3921"/>
    <s v="Producing syllabus-relevant theatre targeted to HSC students on the NSW Central Coast"/>
    <n v="5000"/>
    <n v="15"/>
    <x v="2"/>
    <s v="AU"/>
    <s v="AUD"/>
    <d v="2014-12-27T02:02:28"/>
    <d v="2014-11-27T02:02:28"/>
    <n v="1419645748"/>
    <n v="1417053748"/>
    <b v="0"/>
    <n v="1"/>
    <n v="3.0000000000000001E-3"/>
    <n v="15"/>
    <s v="theater"/>
    <s v="plays"/>
    <s v="theater/plays"/>
    <b v="0"/>
    <x v="1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d v="2014-08-09T06:25:04"/>
    <d v="2014-07-10T06:25:04"/>
    <n v="1407565504"/>
    <n v="1404973504"/>
    <b v="0"/>
    <n v="2"/>
    <n v="0.01"/>
    <n v="12.5"/>
    <s v="theater"/>
    <s v="plays"/>
    <s v="theater/plays"/>
    <b v="0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d v="2015-09-18T16:23:47"/>
    <n v="1444971540"/>
    <n v="1442593427"/>
    <b v="0"/>
    <n v="7"/>
    <n v="0.13020000000000001"/>
    <n v="93"/>
    <s v="theater"/>
    <s v="plays"/>
    <s v="theater/plays"/>
    <b v="0"/>
    <x v="1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d v="2016-09-18T19:51:05"/>
    <d v="2016-08-19T19:51:05"/>
    <n v="1474228265"/>
    <n v="1471636265"/>
    <b v="0"/>
    <n v="14"/>
    <n v="2.265E-2"/>
    <n v="32.357142857142854"/>
    <s v="theater"/>
    <s v="plays"/>
    <s v="theater/plays"/>
    <b v="0"/>
    <x v="1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d v="2016-04-01T06:00:00"/>
    <d v="2016-03-04T08:07:48"/>
    <n v="1459490400"/>
    <n v="1457078868"/>
    <b v="0"/>
    <n v="0"/>
    <n v="0"/>
    <s v="Received No Donations"/>
    <s v="theater"/>
    <s v="plays"/>
    <s v="theater/plays"/>
    <b v="0"/>
    <x v="1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d v="2015-09-06T03:38:27"/>
    <d v="2015-08-12T03:38:27"/>
    <n v="1441510707"/>
    <n v="1439350707"/>
    <b v="0"/>
    <n v="0"/>
    <n v="0"/>
    <s v="Received No Donations"/>
    <s v="theater"/>
    <s v="plays"/>
    <s v="theater/plays"/>
    <b v="0"/>
    <x v="1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d v="2016-03-16T03:02:44"/>
    <d v="2016-02-15T04:02:44"/>
    <n v="1458097364"/>
    <n v="1455508964"/>
    <b v="0"/>
    <n v="1"/>
    <n v="8.3333333333333331E-5"/>
    <n v="1"/>
    <s v="theater"/>
    <s v="plays"/>
    <s v="theater/plays"/>
    <b v="0"/>
    <x v="1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d v="2016-06-17T23:14:22"/>
    <n v="1468716180"/>
    <n v="1466205262"/>
    <b v="0"/>
    <n v="12"/>
    <n v="0.15742857142857142"/>
    <n v="91.833333333333329"/>
    <s v="theater"/>
    <s v="plays"/>
    <s v="theater/plays"/>
    <b v="0"/>
    <x v="1"/>
  </r>
  <r>
    <n v="3934"/>
    <x v="3929"/>
    <s v="Lost youth and lost souls struggle to find meaning amid dingy basements, vanishing malls, and a bleak Midwestern summer."/>
    <n v="5000"/>
    <n v="550"/>
    <x v="2"/>
    <s v="US"/>
    <s v="USD"/>
    <d v="2015-10-01T13:00:00"/>
    <d v="2015-08-17T16:07:19"/>
    <n v="1443704400"/>
    <n v="1439827639"/>
    <b v="0"/>
    <n v="12"/>
    <n v="0.11"/>
    <n v="45.833333333333336"/>
    <s v="theater"/>
    <s v="plays"/>
    <s v="theater/plays"/>
    <b v="0"/>
    <x v="1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d v="2015-10-04T15:45:46"/>
    <d v="2015-08-05T15:45:46"/>
    <n v="1443973546"/>
    <n v="1438789546"/>
    <b v="0"/>
    <n v="23"/>
    <n v="0.43833333333333335"/>
    <n v="57.173913043478258"/>
    <s v="theater"/>
    <s v="plays"/>
    <s v="theater/plays"/>
    <b v="0"/>
    <x v="1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d v="2016-12-01T07:18:40"/>
    <d v="2016-11-01T06:18:40"/>
    <n v="1480576720"/>
    <n v="1477981120"/>
    <b v="0"/>
    <n v="0"/>
    <n v="0"/>
    <s v="Received No Donations"/>
    <s v="theater"/>
    <s v="plays"/>
    <s v="theater/plays"/>
    <b v="0"/>
    <x v="1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d v="2016-07-11T15:09:20"/>
    <d v="2016-06-13T15:09:20"/>
    <n v="1468249760"/>
    <n v="1465830560"/>
    <b v="0"/>
    <n v="10"/>
    <n v="0.86135181975736563"/>
    <n v="248.5"/>
    <s v="theater"/>
    <s v="plays"/>
    <s v="theater/plays"/>
    <b v="0"/>
    <x v="1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d v="2015-06-27T21:44:14"/>
    <d v="2015-05-27T21:44:14"/>
    <n v="1435441454"/>
    <n v="1432763054"/>
    <b v="0"/>
    <n v="5"/>
    <n v="0.12196620583717357"/>
    <n v="79.400000000000006"/>
    <s v="theater"/>
    <s v="plays"/>
    <s v="theater/plays"/>
    <b v="0"/>
    <x v="1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d v="2014-10-07T04:30:00"/>
    <d v="2014-10-03T09:36:19"/>
    <n v="1412656200"/>
    <n v="1412328979"/>
    <b v="0"/>
    <n v="1"/>
    <n v="1E-3"/>
    <n v="5"/>
    <s v="theater"/>
    <s v="plays"/>
    <s v="theater/plays"/>
    <b v="0"/>
    <x v="1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d v="2015-01-02T11:49:11"/>
    <d v="2014-11-18T11:49:11"/>
    <n v="1420199351"/>
    <n v="1416311351"/>
    <b v="0"/>
    <n v="2"/>
    <n v="2.2000000000000001E-3"/>
    <n v="5.5"/>
    <s v="theater"/>
    <s v="plays"/>
    <s v="theater/plays"/>
    <b v="0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d v="2014-10-28T14:05:37"/>
    <n v="1416877200"/>
    <n v="1414505137"/>
    <b v="0"/>
    <n v="2"/>
    <n v="9.0909090909090905E-3"/>
    <n v="25"/>
    <s v="theater"/>
    <s v="plays"/>
    <s v="theater/plays"/>
    <b v="0"/>
    <x v="1"/>
  </r>
  <r>
    <n v="3942"/>
    <x v="3937"/>
    <s v="In the 30's, two brothers, Benny and Phil, who go to the Arizona desert to be extras in a huge Biblical epic. Riotous comedy!"/>
    <n v="1200"/>
    <n v="0"/>
    <x v="2"/>
    <s v="US"/>
    <s v="USD"/>
    <d v="2015-06-16T21:41:54"/>
    <d v="2015-04-17T21:41:54"/>
    <n v="1434490914"/>
    <n v="1429306914"/>
    <b v="0"/>
    <n v="0"/>
    <n v="0"/>
    <s v="Received No Donations"/>
    <s v="theater"/>
    <s v="plays"/>
    <s v="theater/plays"/>
    <b v="0"/>
    <x v="1"/>
  </r>
  <r>
    <n v="3943"/>
    <x v="3938"/>
    <s v="Field Trip Theatre has  commissioned Alexandra Petri to write a world premiere play set in DC , &quot;The Scrum&quot;,"/>
    <n v="5000"/>
    <n v="1782"/>
    <x v="2"/>
    <s v="US"/>
    <s v="USD"/>
    <d v="2015-11-02T16:50:00"/>
    <d v="2015-10-02T18:41:08"/>
    <n v="1446483000"/>
    <n v="1443811268"/>
    <b v="0"/>
    <n v="13"/>
    <n v="0.35639999999999999"/>
    <n v="137.07692307692307"/>
    <s v="theater"/>
    <s v="plays"/>
    <s v="theater/plays"/>
    <b v="0"/>
    <x v="1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d v="2015-08-27T15:54:35"/>
    <d v="2015-07-28T15:54:35"/>
    <n v="1440690875"/>
    <n v="1438098875"/>
    <b v="0"/>
    <n v="0"/>
    <n v="0"/>
    <s v="Received No Donations"/>
    <s v="theater"/>
    <s v="plays"/>
    <s v="theater/plays"/>
    <b v="0"/>
    <x v="1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d v="2015-05-15T19:14:28"/>
    <d v="2015-04-15T19:14:28"/>
    <n v="1431717268"/>
    <n v="1429125268"/>
    <b v="0"/>
    <n v="1"/>
    <n v="2.5000000000000001E-3"/>
    <n v="5"/>
    <s v="theater"/>
    <s v="plays"/>
    <s v="theater/plays"/>
    <b v="0"/>
    <x v="1"/>
  </r>
  <r>
    <n v="3946"/>
    <x v="3941"/>
    <s v="Dr. Mecurio's is an original work of fantasy designed and written for the stage."/>
    <n v="6000"/>
    <n v="195"/>
    <x v="2"/>
    <s v="US"/>
    <s v="USD"/>
    <d v="2015-02-28T08:00:00"/>
    <d v="2015-01-27T20:00:22"/>
    <n v="1425110400"/>
    <n v="1422388822"/>
    <b v="0"/>
    <n v="5"/>
    <n v="3.2500000000000001E-2"/>
    <n v="39"/>
    <s v="theater"/>
    <s v="plays"/>
    <s v="theater/plays"/>
    <b v="0"/>
    <x v="1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d v="2016-10-02T03:25:44"/>
    <d v="2016-09-02T03:25:44"/>
    <n v="1475378744"/>
    <n v="1472786744"/>
    <b v="0"/>
    <n v="2"/>
    <n v="3.3666666666666664E-2"/>
    <n v="50.5"/>
    <s v="theater"/>
    <s v="plays"/>
    <s v="theater/plays"/>
    <b v="0"/>
    <x v="1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d v="2014-09-07T07:48:43"/>
    <d v="2014-07-09T07:48:43"/>
    <n v="1410076123"/>
    <n v="1404892123"/>
    <b v="0"/>
    <n v="0"/>
    <n v="0"/>
    <s v="Received No Donations"/>
    <s v="theater"/>
    <s v="plays"/>
    <s v="theater/plays"/>
    <b v="0"/>
    <x v="1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d v="2015-02-11T02:53:41"/>
    <d v="2015-01-12T02:53:41"/>
    <n v="1423623221"/>
    <n v="1421031221"/>
    <b v="0"/>
    <n v="32"/>
    <n v="0.15770000000000001"/>
    <n v="49.28125"/>
    <s v="theater"/>
    <s v="plays"/>
    <s v="theater/plays"/>
    <b v="0"/>
    <x v="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d v="2016-04-08T18:35:00"/>
    <d v="2016-03-10T16:51:20"/>
    <n v="1460140500"/>
    <n v="1457628680"/>
    <b v="0"/>
    <n v="1"/>
    <n v="6.2500000000000003E-3"/>
    <n v="25"/>
    <s v="theater"/>
    <s v="plays"/>
    <s v="theater/plays"/>
    <b v="0"/>
    <x v="1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d v="2016-05-03T18:49:02"/>
    <d v="2016-03-04T19:49:02"/>
    <n v="1462301342"/>
    <n v="1457120942"/>
    <b v="0"/>
    <n v="1"/>
    <n v="5.0000000000000004E-6"/>
    <n v="1"/>
    <s v="theater"/>
    <s v="plays"/>
    <s v="theater/plays"/>
    <b v="0"/>
    <x v="1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d v="2015-10-26T18:58:10"/>
    <d v="2015-08-27T18:58:10"/>
    <n v="1445885890"/>
    <n v="1440701890"/>
    <b v="0"/>
    <n v="1"/>
    <n v="9.6153846153846159E-4"/>
    <n v="25"/>
    <s v="theater"/>
    <s v="plays"/>
    <s v="theater/plays"/>
    <b v="0"/>
    <x v="1"/>
  </r>
  <r>
    <n v="3953"/>
    <x v="3948"/>
    <s v="Actors and actresses are needed to help me create a stage play. A stage play needs to be adapted from the book I wrote."/>
    <n v="17600"/>
    <n v="0"/>
    <x v="2"/>
    <s v="US"/>
    <s v="USD"/>
    <d v="2016-07-29T23:29:00"/>
    <d v="2016-06-29T01:09:46"/>
    <n v="1469834940"/>
    <n v="1467162586"/>
    <b v="0"/>
    <n v="0"/>
    <n v="0"/>
    <s v="Received No Donations"/>
    <s v="theater"/>
    <s v="plays"/>
    <s v="theater/plays"/>
    <b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d v="2014-07-14T15:37:44"/>
    <d v="2014-05-15T15:37:44"/>
    <n v="1405352264"/>
    <n v="1400168264"/>
    <b v="0"/>
    <n v="0"/>
    <n v="0"/>
    <s v="Received No Donations"/>
    <s v="theater"/>
    <s v="plays"/>
    <s v="theater/plays"/>
    <b v="0"/>
    <x v="1"/>
  </r>
  <r>
    <n v="3955"/>
    <x v="3950"/>
    <s v="FHE High School Theatre Booster Fund Raiser for Costumes --Fall Play Snow Queen and Spring Musical Once on this Island"/>
    <n v="1750"/>
    <n v="425"/>
    <x v="2"/>
    <s v="US"/>
    <s v="USD"/>
    <d v="2015-11-28T21:22:21"/>
    <d v="2015-10-29T20:22:21"/>
    <n v="1448745741"/>
    <n v="1446150141"/>
    <b v="0"/>
    <n v="8"/>
    <n v="0.24285714285714285"/>
    <n v="53.125"/>
    <s v="theater"/>
    <s v="plays"/>
    <s v="theater/plays"/>
    <b v="0"/>
    <x v="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d v="2016-04-25T00:20:00"/>
    <d v="2016-03-28T22:22:07"/>
    <n v="1461543600"/>
    <n v="1459203727"/>
    <b v="0"/>
    <n v="0"/>
    <n v="0"/>
    <s v="Received No Donations"/>
    <s v="theater"/>
    <s v="plays"/>
    <s v="theater/plays"/>
    <b v="0"/>
    <x v="1"/>
  </r>
  <r>
    <n v="3957"/>
    <x v="3952"/>
    <s v="A play about something, or maybe nothing. Four actors depicting all 9 seasons of Seinfeld in 90 minutes."/>
    <n v="28000"/>
    <n v="7"/>
    <x v="2"/>
    <s v="US"/>
    <s v="USD"/>
    <d v="2016-07-08T23:25:54"/>
    <d v="2016-05-23T23:25:54"/>
    <n v="1468020354"/>
    <n v="1464045954"/>
    <b v="0"/>
    <n v="1"/>
    <n v="2.5000000000000001E-4"/>
    <n v="7"/>
    <s v="theater"/>
    <s v="plays"/>
    <s v="theater/plays"/>
    <b v="0"/>
    <x v="1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d v="2014-08-02T14:00:00"/>
    <d v="2014-06-26T22:48:32"/>
    <n v="1406988000"/>
    <n v="1403822912"/>
    <b v="0"/>
    <n v="16"/>
    <n v="0.32050000000000001"/>
    <n v="40.0625"/>
    <s v="theater"/>
    <s v="plays"/>
    <s v="theater/plays"/>
    <b v="0"/>
    <x v="1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d v="2014-09-28T18:55:56"/>
    <d v="2014-08-29T18:55:56"/>
    <n v="1411930556"/>
    <n v="1409338556"/>
    <b v="0"/>
    <n v="12"/>
    <n v="0.24333333333333335"/>
    <n v="24.333333333333332"/>
    <s v="theater"/>
    <s v="plays"/>
    <s v="theater/plays"/>
    <b v="0"/>
    <x v="1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d v="2016-01-03T20:17:36"/>
    <d v="2015-12-04T20:17:36"/>
    <n v="1451852256"/>
    <n v="1449260256"/>
    <b v="0"/>
    <n v="4"/>
    <n v="1.4999999999999999E-2"/>
    <n v="11.25"/>
    <s v="theater"/>
    <s v="plays"/>
    <s v="theater/plays"/>
    <b v="0"/>
    <x v="1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d v="2014-05-08T21:23:30"/>
    <d v="2014-04-16T21:23:30"/>
    <n v="1399584210"/>
    <n v="1397683410"/>
    <b v="0"/>
    <n v="2"/>
    <n v="4.1999999999999997E-3"/>
    <n v="10.5"/>
    <s v="theater"/>
    <s v="plays"/>
    <s v="theater/plays"/>
    <b v="0"/>
    <x v="1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d v="2015-11-28T14:54:54"/>
    <d v="2015-11-03T14:54:54"/>
    <n v="1448722494"/>
    <n v="1446562494"/>
    <b v="0"/>
    <n v="3"/>
    <n v="3.214285714285714E-2"/>
    <n v="15"/>
    <s v="theater"/>
    <s v="plays"/>
    <s v="theater/plays"/>
    <b v="0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d v="2015-10-19T03:41:57"/>
    <n v="1447821717"/>
    <n v="1445226117"/>
    <b v="0"/>
    <n v="0"/>
    <n v="0"/>
    <s v="Received No Donations"/>
    <s v="theater"/>
    <s v="plays"/>
    <s v="theater/plays"/>
    <b v="0"/>
    <x v="1"/>
  </r>
  <r>
    <n v="3964"/>
    <x v="3959"/>
    <s v="&quot;MAMA'Z BA-B&quot; is the story of Marcus Williams who struggles to find a place for himself as a young black male."/>
    <n v="2000"/>
    <n v="126"/>
    <x v="2"/>
    <s v="US"/>
    <s v="USD"/>
    <d v="2015-04-19T16:19:46"/>
    <d v="2015-02-18T17:19:46"/>
    <n v="1429460386"/>
    <n v="1424279986"/>
    <b v="0"/>
    <n v="3"/>
    <n v="6.3E-2"/>
    <n v="42"/>
    <s v="theater"/>
    <s v="plays"/>
    <s v="theater/plays"/>
    <b v="0"/>
    <x v="1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d v="2016-04-14T04:39:40"/>
    <d v="2016-02-14T05:39:40"/>
    <n v="1460608780"/>
    <n v="1455428380"/>
    <b v="0"/>
    <n v="4"/>
    <n v="0.14249999999999999"/>
    <n v="71.25"/>
    <s v="theater"/>
    <s v="plays"/>
    <s v="theater/plays"/>
    <b v="0"/>
    <x v="1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d v="2014-07-24T02:59:00"/>
    <d v="2014-06-11T17:04:38"/>
    <n v="1406170740"/>
    <n v="1402506278"/>
    <b v="0"/>
    <n v="2"/>
    <n v="6.0000000000000001E-3"/>
    <n v="22.5"/>
    <s v="theater"/>
    <s v="plays"/>
    <s v="theater/plays"/>
    <b v="0"/>
    <x v="1"/>
  </r>
  <r>
    <n v="3967"/>
    <x v="3962"/>
    <s v="Ramsay Wise is painting the backdrops for the Maplewood Barn Theatre's summer 2017 production. He needs canvas and paint."/>
    <n v="1700"/>
    <n v="410"/>
    <x v="2"/>
    <s v="US"/>
    <s v="USD"/>
    <d v="2017-03-06T06:58:27"/>
    <d v="2017-02-04T06:58:27"/>
    <n v="1488783507"/>
    <n v="1486191507"/>
    <b v="0"/>
    <n v="10"/>
    <n v="0.2411764705882353"/>
    <n v="41"/>
    <s v="theater"/>
    <s v="plays"/>
    <s v="theater/plays"/>
    <b v="0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d v="2016-05-22T19:34:33"/>
    <d v="2016-03-23T19:34:33"/>
    <n v="1463945673"/>
    <n v="1458761673"/>
    <b v="0"/>
    <n v="11"/>
    <n v="0.10539999999999999"/>
    <n v="47.909090909090907"/>
    <s v="theater"/>
    <s v="plays"/>
    <s v="theater/plays"/>
    <b v="0"/>
    <x v="1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d v="2016-08-29T03:55:00"/>
    <d v="2016-08-19T20:30:46"/>
    <n v="1472442900"/>
    <n v="1471638646"/>
    <b v="0"/>
    <n v="6"/>
    <n v="7.4690265486725665E-2"/>
    <n v="35.166666666666664"/>
    <s v="theater"/>
    <s v="plays"/>
    <s v="theater/plays"/>
    <b v="0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d v="2016-03-18T20:43:31"/>
    <n v="1460925811"/>
    <n v="1458333811"/>
    <b v="0"/>
    <n v="2"/>
    <n v="7.3333333333333334E-4"/>
    <n v="5.5"/>
    <s v="theater"/>
    <s v="plays"/>
    <s v="theater/plays"/>
    <b v="0"/>
    <x v="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d v="2014-07-21T12:52:06"/>
    <d v="2014-06-21T12:52:06"/>
    <n v="1405947126"/>
    <n v="1403355126"/>
    <b v="0"/>
    <n v="6"/>
    <n v="9.7142857142857135E-3"/>
    <n v="22.666666666666668"/>
    <s v="theater"/>
    <s v="plays"/>
    <s v="theater/plays"/>
    <b v="0"/>
    <x v="1"/>
  </r>
  <r>
    <n v="3972"/>
    <x v="3967"/>
    <s v="We're a horror based theatre company in Oklahoma City beginning our first season of shows."/>
    <n v="1000"/>
    <n v="211"/>
    <x v="2"/>
    <s v="US"/>
    <s v="USD"/>
    <d v="2015-02-06T01:37:14"/>
    <d v="2014-12-08T01:37:14"/>
    <n v="1423186634"/>
    <n v="1418002634"/>
    <b v="0"/>
    <n v="8"/>
    <n v="0.21099999999999999"/>
    <n v="26.375"/>
    <s v="theater"/>
    <s v="plays"/>
    <s v="theater/plays"/>
    <b v="0"/>
    <x v="1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d v="2016-05-09T04:00:00"/>
    <d v="2016-04-09T16:25:10"/>
    <n v="1462766400"/>
    <n v="1460219110"/>
    <b v="0"/>
    <n v="37"/>
    <n v="0.78100000000000003"/>
    <n v="105.54054054054055"/>
    <s v="theater"/>
    <s v="plays"/>
    <s v="theater/plays"/>
    <b v="0"/>
    <x v="1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d v="2016-06-02T13:07:28"/>
    <d v="2016-05-03T13:07:28"/>
    <n v="1464872848"/>
    <n v="1462280848"/>
    <b v="0"/>
    <n v="11"/>
    <n v="0.32"/>
    <n v="29.09090909090909"/>
    <s v="theater"/>
    <s v="plays"/>
    <s v="theater/plays"/>
    <b v="0"/>
    <x v="1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d v="2016-07-13T20:48:18"/>
    <d v="2016-06-13T20:48:18"/>
    <n v="1468442898"/>
    <n v="1465850898"/>
    <b v="0"/>
    <n v="0"/>
    <n v="0"/>
    <s v="Received No Donations"/>
    <s v="theater"/>
    <s v="plays"/>
    <s v="theater/plays"/>
    <b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d v="2014-07-10T20:36:01"/>
    <n v="1406876400"/>
    <n v="1405024561"/>
    <b v="0"/>
    <n v="10"/>
    <n v="0.47692307692307695"/>
    <n v="62"/>
    <s v="theater"/>
    <s v="plays"/>
    <s v="theater/plays"/>
    <b v="0"/>
    <x v="1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d v="2016-06-22T18:55:32"/>
    <n v="1469213732"/>
    <n v="1466621732"/>
    <b v="0"/>
    <n v="6"/>
    <n v="1.4500000000000001E-2"/>
    <n v="217.5"/>
    <s v="theater"/>
    <s v="plays"/>
    <s v="theater/plays"/>
    <b v="0"/>
    <x v="1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d v="2015-01-31T15:25:53"/>
    <d v="2014-12-02T15:25:53"/>
    <n v="1422717953"/>
    <n v="1417533953"/>
    <b v="0"/>
    <n v="8"/>
    <n v="0.107"/>
    <n v="26.75"/>
    <s v="theater"/>
    <s v="plays"/>
    <s v="theater/plays"/>
    <b v="0"/>
    <x v="1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d v="2015-03-29T20:00:00"/>
    <d v="2015-03-06T21:40:57"/>
    <n v="1427659200"/>
    <n v="1425678057"/>
    <b v="0"/>
    <n v="6"/>
    <n v="1.8333333333333333E-2"/>
    <n v="18.333333333333332"/>
    <s v="theater"/>
    <s v="plays"/>
    <s v="theater/plays"/>
    <b v="0"/>
    <x v="1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d v="2014-07-05T14:22:27"/>
    <d v="2014-06-05T14:22:27"/>
    <n v="1404570147"/>
    <n v="1401978147"/>
    <b v="0"/>
    <n v="7"/>
    <n v="0.18"/>
    <n v="64.285714285714292"/>
    <s v="theater"/>
    <s v="plays"/>
    <s v="theater/plays"/>
    <b v="0"/>
    <x v="1"/>
  </r>
  <r>
    <n v="3981"/>
    <x v="3357"/>
    <s v="A Theatrical Production Celebrating the Lebanese Culture and the Human Spirit in Time of War."/>
    <n v="30000"/>
    <n v="1225"/>
    <x v="2"/>
    <s v="US"/>
    <s v="USD"/>
    <d v="2016-07-17T04:19:09"/>
    <d v="2016-05-18T04:19:09"/>
    <n v="1468729149"/>
    <n v="1463545149"/>
    <b v="0"/>
    <n v="7"/>
    <n v="4.0833333333333333E-2"/>
    <n v="175"/>
    <s v="theater"/>
    <s v="plays"/>
    <s v="theater/plays"/>
    <b v="0"/>
    <x v="1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d v="2015-07-07T19:26:20"/>
    <d v="2015-05-08T19:26:20"/>
    <n v="1436297180"/>
    <n v="1431113180"/>
    <b v="0"/>
    <n v="5"/>
    <n v="0.2"/>
    <n v="34"/>
    <s v="theater"/>
    <s v="plays"/>
    <s v="theater/plays"/>
    <b v="0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d v="2014-04-18T20:52:36"/>
    <n v="1400569140"/>
    <n v="1397854356"/>
    <b v="0"/>
    <n v="46"/>
    <n v="0.34802513464991025"/>
    <n v="84.282608695652172"/>
    <s v="theater"/>
    <s v="plays"/>
    <s v="theater/plays"/>
    <b v="0"/>
    <x v="1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d v="2014-11-08T00:00:00"/>
    <d v="2014-10-08T23:07:24"/>
    <n v="1415404800"/>
    <n v="1412809644"/>
    <b v="0"/>
    <n v="10"/>
    <n v="6.3333333333333339E-2"/>
    <n v="9.5"/>
    <s v="theater"/>
    <s v="plays"/>
    <s v="theater/plays"/>
    <b v="0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d v="2016-01-30T16:58:40"/>
    <n v="1456002300"/>
    <n v="1454173120"/>
    <b v="0"/>
    <n v="19"/>
    <n v="0.32050000000000001"/>
    <n v="33.736842105263158"/>
    <s v="theater"/>
    <s v="plays"/>
    <s v="theater/plays"/>
    <b v="0"/>
    <x v="1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d v="2016-05-06T13:04:00"/>
    <d v="2016-04-07T13:09:54"/>
    <n v="1462539840"/>
    <n v="1460034594"/>
    <b v="0"/>
    <n v="13"/>
    <n v="9.7600000000000006E-2"/>
    <n v="37.53846153846154"/>
    <s v="theater"/>
    <s v="plays"/>
    <s v="theater/plays"/>
    <b v="0"/>
    <x v="1"/>
  </r>
  <r>
    <n v="3987"/>
    <x v="3981"/>
    <s v="Write Now 5 is a new writing festival in south east London promoting new work from emerging playwrights."/>
    <n v="400"/>
    <n v="151"/>
    <x v="2"/>
    <s v="GB"/>
    <s v="GBP"/>
    <d v="2014-05-16T22:11:30"/>
    <d v="2014-05-06T22:11:30"/>
    <n v="1400278290"/>
    <n v="1399414290"/>
    <b v="0"/>
    <n v="13"/>
    <n v="0.3775"/>
    <n v="11.615384615384615"/>
    <s v="theater"/>
    <s v="plays"/>
    <s v="theater/plays"/>
    <b v="0"/>
    <x v="1"/>
  </r>
  <r>
    <n v="3988"/>
    <x v="3982"/>
    <s v="An evening of of stories based both in myth and truth."/>
    <n v="1500"/>
    <n v="32"/>
    <x v="2"/>
    <s v="US"/>
    <s v="USD"/>
    <d v="2015-08-29T01:56:53"/>
    <d v="2015-08-14T01:56:53"/>
    <n v="1440813413"/>
    <n v="1439517413"/>
    <b v="0"/>
    <n v="4"/>
    <n v="2.1333333333333333E-2"/>
    <n v="8"/>
    <s v="theater"/>
    <s v="plays"/>
    <s v="theater/plays"/>
    <b v="0"/>
    <x v="1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d v="2015-11-08T18:59:41"/>
    <d v="2015-10-09T17:59:41"/>
    <n v="1447009181"/>
    <n v="1444413581"/>
    <b v="0"/>
    <n v="0"/>
    <n v="0"/>
    <s v="Received No Donations"/>
    <s v="theater"/>
    <s v="plays"/>
    <s v="theater/plays"/>
    <b v="0"/>
    <x v="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d v="2016-03-02T16:08:13"/>
    <d v="2016-02-01T16:08:13"/>
    <n v="1456934893"/>
    <n v="1454342893"/>
    <b v="0"/>
    <n v="3"/>
    <n v="4.1818181818181817E-2"/>
    <n v="23"/>
    <s v="theater"/>
    <s v="plays"/>
    <s v="theater/plays"/>
    <b v="0"/>
    <x v="1"/>
  </r>
  <r>
    <n v="3991"/>
    <x v="3985"/>
    <s v="North Texas first actor-driven theatre company needs your help"/>
    <n v="500"/>
    <n v="100"/>
    <x v="2"/>
    <s v="US"/>
    <s v="USD"/>
    <d v="2015-05-31T15:28:02"/>
    <d v="2015-05-01T15:28:02"/>
    <n v="1433086082"/>
    <n v="1430494082"/>
    <b v="0"/>
    <n v="1"/>
    <n v="0.2"/>
    <n v="100"/>
    <s v="theater"/>
    <s v="plays"/>
    <s v="theater/plays"/>
    <b v="0"/>
    <x v="1"/>
  </r>
  <r>
    <n v="3992"/>
    <x v="3986"/>
    <s v="A richly textured and intellectually powerful social commentary about family, community and America."/>
    <n v="10000"/>
    <n v="541"/>
    <x v="2"/>
    <s v="US"/>
    <s v="USD"/>
    <d v="2015-12-11T23:34:19"/>
    <d v="2015-10-12T22:34:19"/>
    <n v="1449876859"/>
    <n v="1444689259"/>
    <b v="0"/>
    <n v="9"/>
    <n v="5.4100000000000002E-2"/>
    <n v="60.111111111111114"/>
    <s v="theater"/>
    <s v="plays"/>
    <s v="theater/plays"/>
    <b v="0"/>
    <x v="1"/>
  </r>
  <r>
    <n v="3993"/>
    <x v="3987"/>
    <s v="I am seeking to turn my collection of urban poetry into a stage play. My desire is to inspire victims to heal."/>
    <n v="50000"/>
    <n v="3"/>
    <x v="2"/>
    <s v="US"/>
    <s v="USD"/>
    <d v="2015-05-13T20:45:12"/>
    <d v="2015-04-13T20:45:12"/>
    <n v="1431549912"/>
    <n v="1428957912"/>
    <b v="0"/>
    <n v="1"/>
    <n v="6.0000000000000002E-5"/>
    <n v="3"/>
    <s v="theater"/>
    <s v="plays"/>
    <s v="theater/plays"/>
    <b v="0"/>
    <x v="1"/>
  </r>
  <r>
    <n v="3994"/>
    <x v="3988"/>
    <s v="Is Henson willing to dare risk a theatrical speaking tour of his North Pole adventures...and more?"/>
    <n v="2000"/>
    <n v="5"/>
    <x v="2"/>
    <s v="US"/>
    <s v="USD"/>
    <d v="2014-07-19T09:21:30"/>
    <d v="2014-06-19T09:21:30"/>
    <n v="1405761690"/>
    <n v="1403169690"/>
    <b v="0"/>
    <n v="1"/>
    <n v="2.5000000000000001E-3"/>
    <n v="5"/>
    <s v="theater"/>
    <s v="plays"/>
    <s v="theater/plays"/>
    <b v="0"/>
    <x v="1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d v="2015-02-14T11:27:00"/>
    <d v="2015-01-15T16:24:37"/>
    <n v="1423913220"/>
    <n v="1421339077"/>
    <b v="0"/>
    <n v="4"/>
    <n v="0.35"/>
    <n v="17.5"/>
    <s v="theater"/>
    <s v="plays"/>
    <s v="theater/plays"/>
    <b v="0"/>
    <x v="1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d v="2014-11-20T16:04:00"/>
    <d v="2014-11-07T06:24:24"/>
    <n v="1416499440"/>
    <n v="1415341464"/>
    <b v="0"/>
    <n v="17"/>
    <n v="0.16566666666666666"/>
    <n v="29.235294117647058"/>
    <s v="theater"/>
    <s v="plays"/>
    <s v="theater/plays"/>
    <b v="0"/>
    <x v="1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d v="2015-04-05T08:23:41"/>
    <d v="2015-03-06T09:23:41"/>
    <n v="1428222221"/>
    <n v="1425633821"/>
    <b v="0"/>
    <n v="0"/>
    <n v="0"/>
    <s v="Received No Donations"/>
    <s v="theater"/>
    <s v="plays"/>
    <s v="theater/plays"/>
    <b v="0"/>
    <x v="1"/>
  </r>
  <r>
    <n v="3998"/>
    <x v="3992"/>
    <s v="Forsaken Angels, a powerful new play by William Leary, author of DCMTA's Best Of 2014 Play Masquerade."/>
    <n v="1250"/>
    <n v="715"/>
    <x v="2"/>
    <s v="US"/>
    <s v="USD"/>
    <d v="2015-03-28T22:07:06"/>
    <d v="2015-02-26T23:07:06"/>
    <n v="1427580426"/>
    <n v="1424992026"/>
    <b v="0"/>
    <n v="12"/>
    <n v="0.57199999999999995"/>
    <n v="59.583333333333336"/>
    <s v="theater"/>
    <s v="plays"/>
    <s v="theater/plays"/>
    <b v="0"/>
    <x v="1"/>
  </r>
  <r>
    <n v="3999"/>
    <x v="3993"/>
    <s v="If tables had ears what tales would they tell? Sins of Seven Tables, a modern take on the 7 Deadlies, are they still sins?"/>
    <n v="7000"/>
    <n v="1156"/>
    <x v="2"/>
    <s v="US"/>
    <s v="USD"/>
    <d v="2014-08-31T19:51:49"/>
    <d v="2014-07-22T19:53:18"/>
    <n v="1409514709"/>
    <n v="1406058798"/>
    <b v="0"/>
    <n v="14"/>
    <n v="0.16514285714285715"/>
    <n v="82.571428571428569"/>
    <s v="theater"/>
    <s v="plays"/>
    <s v="theater/plays"/>
    <b v="0"/>
    <x v="1"/>
  </r>
  <r>
    <n v="4000"/>
    <x v="3994"/>
    <s v="An Enticing Trip into the World of Assisted Dying"/>
    <n v="8000"/>
    <n v="10"/>
    <x v="2"/>
    <s v="US"/>
    <s v="USD"/>
    <d v="2016-05-07T14:29:18"/>
    <d v="2016-03-08T15:29:18"/>
    <n v="1462631358"/>
    <n v="1457450958"/>
    <b v="0"/>
    <n v="1"/>
    <n v="1.25E-3"/>
    <n v="10"/>
    <s v="theater"/>
    <s v="plays"/>
    <s v="theater/plays"/>
    <b v="0"/>
    <x v="1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d v="2017-03-01T19:00:00"/>
    <d v="2017-02-09T23:08:28"/>
    <n v="1488394800"/>
    <n v="1486681708"/>
    <b v="0"/>
    <n v="14"/>
    <n v="0.3775"/>
    <n v="32.357142857142854"/>
    <s v="theater"/>
    <s v="plays"/>
    <s v="theater/plays"/>
    <b v="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d v="2014-09-27T01:02:41"/>
    <d v="2014-08-28T01:02:41"/>
    <n v="1411779761"/>
    <n v="1409187761"/>
    <b v="0"/>
    <n v="4"/>
    <n v="1.84E-2"/>
    <n v="5.75"/>
    <s v="theater"/>
    <s v="plays"/>
    <s v="theater/plays"/>
    <b v="0"/>
    <x v="1"/>
  </r>
  <r>
    <n v="4003"/>
    <x v="3997"/>
    <s v="&quot;MAMA'Z BA-B&quot; is the story of Marcus Williams who struggles to find a place for himself as a young black male."/>
    <n v="2000"/>
    <n v="201"/>
    <x v="2"/>
    <s v="US"/>
    <s v="USD"/>
    <d v="2015-02-15T14:05:47"/>
    <d v="2015-01-16T14:05:47"/>
    <n v="1424009147"/>
    <n v="1421417147"/>
    <b v="0"/>
    <n v="2"/>
    <n v="0.10050000000000001"/>
    <n v="100.5"/>
    <s v="theater"/>
    <s v="plays"/>
    <s v="theater/plays"/>
    <b v="0"/>
    <x v="1"/>
  </r>
  <r>
    <n v="4004"/>
    <x v="3998"/>
    <s v="Help Launch The Queen Into South Florida!"/>
    <n v="500"/>
    <n v="1"/>
    <x v="2"/>
    <s v="US"/>
    <s v="USD"/>
    <d v="2014-10-08T03:54:17"/>
    <d v="2014-09-08T03:54:17"/>
    <n v="1412740457"/>
    <n v="1410148457"/>
    <b v="0"/>
    <n v="1"/>
    <n v="2E-3"/>
    <n v="1"/>
    <s v="theater"/>
    <s v="plays"/>
    <s v="theater/plays"/>
    <b v="0"/>
    <x v="1"/>
  </r>
  <r>
    <n v="4005"/>
    <x v="3999"/>
    <s v="Help us bring more Art to the Community. It's our second production, Fences by August Wilson. Help us make it a success!"/>
    <n v="3000"/>
    <n v="40"/>
    <x v="2"/>
    <s v="US"/>
    <s v="USD"/>
    <d v="2014-10-20T19:23:05"/>
    <d v="2014-08-21T19:23:05"/>
    <n v="1413832985"/>
    <n v="1408648985"/>
    <b v="0"/>
    <n v="2"/>
    <n v="1.3333333333333334E-2"/>
    <n v="20"/>
    <s v="theater"/>
    <s v="plays"/>
    <s v="theater/plays"/>
    <b v="0"/>
    <x v="1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d v="2016-02-16T18:33:07"/>
    <d v="2016-01-22T18:33:07"/>
    <n v="1455647587"/>
    <n v="1453487587"/>
    <b v="0"/>
    <n v="1"/>
    <n v="6.666666666666667E-5"/>
    <n v="2"/>
    <s v="theater"/>
    <s v="plays"/>
    <s v="theater/plays"/>
    <b v="0"/>
    <x v="1"/>
  </r>
  <r>
    <n v="4007"/>
    <x v="3988"/>
    <s v="Is the public ready to hear Matt's story? Is he willing to risk public speaking and the waning reputation among his own race?"/>
    <n v="2000"/>
    <n v="5"/>
    <x v="2"/>
    <s v="US"/>
    <s v="USD"/>
    <d v="2014-08-26T16:28:00"/>
    <d v="2014-07-28T18:33:01"/>
    <n v="1409070480"/>
    <n v="1406572381"/>
    <b v="0"/>
    <n v="1"/>
    <n v="2.5000000000000001E-3"/>
    <n v="5"/>
    <s v="theater"/>
    <s v="plays"/>
    <s v="theater/plays"/>
    <b v="0"/>
    <x v="1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d v="2015-07-22T23:08:27"/>
    <d v="2015-06-22T23:08:27"/>
    <n v="1437606507"/>
    <n v="1435014507"/>
    <b v="0"/>
    <n v="4"/>
    <n v="0.06"/>
    <n v="15"/>
    <s v="theater"/>
    <s v="plays"/>
    <s v="theater/plays"/>
    <b v="0"/>
    <x v="1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d v="2014-09-09T16:49:20"/>
    <d v="2014-07-31T16:49:20"/>
    <n v="1410281360"/>
    <n v="1406825360"/>
    <b v="0"/>
    <n v="3"/>
    <n v="3.8860103626943004E-2"/>
    <n v="25"/>
    <s v="theater"/>
    <s v="plays"/>
    <s v="theater/plays"/>
    <b v="0"/>
    <x v="1"/>
  </r>
  <r>
    <n v="4010"/>
    <x v="4003"/>
    <s v="JUNTO Productions is proud to present our first production, the premiere of The Connection, a play by Jeffrey Paul."/>
    <n v="7200"/>
    <n v="1742"/>
    <x v="2"/>
    <s v="US"/>
    <s v="USD"/>
    <d v="2014-10-26T18:29:26"/>
    <d v="2014-10-09T18:29:26"/>
    <n v="1414348166"/>
    <n v="1412879366"/>
    <b v="0"/>
    <n v="38"/>
    <n v="0.24194444444444443"/>
    <n v="45.842105263157897"/>
    <s v="theater"/>
    <s v="plays"/>
    <s v="theater/plays"/>
    <b v="0"/>
    <x v="1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d v="2015-01-28T13:04:38"/>
    <d v="2014-12-29T13:04:38"/>
    <n v="1422450278"/>
    <n v="1419858278"/>
    <b v="0"/>
    <n v="4"/>
    <n v="7.5999999999999998E-2"/>
    <n v="4.75"/>
    <s v="theater"/>
    <s v="plays"/>
    <s v="theater/plays"/>
    <b v="0"/>
    <x v="1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d v="2015-05-02T13:04:09"/>
    <d v="2015-04-02T13:04:09"/>
    <n v="1430571849"/>
    <n v="1427979849"/>
    <b v="0"/>
    <n v="0"/>
    <n v="0"/>
    <s v="Received No Donations"/>
    <s v="theater"/>
    <s v="plays"/>
    <s v="theater/plays"/>
    <b v="0"/>
    <x v="1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d v="2015-02-16T07:13:43"/>
    <d v="2015-01-17T07:13:43"/>
    <n v="1424070823"/>
    <n v="1421478823"/>
    <b v="0"/>
    <n v="2"/>
    <n v="1.2999999999999999E-2"/>
    <n v="13"/>
    <s v="theater"/>
    <s v="plays"/>
    <s v="theater/plays"/>
    <b v="0"/>
    <x v="1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d v="2016-03-05T05:54:29"/>
    <d v="2016-02-19T05:54:29"/>
    <n v="1457157269"/>
    <n v="1455861269"/>
    <b v="0"/>
    <n v="0"/>
    <n v="0"/>
    <s v="Received No Donations"/>
    <s v="theater"/>
    <s v="plays"/>
    <s v="theater/plays"/>
    <b v="0"/>
    <x v="1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d v="2015-07-19T18:44:23"/>
    <d v="2015-06-19T18:44:23"/>
    <n v="1437331463"/>
    <n v="1434739463"/>
    <b v="0"/>
    <n v="1"/>
    <n v="1.4285714285714287E-4"/>
    <n v="1"/>
    <s v="theater"/>
    <s v="plays"/>
    <s v="theater/plays"/>
    <b v="0"/>
    <x v="1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d v="2014-09-17T20:56:40"/>
    <d v="2014-08-18T20:56:40"/>
    <n v="1410987400"/>
    <n v="1408395400"/>
    <b v="0"/>
    <n v="7"/>
    <n v="0.14000000000000001"/>
    <n v="10"/>
    <s v="theater"/>
    <s v="plays"/>
    <s v="theater/plays"/>
    <b v="0"/>
    <x v="1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d v="2014-09-04T16:07:54"/>
    <d v="2014-08-05T16:07:54"/>
    <n v="1409846874"/>
    <n v="1407254874"/>
    <b v="0"/>
    <n v="2"/>
    <n v="1.0500000000000001E-2"/>
    <n v="52.5"/>
    <s v="theater"/>
    <s v="plays"/>
    <s v="theater/plays"/>
    <b v="0"/>
    <x v="1"/>
  </r>
  <r>
    <n v="4018"/>
    <x v="4011"/>
    <s v="Funding for a production of Time Please at the Brighton Fringe 2017... and beyond."/>
    <n v="1500"/>
    <n v="130"/>
    <x v="2"/>
    <s v="GB"/>
    <s v="GBP"/>
    <d v="2016-10-07T21:51:48"/>
    <d v="2016-09-07T21:51:48"/>
    <n v="1475877108"/>
    <n v="1473285108"/>
    <b v="0"/>
    <n v="4"/>
    <n v="8.666666666666667E-2"/>
    <n v="32.5"/>
    <s v="theater"/>
    <s v="plays"/>
    <s v="theater/plays"/>
    <b v="0"/>
    <x v="1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d v="2016-04-15T16:28:00"/>
    <d v="2016-02-17T16:13:16"/>
    <n v="1460737680"/>
    <n v="1455725596"/>
    <b v="0"/>
    <n v="4"/>
    <n v="8.2857142857142851E-3"/>
    <n v="7.25"/>
    <s v="theater"/>
    <s v="plays"/>
    <s v="theater/plays"/>
    <b v="0"/>
    <x v="1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d v="2015-03-24T03:34:59"/>
    <d v="2015-02-22T04:34:59"/>
    <n v="1427168099"/>
    <n v="1424579699"/>
    <b v="0"/>
    <n v="3"/>
    <n v="0.16666666666666666"/>
    <n v="33.333333333333336"/>
    <s v="theater"/>
    <s v="plays"/>
    <s v="theater/plays"/>
    <b v="0"/>
    <x v="1"/>
  </r>
  <r>
    <n v="4021"/>
    <x v="4014"/>
    <s v="Help a group of actors end bigotry in Houston, TX by supporting a  full production of Angels in America."/>
    <n v="15000"/>
    <n v="125"/>
    <x v="2"/>
    <s v="US"/>
    <s v="USD"/>
    <d v="2014-10-26T21:52:38"/>
    <d v="2014-08-27T21:52:38"/>
    <n v="1414360358"/>
    <n v="1409176358"/>
    <b v="0"/>
    <n v="2"/>
    <n v="8.3333333333333332E-3"/>
    <n v="62.5"/>
    <s v="theater"/>
    <s v="plays"/>
    <s v="theater/plays"/>
    <b v="0"/>
    <x v="1"/>
  </r>
  <r>
    <n v="4022"/>
    <x v="4015"/>
    <s v="Help us produce a video of the first Original Pronunciation Merchant of Venice."/>
    <n v="18000"/>
    <n v="12521"/>
    <x v="2"/>
    <s v="US"/>
    <s v="USD"/>
    <d v="2015-02-01T02:54:00"/>
    <d v="2014-12-17T14:01:07"/>
    <n v="1422759240"/>
    <n v="1418824867"/>
    <b v="0"/>
    <n v="197"/>
    <n v="0.69561111111111107"/>
    <n v="63.558375634517766"/>
    <s v="theater"/>
    <s v="plays"/>
    <s v="theater/plays"/>
    <b v="0"/>
    <x v="1"/>
  </r>
  <r>
    <n v="4023"/>
    <x v="4016"/>
    <s v="An original gospel stage play that explores the pain and hurt caused by those who struggle to forgive others!"/>
    <n v="7000"/>
    <n v="0"/>
    <x v="2"/>
    <s v="US"/>
    <s v="USD"/>
    <d v="2016-03-24T22:59:23"/>
    <d v="2016-02-08T23:59:23"/>
    <n v="1458860363"/>
    <n v="1454975963"/>
    <b v="0"/>
    <n v="0"/>
    <n v="0"/>
    <s v="Received No Donations"/>
    <s v="theater"/>
    <s v="plays"/>
    <s v="theater/plays"/>
    <b v="0"/>
    <x v="1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d v="2015-08-31T16:04:57"/>
    <d v="2015-08-01T16:04:57"/>
    <n v="1441037097"/>
    <n v="1438445097"/>
    <b v="0"/>
    <n v="1"/>
    <n v="1.2500000000000001E-2"/>
    <n v="10"/>
    <s v="theater"/>
    <s v="plays"/>
    <s v="theater/plays"/>
    <b v="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d v="2015-05-27T05:42:16"/>
    <n v="1437889336"/>
    <n v="1432705336"/>
    <b v="0"/>
    <n v="4"/>
    <n v="0.05"/>
    <n v="62.5"/>
    <s v="theater"/>
    <s v="plays"/>
    <s v="theater/plays"/>
    <b v="0"/>
    <x v="1"/>
  </r>
  <r>
    <n v="4026"/>
    <x v="4019"/>
    <s v="This is a play that voices that stories of the black experience in America using spoken word, song and dance."/>
    <n v="4000"/>
    <n v="0"/>
    <x v="2"/>
    <s v="US"/>
    <s v="USD"/>
    <d v="2015-12-04T16:43:59"/>
    <d v="2015-10-05T15:43:59"/>
    <n v="1449247439"/>
    <n v="1444059839"/>
    <b v="0"/>
    <n v="0"/>
    <n v="0"/>
    <s v="Received No Donations"/>
    <s v="theater"/>
    <s v="plays"/>
    <s v="theater/plays"/>
    <b v="0"/>
    <x v="1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d v="2017-02-23T01:00:00"/>
    <d v="2017-02-02T23:18:01"/>
    <n v="1487811600"/>
    <n v="1486077481"/>
    <b v="0"/>
    <n v="7"/>
    <n v="7.166666666666667E-2"/>
    <n v="30.714285714285715"/>
    <s v="theater"/>
    <s v="plays"/>
    <s v="theater/plays"/>
    <b v="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d v="2014-06-05T22:31:40"/>
    <d v="2014-05-06T22:31:40"/>
    <n v="1402007500"/>
    <n v="1399415500"/>
    <b v="0"/>
    <n v="11"/>
    <n v="0.28050000000000003"/>
    <n v="51"/>
    <s v="theater"/>
    <s v="plays"/>
    <s v="theater/plays"/>
    <b v="0"/>
    <x v="1"/>
  </r>
  <r>
    <n v="4029"/>
    <x v="4022"/>
    <s v="A theater complex that educates as we entertain.  We will provide shows that inspire and theater classes that motivate."/>
    <n v="20000"/>
    <n v="0"/>
    <x v="2"/>
    <s v="US"/>
    <s v="USD"/>
    <d v="2015-12-14T00:36:10"/>
    <d v="2015-11-14T00:36:10"/>
    <n v="1450053370"/>
    <n v="1447461370"/>
    <b v="0"/>
    <n v="0"/>
    <n v="0"/>
    <s v="Received No Donations"/>
    <s v="theater"/>
    <s v="plays"/>
    <s v="theater/plays"/>
    <b v="0"/>
    <x v="1"/>
  </r>
  <r>
    <n v="4030"/>
    <x v="4023"/>
    <s v="The world's best and only tribute to Dean Martin and Jerry Lewis_x000a_ bringing back the Music, Laughter and the Love."/>
    <n v="2500"/>
    <n v="400"/>
    <x v="2"/>
    <s v="US"/>
    <s v="USD"/>
    <d v="2016-02-03T18:49:00"/>
    <d v="2016-01-05T15:43:19"/>
    <n v="1454525340"/>
    <n v="1452008599"/>
    <b v="0"/>
    <n v="6"/>
    <n v="0.16"/>
    <n v="66.666666666666671"/>
    <s v="theater"/>
    <s v="plays"/>
    <s v="theater/plays"/>
    <b v="0"/>
    <x v="1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d v="2014-12-18T15:02:44"/>
    <d v="2014-10-29T14:02:44"/>
    <n v="1418914964"/>
    <n v="1414591364"/>
    <b v="0"/>
    <n v="0"/>
    <n v="0"/>
    <s v="Received No Donations"/>
    <s v="theater"/>
    <s v="plays"/>
    <s v="theater/plays"/>
    <b v="0"/>
    <x v="1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d v="2015-12-15T20:25:16"/>
    <d v="2015-10-16T19:25:16"/>
    <n v="1450211116"/>
    <n v="1445023516"/>
    <b v="0"/>
    <n v="7"/>
    <n v="6.8287037037037035E-2"/>
    <n v="59"/>
    <s v="theater"/>
    <s v="plays"/>
    <s v="theater/plays"/>
    <b v="0"/>
    <x v="1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d v="2016-10-02T09:00:00"/>
    <d v="2016-09-01T06:27:04"/>
    <n v="1475398800"/>
    <n v="1472711224"/>
    <b v="0"/>
    <n v="94"/>
    <n v="0.25698702928870293"/>
    <n v="65.340319148936175"/>
    <s v="theater"/>
    <s v="plays"/>
    <s v="theater/plays"/>
    <b v="0"/>
    <x v="1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d v="2015-04-03T21:44:10"/>
    <d v="2015-03-04T22:44:10"/>
    <n v="1428097450"/>
    <n v="1425509050"/>
    <b v="0"/>
    <n v="2"/>
    <n v="1.4814814814814815E-2"/>
    <n v="100"/>
    <s v="theater"/>
    <s v="plays"/>
    <s v="theater/plays"/>
    <b v="0"/>
    <x v="1"/>
  </r>
  <r>
    <n v="4035"/>
    <x v="4028"/>
    <s v="&quot;Stories are where you go to look for the truth of your own life.&quot; (Frank Delaney)"/>
    <n v="10000"/>
    <n v="3685"/>
    <x v="2"/>
    <s v="US"/>
    <s v="USD"/>
    <d v="2014-10-21T21:11:27"/>
    <d v="2014-09-21T21:11:27"/>
    <n v="1413925887"/>
    <n v="1411333887"/>
    <b v="0"/>
    <n v="25"/>
    <n v="0.36849999999999999"/>
    <n v="147.4"/>
    <s v="theater"/>
    <s v="plays"/>
    <s v="theater/plays"/>
    <b v="0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d v="2014-06-14T22:29:24"/>
    <n v="1404253800"/>
    <n v="1402784964"/>
    <b v="0"/>
    <n v="17"/>
    <n v="0.47049999999999997"/>
    <n v="166.05882352941177"/>
    <s v="theater"/>
    <s v="plays"/>
    <s v="theater/plays"/>
    <b v="0"/>
    <x v="1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d v="2016-05-24T14:25:00"/>
    <d v="2016-05-07T01:41:55"/>
    <n v="1464099900"/>
    <n v="1462585315"/>
    <b v="0"/>
    <n v="2"/>
    <n v="0.11428571428571428"/>
    <n v="40"/>
    <s v="theater"/>
    <s v="plays"/>
    <s v="theater/plays"/>
    <b v="0"/>
    <x v="1"/>
  </r>
  <r>
    <n v="4038"/>
    <x v="4031"/>
    <s v="We are vagina warriors ready to bring our message of human rights, empowerment and diversity to Main St. Lexington, NC."/>
    <n v="2500"/>
    <n v="301"/>
    <x v="2"/>
    <s v="US"/>
    <s v="USD"/>
    <d v="2014-10-17T19:10:10"/>
    <d v="2014-08-18T19:10:10"/>
    <n v="1413573010"/>
    <n v="1408389010"/>
    <b v="0"/>
    <n v="4"/>
    <n v="0.12039999999999999"/>
    <n v="75.25"/>
    <s v="theater"/>
    <s v="plays"/>
    <s v="theater/plays"/>
    <b v="0"/>
    <x v="1"/>
  </r>
  <r>
    <n v="4039"/>
    <x v="4032"/>
    <s v="Help stage an original One Act Play that brings awareness to Alzheimer's in its debut performance."/>
    <n v="500"/>
    <n v="300"/>
    <x v="2"/>
    <s v="US"/>
    <s v="USD"/>
    <d v="2015-12-01T05:59:00"/>
    <d v="2015-10-28T16:06:07"/>
    <n v="1448949540"/>
    <n v="1446048367"/>
    <b v="0"/>
    <n v="5"/>
    <n v="0.6"/>
    <n v="60"/>
    <s v="theater"/>
    <s v="plays"/>
    <s v="theater/plays"/>
    <b v="0"/>
    <x v="1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d v="2015-07-18T03:00:00"/>
    <d v="2015-05-20T05:33:24"/>
    <n v="1437188400"/>
    <n v="1432100004"/>
    <b v="0"/>
    <n v="2"/>
    <n v="0.3125"/>
    <n v="1250"/>
    <s v="theater"/>
    <s v="plays"/>
    <s v="theater/plays"/>
    <b v="0"/>
    <x v="1"/>
  </r>
  <r>
    <n v="4041"/>
    <x v="4034"/>
    <s v="A bold, colouful, vibrant play centred around the last remaining monarchy of Africa."/>
    <n v="5000"/>
    <n v="21"/>
    <x v="2"/>
    <s v="GB"/>
    <s v="GBP"/>
    <d v="2016-09-06T11:22:34"/>
    <d v="2016-07-08T11:22:34"/>
    <n v="1473160954"/>
    <n v="1467976954"/>
    <b v="0"/>
    <n v="2"/>
    <n v="4.1999999999999997E-3"/>
    <n v="10.5"/>
    <s v="theater"/>
    <s v="plays"/>
    <s v="theater/plays"/>
    <b v="0"/>
    <x v="1"/>
  </r>
  <r>
    <n v="4042"/>
    <x v="4035"/>
    <s v="Acting group and production for inner city youth, about inner city youth. The problems and stuation that they see everyday."/>
    <n v="10000"/>
    <n v="21"/>
    <x v="2"/>
    <s v="US"/>
    <s v="USD"/>
    <d v="2015-01-20T19:16:00"/>
    <d v="2014-12-22T02:01:04"/>
    <n v="1421781360"/>
    <n v="1419213664"/>
    <b v="0"/>
    <n v="3"/>
    <n v="2.0999999999999999E-3"/>
    <n v="7"/>
    <s v="theater"/>
    <s v="plays"/>
    <s v="theater/plays"/>
    <b v="0"/>
    <x v="1"/>
  </r>
  <r>
    <n v="4043"/>
    <x v="4036"/>
    <s v="This could be my last play, need to bring my son out to see it before it's over.  Need to fly him here from BC"/>
    <n v="300"/>
    <n v="0"/>
    <x v="2"/>
    <s v="CA"/>
    <s v="CAD"/>
    <d v="2014-11-20T22:58:45"/>
    <d v="2014-11-05T22:58:45"/>
    <n v="1416524325"/>
    <n v="1415228325"/>
    <b v="0"/>
    <n v="0"/>
    <n v="0"/>
    <s v="Received No Donations"/>
    <s v="theater"/>
    <s v="plays"/>
    <s v="theater/plays"/>
    <b v="0"/>
    <x v="1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d v="2015-04-10T05:00:00"/>
    <d v="2015-03-11T05:16:22"/>
    <n v="1428642000"/>
    <n v="1426050982"/>
    <b v="0"/>
    <n v="4"/>
    <n v="0.375"/>
    <n v="56.25"/>
    <s v="theater"/>
    <s v="plays"/>
    <s v="theater/plays"/>
    <b v="0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d v="2014-07-22T04:49:49"/>
    <n v="1408596589"/>
    <n v="1406004589"/>
    <b v="0"/>
    <n v="1"/>
    <n v="2.0000000000000001E-4"/>
    <n v="1"/>
    <s v="theater"/>
    <s v="plays"/>
    <s v="theater/plays"/>
    <b v="0"/>
    <x v="1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d v="2014-10-22T15:36:50"/>
    <d v="2014-09-22T15:36:50"/>
    <n v="1413992210"/>
    <n v="1411400210"/>
    <b v="0"/>
    <n v="12"/>
    <n v="8.2142857142857142E-2"/>
    <n v="38.333333333333336"/>
    <s v="theater"/>
    <s v="plays"/>
    <s v="theater/plays"/>
    <b v="0"/>
    <x v="1"/>
  </r>
  <r>
    <n v="4047"/>
    <x v="4040"/>
    <s v="A conservative grandmother takes her hip-hop generation grandchildren through the history of Gospel music in one night..."/>
    <n v="5000"/>
    <n v="110"/>
    <x v="2"/>
    <s v="US"/>
    <s v="USD"/>
    <d v="2015-01-11T01:00:00"/>
    <d v="2014-12-18T00:32:23"/>
    <n v="1420938000"/>
    <n v="1418862743"/>
    <b v="0"/>
    <n v="4"/>
    <n v="2.1999999999999999E-2"/>
    <n v="27.5"/>
    <s v="theater"/>
    <s v="plays"/>
    <s v="theater/plays"/>
    <b v="0"/>
    <x v="1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d v="2016-04-11T11:13:07"/>
    <d v="2016-03-07T12:13:07"/>
    <n v="1460373187"/>
    <n v="1457352787"/>
    <b v="0"/>
    <n v="91"/>
    <n v="0.17652941176470588"/>
    <n v="32.978021978021978"/>
    <s v="theater"/>
    <s v="plays"/>
    <s v="theater/plays"/>
    <b v="0"/>
    <x v="1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d v="2015-07-14T23:00:15"/>
    <d v="2015-06-14T23:00:15"/>
    <n v="1436914815"/>
    <n v="1434322815"/>
    <b v="0"/>
    <n v="1"/>
    <n v="8.0000000000000004E-4"/>
    <n v="16"/>
    <s v="theater"/>
    <s v="plays"/>
    <s v="theater/plays"/>
    <b v="0"/>
    <x v="1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d v="2014-10-23T15:16:31"/>
    <d v="2014-09-23T15:16:31"/>
    <n v="1414077391"/>
    <n v="1411485391"/>
    <b v="0"/>
    <n v="1"/>
    <n v="6.6666666666666664E-4"/>
    <n v="1"/>
    <s v="theater"/>
    <s v="plays"/>
    <s v="theater/plays"/>
    <b v="0"/>
    <x v="1"/>
  </r>
  <r>
    <n v="4051"/>
    <x v="4044"/>
    <s v="It is a heart-breaking life story of Wu family who tries to preserve the gem of Chinese Kun Opera through generations."/>
    <n v="500"/>
    <n v="0"/>
    <x v="2"/>
    <s v="US"/>
    <s v="USD"/>
    <d v="2014-05-09T06:53:00"/>
    <d v="2014-05-02T19:26:37"/>
    <n v="1399618380"/>
    <n v="1399058797"/>
    <b v="0"/>
    <n v="0"/>
    <n v="0"/>
    <s v="Received No Donations"/>
    <s v="theater"/>
    <s v="plays"/>
    <s v="theater/plays"/>
    <b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d v="2014-08-14T21:05:16"/>
    <n v="1413234316"/>
    <n v="1408050316"/>
    <b v="0"/>
    <n v="13"/>
    <n v="0.37533333333333335"/>
    <n v="86.615384615384613"/>
    <s v="theater"/>
    <s v="plays"/>
    <s v="theater/plays"/>
    <b v="0"/>
    <x v="1"/>
  </r>
  <r>
    <n v="4053"/>
    <x v="4046"/>
    <s v="'Time at the Bar!' is a play written by Kieran Mellish, a student at Loughborough University and member of LSU Stage Society."/>
    <n v="500"/>
    <n v="110"/>
    <x v="2"/>
    <s v="GB"/>
    <s v="GBP"/>
    <d v="2014-11-15T20:00:00"/>
    <d v="2014-10-16T16:33:48"/>
    <n v="1416081600"/>
    <n v="1413477228"/>
    <b v="0"/>
    <n v="2"/>
    <n v="0.22"/>
    <n v="55"/>
    <s v="theater"/>
    <s v="plays"/>
    <s v="theater/plays"/>
    <b v="0"/>
    <x v="1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d v="2016-10-01T04:00:00"/>
    <d v="2016-08-31T20:11:25"/>
    <n v="1475294400"/>
    <n v="1472674285"/>
    <b v="0"/>
    <n v="0"/>
    <n v="0"/>
    <s v="Received No Donations"/>
    <s v="theater"/>
    <s v="plays"/>
    <s v="theater/plays"/>
    <b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d v="2014-06-19T15:33:51"/>
    <d v="2014-05-20T15:33:51"/>
    <n v="1403192031"/>
    <n v="1400600031"/>
    <b v="0"/>
    <n v="21"/>
    <n v="0.1762"/>
    <n v="41.952380952380949"/>
    <s v="theater"/>
    <s v="plays"/>
    <s v="theater/plays"/>
    <b v="0"/>
    <x v="1"/>
  </r>
  <r>
    <n v="4056"/>
    <x v="4049"/>
    <s v="American Pride is a play centered on the Poetry of one Iraq War veteran, and follows her journey through war and back home."/>
    <n v="1500"/>
    <n v="795"/>
    <x v="2"/>
    <s v="US"/>
    <s v="USD"/>
    <d v="2016-07-03T19:59:00"/>
    <d v="2016-06-13T22:23:59"/>
    <n v="1467575940"/>
    <n v="1465856639"/>
    <b v="0"/>
    <n v="9"/>
    <n v="0.53"/>
    <n v="88.333333333333329"/>
    <s v="theater"/>
    <s v="plays"/>
    <s v="theater/plays"/>
    <b v="0"/>
    <x v="1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d v="2015-11-25T23:00:00"/>
    <d v="2015-11-02T23:14:40"/>
    <n v="1448492400"/>
    <n v="1446506080"/>
    <b v="0"/>
    <n v="6"/>
    <n v="0.22142857142857142"/>
    <n v="129.16666666666666"/>
    <s v="theater"/>
    <s v="plays"/>
    <s v="theater/plays"/>
    <b v="0"/>
    <x v="1"/>
  </r>
  <r>
    <n v="4058"/>
    <x v="4051"/>
    <s v="Help reveal the beauty of Islamic culture by launching this new adventure play celebrating Persian music, dance, and lore."/>
    <n v="3750"/>
    <n v="95"/>
    <x v="2"/>
    <s v="US"/>
    <s v="USD"/>
    <d v="2016-04-01T03:59:00"/>
    <d v="2016-03-17T01:27:24"/>
    <n v="1459483140"/>
    <n v="1458178044"/>
    <b v="0"/>
    <n v="4"/>
    <n v="2.5333333333333333E-2"/>
    <n v="23.75"/>
    <s v="theater"/>
    <s v="plays"/>
    <s v="theater/plays"/>
    <b v="0"/>
    <x v="1"/>
  </r>
  <r>
    <n v="4059"/>
    <x v="4052"/>
    <s v="A very Canadian children's play inspired by the tradition of British pantomimes like Aladdin, and the Nutcracker."/>
    <n v="10000"/>
    <n v="250"/>
    <x v="2"/>
    <s v="CA"/>
    <s v="CAD"/>
    <d v="2014-09-16T03:00:00"/>
    <d v="2014-08-15T15:22:32"/>
    <n v="1410836400"/>
    <n v="1408116152"/>
    <b v="0"/>
    <n v="7"/>
    <n v="2.5000000000000001E-2"/>
    <n v="35.714285714285715"/>
    <s v="theater"/>
    <s v="plays"/>
    <s v="theater/plays"/>
    <b v="0"/>
    <x v="1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d v="2014-06-23T16:00:00"/>
    <d v="2014-05-20T16:40:56"/>
    <n v="1403539200"/>
    <n v="1400604056"/>
    <b v="0"/>
    <n v="5"/>
    <n v="2.8500000000000001E-2"/>
    <n v="57"/>
    <s v="theater"/>
    <s v="plays"/>
    <s v="theater/plays"/>
    <b v="0"/>
    <x v="1"/>
  </r>
  <r>
    <n v="4061"/>
    <x v="4054"/>
    <s v="SKYLAR'S SYNDROME is a tremendous psychodrama by master playwright Gavin Kayner!"/>
    <n v="525"/>
    <n v="0"/>
    <x v="2"/>
    <s v="US"/>
    <s v="USD"/>
    <d v="2016-04-21T02:23:43"/>
    <d v="2016-02-21T03:23:43"/>
    <n v="1461205423"/>
    <n v="1456025023"/>
    <b v="0"/>
    <n v="0"/>
    <n v="0"/>
    <s v="Received No Donations"/>
    <s v="theater"/>
    <s v="plays"/>
    <s v="theater/plays"/>
    <b v="0"/>
    <x v="1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d v="2016-07-02T17:44:28"/>
    <d v="2016-06-02T17:44:28"/>
    <n v="1467481468"/>
    <n v="1464889468"/>
    <b v="0"/>
    <n v="3"/>
    <n v="2.4500000000000001E-2"/>
    <n v="163.33333333333334"/>
    <s v="theater"/>
    <s v="plays"/>
    <s v="theater/plays"/>
    <b v="0"/>
    <x v="1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d v="2014-06-27T16:21:24"/>
    <d v="2014-05-28T16:21:24"/>
    <n v="1403886084"/>
    <n v="1401294084"/>
    <b v="0"/>
    <n v="9"/>
    <n v="1.4210526315789474E-2"/>
    <n v="15"/>
    <s v="theater"/>
    <s v="plays"/>
    <s v="theater/plays"/>
    <b v="0"/>
    <x v="1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d v="2015-04-29T14:07:06"/>
    <d v="2015-03-30T14:07:06"/>
    <n v="1430316426"/>
    <n v="1427724426"/>
    <b v="0"/>
    <n v="6"/>
    <n v="0.1925"/>
    <n v="64.166666666666671"/>
    <s v="theater"/>
    <s v="plays"/>
    <s v="theater/plays"/>
    <b v="0"/>
    <x v="1"/>
  </r>
  <r>
    <n v="4065"/>
    <x v="4058"/>
    <s v="A classical/ fantasy version of midsummers done by professionally trained actors in Tulsa!"/>
    <n v="4000"/>
    <n v="27"/>
    <x v="2"/>
    <s v="US"/>
    <s v="USD"/>
    <d v="2014-08-12T22:50:11"/>
    <d v="2014-07-13T22:50:11"/>
    <n v="1407883811"/>
    <n v="1405291811"/>
    <b v="0"/>
    <n v="4"/>
    <n v="6.7499999999999999E-3"/>
    <n v="6.75"/>
    <s v="theater"/>
    <s v="plays"/>
    <s v="theater/plays"/>
    <b v="0"/>
    <x v="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d v="2016-05-19T00:56:28"/>
    <d v="2016-04-19T00:56:28"/>
    <n v="1463619388"/>
    <n v="1461027388"/>
    <b v="0"/>
    <n v="1"/>
    <n v="1.6666666666666668E-3"/>
    <n v="25"/>
    <s v="theater"/>
    <s v="plays"/>
    <s v="theater/plays"/>
    <b v="0"/>
    <x v="1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d v="2015-09-28T02:49:10"/>
    <d v="2015-08-19T02:49:10"/>
    <n v="1443408550"/>
    <n v="1439952550"/>
    <b v="0"/>
    <n v="17"/>
    <n v="0.60899999999999999"/>
    <n v="179.11764705882354"/>
    <s v="theater"/>
    <s v="plays"/>
    <s v="theater/plays"/>
    <b v="0"/>
    <x v="1"/>
  </r>
  <r>
    <n v="4068"/>
    <x v="4061"/>
    <s v="Be a PRODUCER of the Original stage play BELLE DAME SANS MERCI by Michael Fenlason! :-) :-( !"/>
    <n v="3495"/>
    <n v="34.950000000000003"/>
    <x v="2"/>
    <s v="US"/>
    <s v="USD"/>
    <d v="2017-01-13T23:05:00"/>
    <d v="2016-12-14T23:07:35"/>
    <n v="1484348700"/>
    <n v="1481756855"/>
    <b v="0"/>
    <n v="1"/>
    <n v="0.01"/>
    <n v="34.950000000000003"/>
    <s v="theater"/>
    <s v="plays"/>
    <s v="theater/plays"/>
    <b v="0"/>
    <x v="1"/>
  </r>
  <r>
    <n v="4069"/>
    <x v="4062"/>
    <s v="'The Pendulum Swings' is a three-act dark comedy that sees Frank and Michael await their execution on Death Row."/>
    <n v="1250"/>
    <n v="430"/>
    <x v="2"/>
    <s v="GB"/>
    <s v="GBP"/>
    <d v="2015-02-28T12:00:00"/>
    <d v="2015-01-18T15:52:36"/>
    <n v="1425124800"/>
    <n v="1421596356"/>
    <b v="0"/>
    <n v="13"/>
    <n v="0.34399999999999997"/>
    <n v="33.07692307692308"/>
    <s v="theater"/>
    <s v="plays"/>
    <s v="theater/plays"/>
    <b v="0"/>
    <x v="1"/>
  </r>
  <r>
    <n v="4070"/>
    <x v="4063"/>
    <s v="V-Day Southern Utah University 2015 and Second Studio Players presents: The Vagina Monologues"/>
    <n v="1000"/>
    <n v="165"/>
    <x v="2"/>
    <s v="US"/>
    <s v="USD"/>
    <d v="2015-03-01T03:00:00"/>
    <d v="2015-01-27T16:00:20"/>
    <n v="1425178800"/>
    <n v="1422374420"/>
    <b v="0"/>
    <n v="6"/>
    <n v="0.16500000000000001"/>
    <n v="27.5"/>
    <s v="theater"/>
    <s v="plays"/>
    <s v="theater/plays"/>
    <b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d v="2016-12-26T19:18:51"/>
    <d v="2016-11-26T19:18:51"/>
    <n v="1482779931"/>
    <n v="1480187931"/>
    <b v="0"/>
    <n v="0"/>
    <n v="0"/>
    <s v="Received No Donations"/>
    <s v="theater"/>
    <s v="plays"/>
    <s v="theater/plays"/>
    <b v="0"/>
    <x v="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d v="2014-08-21T18:35:11"/>
    <d v="2014-06-22T18:35:11"/>
    <n v="1408646111"/>
    <n v="1403462111"/>
    <b v="0"/>
    <n v="2"/>
    <n v="4.0000000000000001E-3"/>
    <n v="2"/>
    <s v="theater"/>
    <s v="plays"/>
    <s v="theater/plays"/>
    <b v="0"/>
    <x v="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d v="2015-05-09T04:00:00"/>
    <d v="2015-03-15T08:17:06"/>
    <n v="1431144000"/>
    <n v="1426407426"/>
    <b v="0"/>
    <n v="2"/>
    <n v="1.0571428571428572E-2"/>
    <n v="18.5"/>
    <s v="theater"/>
    <s v="plays"/>
    <s v="theater/plays"/>
    <b v="0"/>
    <x v="1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d v="2015-11-05T14:16:15"/>
    <d v="2015-10-06T13:16:15"/>
    <n v="1446732975"/>
    <n v="1444137375"/>
    <b v="0"/>
    <n v="21"/>
    <n v="0.26727272727272727"/>
    <n v="35"/>
    <s v="theater"/>
    <s v="plays"/>
    <s v="theater/plays"/>
    <b v="0"/>
    <x v="1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d v="2014-06-30T17:28:00"/>
    <d v="2014-05-20T01:06:09"/>
    <n v="1404149280"/>
    <n v="1400547969"/>
    <b v="0"/>
    <n v="13"/>
    <n v="0.28799999999999998"/>
    <n v="44.307692307692307"/>
    <s v="theater"/>
    <s v="plays"/>
    <s v="theater/plays"/>
    <b v="0"/>
    <x v="1"/>
  </r>
  <r>
    <n v="4076"/>
    <x v="4069"/>
    <s v="A play to raise awareness about the effects of mental illness on a military family in the Cold War area."/>
    <n v="700"/>
    <n v="0"/>
    <x v="2"/>
    <s v="US"/>
    <s v="USD"/>
    <d v="2014-10-21T19:51:00"/>
    <d v="2014-09-23T19:05:49"/>
    <n v="1413921060"/>
    <n v="1411499149"/>
    <b v="0"/>
    <n v="0"/>
    <n v="0"/>
    <s v="Received No Donations"/>
    <s v="theater"/>
    <s v="plays"/>
    <s v="theater/plays"/>
    <b v="0"/>
    <x v="1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d v="2016-12-21T17:03:14"/>
    <d v="2016-11-21T17:03:14"/>
    <n v="1482339794"/>
    <n v="1479747794"/>
    <b v="0"/>
    <n v="6"/>
    <n v="8.8999999999999996E-2"/>
    <n v="222.5"/>
    <s v="theater"/>
    <s v="plays"/>
    <s v="theater/plays"/>
    <b v="0"/>
    <x v="1"/>
  </r>
  <r>
    <n v="4078"/>
    <x v="4071"/>
    <s v="Theatre Memoire are a High Wycombe based theatre company. Performing plays about multi-culturalism and interconectedness."/>
    <n v="250"/>
    <n v="0"/>
    <x v="2"/>
    <s v="GB"/>
    <s v="GBP"/>
    <d v="2017-01-27T18:54:02"/>
    <d v="2016-12-28T18:54:02"/>
    <n v="1485543242"/>
    <n v="1482951242"/>
    <b v="0"/>
    <n v="0"/>
    <n v="0"/>
    <s v="Received No Donations"/>
    <s v="theater"/>
    <s v="plays"/>
    <s v="theater/plays"/>
    <b v="0"/>
    <x v="1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d v="2016-06-19T22:32:01"/>
    <d v="2016-05-20T22:32:01"/>
    <n v="1466375521"/>
    <n v="1463783521"/>
    <b v="0"/>
    <n v="1"/>
    <n v="1.6666666666666668E-3"/>
    <n v="5"/>
    <s v="theater"/>
    <s v="plays"/>
    <s v="theater/plays"/>
    <b v="0"/>
    <x v="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d v="2016-06-14T18:54:00"/>
    <d v="2016-05-21T16:45:16"/>
    <n v="1465930440"/>
    <n v="1463849116"/>
    <b v="0"/>
    <n v="0"/>
    <n v="0"/>
    <s v="Received No Donations"/>
    <s v="theater"/>
    <s v="plays"/>
    <s v="theater/plays"/>
    <b v="0"/>
    <x v="1"/>
  </r>
  <r>
    <n v="4081"/>
    <x v="4074"/>
    <s v="AUTheatreWing is a student theatre association fostering the development of the dramatic arts at our university."/>
    <n v="2224"/>
    <n v="350"/>
    <x v="2"/>
    <s v="US"/>
    <s v="USD"/>
    <d v="2015-03-08T12:57:05"/>
    <d v="2015-02-06T13:57:05"/>
    <n v="1425819425"/>
    <n v="1423231025"/>
    <b v="0"/>
    <n v="12"/>
    <n v="0.15737410071942445"/>
    <n v="29.166666666666668"/>
    <s v="theater"/>
    <s v="plays"/>
    <s v="theater/plays"/>
    <b v="0"/>
    <x v="1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d v="2015-11-14T23:00:00"/>
    <d v="2015-10-30T04:32:33"/>
    <n v="1447542000"/>
    <n v="1446179553"/>
    <b v="0"/>
    <n v="2"/>
    <n v="0.02"/>
    <n v="1.5"/>
    <s v="theater"/>
    <s v="plays"/>
    <s v="theater/plays"/>
    <b v="0"/>
    <x v="1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d v="2016-01-14T18:16:56"/>
    <d v="2015-12-15T18:16:56"/>
    <n v="1452795416"/>
    <n v="1450203416"/>
    <b v="0"/>
    <n v="6"/>
    <n v="0.21685714285714286"/>
    <n v="126.5"/>
    <s v="theater"/>
    <s v="plays"/>
    <s v="theater/plays"/>
    <b v="0"/>
    <x v="1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d v="2016-10-09T10:28:26"/>
    <d v="2016-09-09T10:28:26"/>
    <n v="1476008906"/>
    <n v="1473416906"/>
    <b v="0"/>
    <n v="1"/>
    <n v="3.3333333333333335E-3"/>
    <n v="10"/>
    <s v="theater"/>
    <s v="plays"/>
    <s v="theater/plays"/>
    <b v="0"/>
    <x v="1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d v="2015-03-24T03:59:00"/>
    <d v="2015-02-23T14:29:35"/>
    <n v="1427169540"/>
    <n v="1424701775"/>
    <b v="0"/>
    <n v="1"/>
    <n v="2.8571428571428571E-3"/>
    <n v="10"/>
    <s v="theater"/>
    <s v="plays"/>
    <s v="theater/plays"/>
    <b v="0"/>
    <x v="1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d v="2015-11-21T04:00:00"/>
    <d v="2015-10-27T22:34:59"/>
    <n v="1448078400"/>
    <n v="1445985299"/>
    <b v="0"/>
    <n v="5"/>
    <n v="4.7E-2"/>
    <n v="9.4"/>
    <s v="theater"/>
    <s v="plays"/>
    <s v="theater/plays"/>
    <b v="0"/>
    <x v="1"/>
  </r>
  <r>
    <n v="4087"/>
    <x v="4080"/>
    <s v="Comedy Stage Play"/>
    <n v="9600"/>
    <n v="0"/>
    <x v="2"/>
    <s v="US"/>
    <s v="USD"/>
    <d v="2016-07-17T17:49:46"/>
    <d v="2016-06-17T17:49:46"/>
    <n v="1468777786"/>
    <n v="1466185786"/>
    <b v="0"/>
    <n v="0"/>
    <n v="0"/>
    <s v="Received No Donations"/>
    <s v="theater"/>
    <s v="plays"/>
    <s v="theater/plays"/>
    <b v="0"/>
    <x v="1"/>
  </r>
  <r>
    <n v="4088"/>
    <x v="4081"/>
    <s v="Young persons theatre company working in deprived area seeking funding for children's theatrical production."/>
    <n v="2000"/>
    <n v="216"/>
    <x v="2"/>
    <s v="GB"/>
    <s v="GBP"/>
    <d v="2015-01-16T10:26:00"/>
    <d v="2014-12-17T14:42:04"/>
    <n v="1421403960"/>
    <n v="1418827324"/>
    <b v="0"/>
    <n v="3"/>
    <n v="0.108"/>
    <n v="72"/>
    <s v="theater"/>
    <s v="plays"/>
    <s v="theater/plays"/>
    <b v="0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d v="2015-04-28T17:34:48"/>
    <n v="1433093700"/>
    <n v="1430242488"/>
    <b v="0"/>
    <n v="8"/>
    <n v="4.8000000000000001E-2"/>
    <n v="30"/>
    <s v="theater"/>
    <s v="plays"/>
    <s v="theater/plays"/>
    <b v="0"/>
    <x v="1"/>
  </r>
  <r>
    <n v="4090"/>
    <x v="4083"/>
    <s v="A gripping re-enactment of a true breast cancer survival story, highlighted with inspiration and laughter!"/>
    <n v="1000"/>
    <n v="32"/>
    <x v="2"/>
    <s v="US"/>
    <s v="USD"/>
    <d v="2015-08-07T15:00:00"/>
    <d v="2015-07-24T16:08:57"/>
    <n v="1438959600"/>
    <n v="1437754137"/>
    <b v="0"/>
    <n v="3"/>
    <n v="3.2000000000000001E-2"/>
    <n v="10.666666666666666"/>
    <s v="theater"/>
    <s v="plays"/>
    <s v="theater/plays"/>
    <b v="0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d v="2014-12-17T12:09:11"/>
    <n v="1421410151"/>
    <n v="1418818151"/>
    <b v="0"/>
    <n v="8"/>
    <n v="0.1275"/>
    <n v="25.5"/>
    <s v="theater"/>
    <s v="plays"/>
    <s v="theater/plays"/>
    <b v="0"/>
    <x v="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d v="2015-04-05T03:40:47"/>
    <d v="2015-02-04T04:40:47"/>
    <n v="1428205247"/>
    <n v="1423024847"/>
    <b v="0"/>
    <n v="1"/>
    <n v="1.8181818181818181E-4"/>
    <n v="20"/>
    <s v="theater"/>
    <s v="plays"/>
    <s v="theater/plays"/>
    <b v="0"/>
    <x v="1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d v="2015-08-22T19:34:53"/>
    <d v="2015-06-23T19:34:53"/>
    <n v="1440272093"/>
    <n v="1435088093"/>
    <b v="0"/>
    <n v="4"/>
    <n v="2.4E-2"/>
    <n v="15"/>
    <s v="theater"/>
    <s v="plays"/>
    <s v="theater/plays"/>
    <b v="0"/>
    <x v="1"/>
  </r>
  <r>
    <n v="4094"/>
    <x v="4087"/>
    <s v="Live at the Speakeasy with Ryan Anderson is a local talk show! Showcasing local artist, special guest, and talented bands."/>
    <n v="2000"/>
    <n v="730"/>
    <x v="2"/>
    <s v="US"/>
    <s v="USD"/>
    <d v="2014-10-22T04:59:00"/>
    <d v="2014-09-08T02:05:00"/>
    <n v="1413953940"/>
    <n v="1410141900"/>
    <b v="0"/>
    <n v="8"/>
    <n v="0.36499999999999999"/>
    <n v="91.25"/>
    <s v="theater"/>
    <s v="plays"/>
    <s v="theater/plays"/>
    <b v="0"/>
    <x v="1"/>
  </r>
  <r>
    <n v="4095"/>
    <x v="4088"/>
    <s v="Proyecto teatral dirigido por MartÃ­n Acosta que habla y reflexiona sobre el amor y su naturaleza."/>
    <n v="30000"/>
    <n v="800"/>
    <x v="2"/>
    <s v="MX"/>
    <s v="MXN"/>
    <d v="2016-12-19T00:45:50"/>
    <d v="2016-11-19T00:45:50"/>
    <n v="1482108350"/>
    <n v="1479516350"/>
    <b v="0"/>
    <n v="1"/>
    <n v="2.6666666666666668E-2"/>
    <n v="800"/>
    <s v="theater"/>
    <s v="plays"/>
    <s v="theater/plays"/>
    <b v="0"/>
    <x v="1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d v="2017-02-28T08:51:00"/>
    <d v="2017-01-15T12:43:39"/>
    <n v="1488271860"/>
    <n v="1484484219"/>
    <b v="0"/>
    <n v="5"/>
    <n v="0.11428571428571428"/>
    <n v="80"/>
    <s v="theater"/>
    <s v="plays"/>
    <s v="theater/plays"/>
    <b v="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d v="2016-01-31T23:55:00"/>
    <d v="2015-12-06T19:47:17"/>
    <n v="1454284500"/>
    <n v="1449431237"/>
    <b v="0"/>
    <n v="0"/>
    <n v="0"/>
    <s v="Received No Donations"/>
    <s v="theater"/>
    <s v="plays"/>
    <s v="theater/plays"/>
    <b v="0"/>
    <x v="1"/>
  </r>
  <r>
    <n v="4098"/>
    <x v="4091"/>
    <s v="Community Youth play, written by and performed by the youth about finding joy in the simple things in life"/>
    <n v="75000"/>
    <n v="0"/>
    <x v="2"/>
    <s v="US"/>
    <s v="USD"/>
    <d v="2016-06-04T17:19:57"/>
    <d v="2016-05-05T17:19:57"/>
    <n v="1465060797"/>
    <n v="1462468797"/>
    <b v="0"/>
    <n v="0"/>
    <n v="0"/>
    <s v="Received No Donations"/>
    <s v="theater"/>
    <s v="plays"/>
    <s v="theater/plays"/>
    <b v="0"/>
    <x v="1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d v="2016-09-02T20:24:33"/>
    <d v="2016-07-19T20:24:33"/>
    <n v="1472847873"/>
    <n v="1468959873"/>
    <b v="0"/>
    <n v="1"/>
    <n v="1.1111111111111112E-2"/>
    <n v="50"/>
    <s v="theater"/>
    <s v="plays"/>
    <s v="theater/plays"/>
    <b v="0"/>
    <x v="1"/>
  </r>
  <r>
    <n v="4100"/>
    <x v="4093"/>
    <s v="How does war change a family?  A peek into one family's kitchen as their soldier fights in Iraq."/>
    <n v="270"/>
    <n v="0"/>
    <x v="2"/>
    <s v="US"/>
    <s v="USD"/>
    <d v="2014-10-25T02:59:50"/>
    <d v="2014-10-15T02:59:50"/>
    <n v="1414205990"/>
    <n v="1413341990"/>
    <b v="0"/>
    <n v="0"/>
    <n v="0"/>
    <s v="Received No Donations"/>
    <s v="theater"/>
    <s v="plays"/>
    <s v="theater/plays"/>
    <b v="0"/>
    <x v="1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d v="2017-01-25T21:41:22"/>
    <d v="2016-12-26T21:41:22"/>
    <n v="1485380482"/>
    <n v="1482788482"/>
    <b v="0"/>
    <n v="0"/>
    <n v="0"/>
    <s v="Received No Donations"/>
    <s v="theater"/>
    <s v="plays"/>
    <s v="theater/plays"/>
    <b v="0"/>
    <x v="1"/>
  </r>
  <r>
    <n v="4102"/>
    <x v="4095"/>
    <s v="Local Community theater to get up and running in the Idaho Falls area. Something new, something different!"/>
    <n v="500"/>
    <n v="137"/>
    <x v="2"/>
    <s v="US"/>
    <s v="USD"/>
    <d v="2016-05-15T20:21:13"/>
    <d v="2016-04-15T20:21:13"/>
    <n v="1463343673"/>
    <n v="1460751673"/>
    <b v="0"/>
    <n v="6"/>
    <n v="0.27400000000000002"/>
    <n v="22.833333333333332"/>
    <s v="theater"/>
    <s v="plays"/>
    <s v="theater/plays"/>
    <b v="0"/>
    <x v="1"/>
  </r>
  <r>
    <n v="4103"/>
    <x v="4096"/>
    <s v="Weather Men is a play, written by Nathan Black.  A comedy/drama that explores the question of 'why people stay together?'"/>
    <n v="1000"/>
    <n v="100"/>
    <x v="2"/>
    <s v="US"/>
    <s v="USD"/>
    <d v="2015-08-26T18:32:00"/>
    <d v="2015-07-03T19:59:26"/>
    <n v="1440613920"/>
    <n v="1435953566"/>
    <b v="0"/>
    <n v="6"/>
    <n v="0.1"/>
    <n v="16.666666666666668"/>
    <s v="theater"/>
    <s v="plays"/>
    <s v="theater/plays"/>
    <b v="0"/>
    <x v="1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d v="2016-10-27T06:40:34"/>
    <d v="2016-09-27T06:40:34"/>
    <n v="1477550434"/>
    <n v="1474958434"/>
    <b v="0"/>
    <n v="14"/>
    <n v="0.21366666666666667"/>
    <n v="45.785714285714285"/>
    <s v="theater"/>
    <s v="plays"/>
    <s v="theater/plays"/>
    <b v="0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d v="2016-11-23T00:15:09"/>
    <n v="1482711309"/>
    <n v="1479860109"/>
    <b v="0"/>
    <n v="6"/>
    <n v="6.9696969696969702E-2"/>
    <n v="383.33333333333331"/>
    <s v="theater"/>
    <s v="plays"/>
    <s v="theater/plays"/>
    <b v="0"/>
    <x v="1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d v="2015-04-02T01:00:00"/>
    <d v="2015-02-18T01:11:06"/>
    <n v="1427936400"/>
    <n v="1424221866"/>
    <b v="0"/>
    <n v="33"/>
    <n v="0.70599999999999996"/>
    <n v="106.96969696969697"/>
    <s v="theater"/>
    <s v="plays"/>
    <s v="theater/plays"/>
    <b v="0"/>
    <x v="1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d v="2014-09-24T22:00:01"/>
    <d v="2014-09-01T22:00:01"/>
    <n v="1411596001"/>
    <n v="1409608801"/>
    <b v="0"/>
    <n v="4"/>
    <n v="2.0500000000000001E-2"/>
    <n v="10.25"/>
    <s v="theater"/>
    <s v="plays"/>
    <s v="theater/plays"/>
    <b v="0"/>
    <x v="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d v="2017-03-03T05:00:00"/>
    <d v="2017-02-01T00:45:37"/>
    <n v="1488517200"/>
    <n v="1485909937"/>
    <b v="0"/>
    <n v="1"/>
    <n v="1.9666666666666666E-2"/>
    <n v="59"/>
    <s v="theater"/>
    <s v="plays"/>
    <s v="theater/plays"/>
    <b v="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d v="2015-11-29T13:56:44"/>
    <d v="2015-10-30T12:56:44"/>
    <n v="1448805404"/>
    <n v="1446209804"/>
    <b v="0"/>
    <n v="0"/>
    <n v="0"/>
    <s v="Received No Donations"/>
    <s v="theater"/>
    <s v="plays"/>
    <s v="theater/plays"/>
    <b v="0"/>
    <x v="1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d v="2016-07-21T15:02:31"/>
    <d v="2016-05-22T15:02:31"/>
    <n v="1469113351"/>
    <n v="1463929351"/>
    <b v="0"/>
    <n v="6"/>
    <n v="0.28666666666666668"/>
    <n v="14.333333333333334"/>
    <s v="theater"/>
    <s v="plays"/>
    <s v="theater/plays"/>
    <b v="0"/>
    <x v="1"/>
  </r>
  <r>
    <n v="4111"/>
    <x v="4104"/>
    <s v="REBORN IN LOVE is the sequel to REBORN FROM ABOVE: A Tale of Eternal Love.  This is part two, of a One-Act play series."/>
    <n v="3000"/>
    <n v="94"/>
    <x v="2"/>
    <s v="US"/>
    <s v="USD"/>
    <d v="2015-02-24T03:15:40"/>
    <d v="2015-01-25T03:15:40"/>
    <n v="1424747740"/>
    <n v="1422155740"/>
    <b v="0"/>
    <n v="6"/>
    <n v="3.1333333333333331E-2"/>
    <n v="15.666666666666666"/>
    <s v="theater"/>
    <s v="plays"/>
    <s v="theater/plays"/>
    <b v="0"/>
    <x v="1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d v="2016-02-28T00:00:00"/>
    <d v="2016-01-31T22:43:06"/>
    <n v="1456617600"/>
    <n v="1454280186"/>
    <b v="0"/>
    <n v="1"/>
    <n v="4.0000000000000002E-4"/>
    <n v="1"/>
    <s v="theater"/>
    <s v="plays"/>
    <s v="theater/plays"/>
    <b v="0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d v="2015-12-20T13:45:23"/>
    <n v="1452234840"/>
    <n v="1450619123"/>
    <b v="0"/>
    <n v="3"/>
    <n v="2E-3"/>
    <n v="1"/>
    <s v="theater"/>
    <s v="plays"/>
    <s v="theater/plays"/>
    <b v="0"/>
    <x v="1"/>
  </r>
  <r>
    <m/>
    <x v="4107"/>
    <m/>
    <m/>
    <m/>
    <x v="4"/>
    <m/>
    <m/>
    <m/>
    <m/>
    <m/>
    <m/>
    <m/>
    <m/>
    <m/>
    <m/>
    <m/>
    <m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92A0B-568A-47F3-B879-661A5FCA21C0}" name="PivotTable3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2:C3711" firstHeaderRow="1" firstDataRow="2" firstDataCol="1"/>
  <pivotFields count="21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</pivotFields>
  <rowFields count="1">
    <field x="1"/>
  </rowFields>
  <rowItems count="37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6"/>
    </i>
    <i>
      <x v="77"/>
    </i>
    <i>
      <x v="78"/>
    </i>
    <i>
      <x v="79"/>
    </i>
    <i>
      <x v="80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1"/>
    </i>
    <i>
      <x v="182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8"/>
    </i>
    <i>
      <x v="319"/>
    </i>
    <i>
      <x v="320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0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8"/>
    </i>
    <i>
      <x v="510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6"/>
    </i>
    <i>
      <x v="537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5"/>
    </i>
    <i>
      <x v="556"/>
    </i>
    <i>
      <x v="557"/>
    </i>
    <i>
      <x v="558"/>
    </i>
    <i>
      <x v="559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6"/>
    </i>
    <i>
      <x v="577"/>
    </i>
    <i>
      <x v="578"/>
    </i>
    <i>
      <x v="579"/>
    </i>
    <i>
      <x v="580"/>
    </i>
    <i>
      <x v="581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77"/>
    </i>
    <i>
      <x v="679"/>
    </i>
    <i>
      <x v="681"/>
    </i>
    <i>
      <x v="682"/>
    </i>
    <i>
      <x v="683"/>
    </i>
    <i>
      <x v="684"/>
    </i>
    <i>
      <x v="685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3"/>
    </i>
    <i>
      <x v="704"/>
    </i>
    <i>
      <x v="705"/>
    </i>
    <i>
      <x v="706"/>
    </i>
    <i>
      <x v="707"/>
    </i>
    <i>
      <x v="708"/>
    </i>
    <i>
      <x v="710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9"/>
    </i>
    <i>
      <x v="740"/>
    </i>
    <i>
      <x v="741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5"/>
    </i>
    <i>
      <x v="886"/>
    </i>
    <i>
      <x v="889"/>
    </i>
    <i>
      <x v="890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50"/>
    </i>
    <i>
      <x v="951"/>
    </i>
    <i>
      <x v="952"/>
    </i>
    <i>
      <x v="953"/>
    </i>
    <i>
      <x v="954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5"/>
    </i>
    <i>
      <x v="1006"/>
    </i>
    <i>
      <x v="1007"/>
    </i>
    <i>
      <x v="1008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6"/>
    </i>
    <i>
      <x v="1108"/>
    </i>
    <i>
      <x v="1109"/>
    </i>
    <i>
      <x v="1110"/>
    </i>
    <i>
      <x v="1111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0"/>
    </i>
    <i>
      <x v="1161"/>
    </i>
    <i>
      <x v="1162"/>
    </i>
    <i>
      <x v="1163"/>
    </i>
    <i>
      <x v="1164"/>
    </i>
    <i>
      <x v="1166"/>
    </i>
    <i>
      <x v="1167"/>
    </i>
    <i>
      <x v="1168"/>
    </i>
    <i>
      <x v="1170"/>
    </i>
    <i>
      <x v="1171"/>
    </i>
    <i>
      <x v="1172"/>
    </i>
    <i>
      <x v="1174"/>
    </i>
    <i>
      <x v="1175"/>
    </i>
    <i>
      <x v="1176"/>
    </i>
    <i>
      <x v="1177"/>
    </i>
    <i>
      <x v="1179"/>
    </i>
    <i>
      <x v="1180"/>
    </i>
    <i>
      <x v="1182"/>
    </i>
    <i>
      <x v="1183"/>
    </i>
    <i>
      <x v="1184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7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5"/>
    </i>
    <i>
      <x v="1256"/>
    </i>
    <i>
      <x v="1257"/>
    </i>
    <i>
      <x v="1258"/>
    </i>
    <i>
      <x v="1259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0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3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2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2"/>
    </i>
    <i>
      <x v="1573"/>
    </i>
    <i>
      <x v="1574"/>
    </i>
    <i>
      <x v="1575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7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6"/>
    </i>
    <i>
      <x v="1607"/>
    </i>
    <i>
      <x v="1608"/>
    </i>
    <i>
      <x v="1609"/>
    </i>
    <i>
      <x v="1610"/>
    </i>
    <i>
      <x v="1611"/>
    </i>
    <i>
      <x v="1613"/>
    </i>
    <i>
      <x v="1615"/>
    </i>
    <i>
      <x v="1616"/>
    </i>
    <i>
      <x v="1617"/>
    </i>
    <i>
      <x v="1618"/>
    </i>
    <i>
      <x v="1619"/>
    </i>
    <i>
      <x v="1621"/>
    </i>
    <i>
      <x v="1622"/>
    </i>
    <i>
      <x v="1623"/>
    </i>
    <i>
      <x v="1624"/>
    </i>
    <i>
      <x v="1625"/>
    </i>
    <i>
      <x v="1626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8"/>
    </i>
    <i>
      <x v="1709"/>
    </i>
    <i>
      <x v="1710"/>
    </i>
    <i>
      <x v="1711"/>
    </i>
    <i>
      <x v="1712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1"/>
    </i>
    <i>
      <x v="1782"/>
    </i>
    <i>
      <x v="1783"/>
    </i>
    <i>
      <x v="1784"/>
    </i>
    <i>
      <x v="1786"/>
    </i>
    <i>
      <x v="1787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30"/>
    </i>
    <i>
      <x v="1831"/>
    </i>
    <i>
      <x v="1832"/>
    </i>
    <i>
      <x v="1833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2"/>
    </i>
    <i>
      <x v="1873"/>
    </i>
    <i>
      <x v="1874"/>
    </i>
    <i>
      <x v="1875"/>
    </i>
    <i>
      <x v="1876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90"/>
    </i>
    <i>
      <x v="1891"/>
    </i>
    <i>
      <x v="1892"/>
    </i>
    <i>
      <x v="1893"/>
    </i>
    <i>
      <x v="1894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11"/>
    </i>
    <i>
      <x v="1912"/>
    </i>
    <i>
      <x v="1913"/>
    </i>
    <i>
      <x v="1914"/>
    </i>
    <i>
      <x v="1915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8"/>
    </i>
    <i>
      <x v="1969"/>
    </i>
    <i>
      <x v="1970"/>
    </i>
    <i>
      <x v="1971"/>
    </i>
    <i>
      <x v="1972"/>
    </i>
    <i>
      <x v="1973"/>
    </i>
    <i>
      <x v="1975"/>
    </i>
    <i>
      <x v="1976"/>
    </i>
    <i>
      <x v="1977"/>
    </i>
    <i>
      <x v="1978"/>
    </i>
    <i>
      <x v="1979"/>
    </i>
    <i>
      <x v="1981"/>
    </i>
    <i>
      <x v="1982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3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5"/>
    </i>
    <i>
      <x v="2066"/>
    </i>
    <i>
      <x v="2067"/>
    </i>
    <i>
      <x v="2069"/>
    </i>
    <i>
      <x v="2070"/>
    </i>
    <i>
      <x v="2071"/>
    </i>
    <i>
      <x v="2074"/>
    </i>
    <i>
      <x v="2075"/>
    </i>
    <i>
      <x v="2076"/>
    </i>
    <i>
      <x v="2077"/>
    </i>
    <i>
      <x v="2078"/>
    </i>
    <i>
      <x v="2079"/>
    </i>
    <i>
      <x v="2081"/>
    </i>
    <i>
      <x v="2082"/>
    </i>
    <i>
      <x v="2084"/>
    </i>
    <i>
      <x v="2085"/>
    </i>
    <i>
      <x v="2086"/>
    </i>
    <i>
      <x v="2087"/>
    </i>
    <i>
      <x v="2088"/>
    </i>
    <i>
      <x v="2089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4"/>
    </i>
    <i>
      <x v="2135"/>
    </i>
    <i>
      <x v="2136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1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6"/>
    </i>
    <i>
      <x v="2198"/>
    </i>
    <i>
      <x v="2199"/>
    </i>
    <i>
      <x v="2200"/>
    </i>
    <i>
      <x v="2201"/>
    </i>
    <i>
      <x v="2202"/>
    </i>
    <i>
      <x v="2203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51"/>
    </i>
    <i>
      <x v="2252"/>
    </i>
    <i>
      <x v="2253"/>
    </i>
    <i>
      <x v="2254"/>
    </i>
    <i>
      <x v="2255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4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6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10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4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3"/>
    </i>
    <i>
      <x v="2584"/>
    </i>
    <i>
      <x v="2585"/>
    </i>
    <i>
      <x v="2586"/>
    </i>
    <i>
      <x v="2587"/>
    </i>
    <i>
      <x v="2588"/>
    </i>
    <i>
      <x v="2590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6"/>
    </i>
    <i>
      <x v="2617"/>
    </i>
    <i>
      <x v="2618"/>
    </i>
    <i>
      <x v="2619"/>
    </i>
    <i>
      <x v="2622"/>
    </i>
    <i>
      <x v="2624"/>
    </i>
    <i>
      <x v="2625"/>
    </i>
    <i>
      <x v="2626"/>
    </i>
    <i>
      <x v="2627"/>
    </i>
    <i>
      <x v="2628"/>
    </i>
    <i>
      <x v="2629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8"/>
    </i>
    <i>
      <x v="2679"/>
    </i>
    <i>
      <x v="2680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1"/>
    </i>
    <i>
      <x v="2692"/>
    </i>
    <i>
      <x v="2693"/>
    </i>
    <i>
      <x v="2694"/>
    </i>
    <i>
      <x v="2695"/>
    </i>
    <i>
      <x v="2697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4"/>
    </i>
    <i>
      <x v="2755"/>
    </i>
    <i>
      <x v="2758"/>
    </i>
    <i>
      <x v="2759"/>
    </i>
    <i>
      <x v="2760"/>
    </i>
    <i>
      <x v="2761"/>
    </i>
    <i>
      <x v="2762"/>
    </i>
    <i>
      <x v="2763"/>
    </i>
    <i>
      <x v="2765"/>
    </i>
    <i>
      <x v="2766"/>
    </i>
    <i>
      <x v="2767"/>
    </i>
    <i>
      <x v="2769"/>
    </i>
    <i>
      <x v="2770"/>
    </i>
    <i>
      <x v="2771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9"/>
    </i>
    <i>
      <x v="2860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70"/>
    </i>
    <i>
      <x v="2871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4"/>
    </i>
    <i>
      <x v="2886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10"/>
    </i>
    <i>
      <x v="2911"/>
    </i>
    <i>
      <x v="2912"/>
    </i>
    <i>
      <x v="2913"/>
    </i>
    <i>
      <x v="2914"/>
    </i>
    <i>
      <x v="2916"/>
    </i>
    <i>
      <x v="2917"/>
    </i>
    <i>
      <x v="2918"/>
    </i>
    <i>
      <x v="2919"/>
    </i>
    <i>
      <x v="2920"/>
    </i>
    <i>
      <x v="2921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2"/>
    </i>
    <i>
      <x v="2953"/>
    </i>
    <i>
      <x v="2954"/>
    </i>
    <i>
      <x v="2955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5"/>
    </i>
    <i>
      <x v="2966"/>
    </i>
    <i>
      <x v="2967"/>
    </i>
    <i>
      <x v="2968"/>
    </i>
    <i>
      <x v="2969"/>
    </i>
    <i>
      <x v="2971"/>
    </i>
    <i>
      <x v="2972"/>
    </i>
    <i>
      <x v="2974"/>
    </i>
    <i>
      <x v="2975"/>
    </i>
    <i>
      <x v="2976"/>
    </i>
    <i>
      <x v="2978"/>
    </i>
    <i>
      <x v="2979"/>
    </i>
    <i>
      <x v="2981"/>
    </i>
    <i>
      <x v="2982"/>
    </i>
    <i>
      <x v="2983"/>
    </i>
    <i>
      <x v="2984"/>
    </i>
    <i>
      <x v="2985"/>
    </i>
    <i>
      <x v="2986"/>
    </i>
    <i>
      <x v="2988"/>
    </i>
    <i>
      <x v="2989"/>
    </i>
    <i>
      <x v="2990"/>
    </i>
    <i>
      <x v="2992"/>
    </i>
    <i>
      <x v="2993"/>
    </i>
    <i>
      <x v="2994"/>
    </i>
    <i>
      <x v="2995"/>
    </i>
    <i>
      <x v="2996"/>
    </i>
    <i>
      <x v="2998"/>
    </i>
    <i>
      <x v="2999"/>
    </i>
    <i>
      <x v="3000"/>
    </i>
    <i>
      <x v="3002"/>
    </i>
    <i>
      <x v="3003"/>
    </i>
    <i>
      <x v="3004"/>
    </i>
    <i>
      <x v="3005"/>
    </i>
    <i>
      <x v="3007"/>
    </i>
    <i>
      <x v="3010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4"/>
    </i>
    <i>
      <x v="3045"/>
    </i>
    <i>
      <x v="3046"/>
    </i>
    <i>
      <x v="3047"/>
    </i>
    <i>
      <x v="3048"/>
    </i>
    <i>
      <x v="3050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4"/>
    </i>
    <i>
      <x v="3095"/>
    </i>
    <i>
      <x v="3096"/>
    </i>
    <i>
      <x v="3097"/>
    </i>
    <i>
      <x v="3098"/>
    </i>
    <i>
      <x v="3099"/>
    </i>
    <i>
      <x v="3101"/>
    </i>
    <i>
      <x v="3102"/>
    </i>
    <i>
      <x v="3103"/>
    </i>
    <i>
      <x v="3104"/>
    </i>
    <i>
      <x v="3105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1"/>
    </i>
    <i>
      <x v="3163"/>
    </i>
    <i>
      <x v="3164"/>
    </i>
    <i>
      <x v="3165"/>
    </i>
    <i>
      <x v="3166"/>
    </i>
    <i>
      <x v="3169"/>
    </i>
    <i>
      <x v="3170"/>
    </i>
    <i>
      <x v="3171"/>
    </i>
    <i>
      <x v="3172"/>
    </i>
    <i>
      <x v="3173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6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40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5"/>
    </i>
    <i>
      <x v="3256"/>
    </i>
    <i>
      <x v="3257"/>
    </i>
    <i>
      <x v="3258"/>
    </i>
    <i>
      <x v="3259"/>
    </i>
    <i>
      <x v="3261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1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1"/>
    </i>
    <i>
      <x v="3452"/>
    </i>
    <i>
      <x v="3453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7"/>
    </i>
    <i>
      <x v="3498"/>
    </i>
    <i>
      <x v="3499"/>
    </i>
    <i>
      <x v="3500"/>
    </i>
    <i>
      <x v="3501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1"/>
    </i>
    <i>
      <x v="3612"/>
    </i>
    <i>
      <x v="3613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8"/>
    </i>
    <i>
      <x v="3639"/>
    </i>
    <i>
      <x v="3640"/>
    </i>
    <i>
      <x v="3641"/>
    </i>
    <i>
      <x v="3642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2"/>
    </i>
    <i>
      <x v="3693"/>
    </i>
    <i>
      <x v="3694"/>
    </i>
    <i>
      <x v="3695"/>
    </i>
    <i>
      <x v="3696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4"/>
    </i>
    <i>
      <x v="3715"/>
    </i>
    <i>
      <x v="3716"/>
    </i>
    <i>
      <x v="3717"/>
    </i>
    <i>
      <x v="3718"/>
    </i>
    <i>
      <x v="3719"/>
    </i>
    <i>
      <x v="3721"/>
    </i>
    <i>
      <x v="3722"/>
    </i>
    <i>
      <x v="3723"/>
    </i>
    <i>
      <x v="3724"/>
    </i>
    <i>
      <x v="3726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3"/>
    </i>
    <i>
      <x v="3764"/>
    </i>
    <i>
      <x v="3765"/>
    </i>
    <i>
      <x v="3766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7"/>
    </i>
    <i>
      <x v="3838"/>
    </i>
    <i>
      <x v="3839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5"/>
    </i>
    <i>
      <x v="3857"/>
    </i>
    <i>
      <x v="3858"/>
    </i>
    <i>
      <x v="3859"/>
    </i>
    <i>
      <x v="3860"/>
    </i>
    <i>
      <x v="3863"/>
    </i>
    <i>
      <x v="3864"/>
    </i>
    <i>
      <x v="3865"/>
    </i>
    <i>
      <x v="3866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1"/>
    </i>
    <i>
      <x v="3882"/>
    </i>
    <i>
      <x v="3883"/>
    </i>
    <i>
      <x v="3884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2"/>
    </i>
    <i>
      <x v="3903"/>
    </i>
    <i>
      <x v="3904"/>
    </i>
    <i>
      <x v="3905"/>
    </i>
    <i>
      <x v="3907"/>
    </i>
    <i>
      <x v="3908"/>
    </i>
    <i>
      <x v="3909"/>
    </i>
    <i>
      <x v="3910"/>
    </i>
    <i>
      <x v="3911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3"/>
    </i>
    <i>
      <x v="3924"/>
    </i>
    <i>
      <x v="3925"/>
    </i>
    <i>
      <x v="3926"/>
    </i>
    <i>
      <x v="3928"/>
    </i>
    <i>
      <x v="3929"/>
    </i>
    <i>
      <x v="3930"/>
    </i>
    <i>
      <x v="3931"/>
    </i>
    <i>
      <x v="3932"/>
    </i>
    <i>
      <x v="3934"/>
    </i>
    <i>
      <x v="3935"/>
    </i>
    <i>
      <x v="3936"/>
    </i>
    <i>
      <x v="3937"/>
    </i>
    <i>
      <x v="3938"/>
    </i>
    <i>
      <x v="3940"/>
    </i>
    <i>
      <x v="3941"/>
    </i>
    <i>
      <x v="3942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7"/>
    </i>
    <i>
      <x v="4058"/>
    </i>
    <i>
      <x v="4059"/>
    </i>
    <i>
      <x v="4060"/>
    </i>
    <i>
      <x v="4061"/>
    </i>
    <i>
      <x v="4062"/>
    </i>
    <i>
      <x v="4064"/>
    </i>
    <i>
      <x v="4065"/>
    </i>
    <i>
      <x v="4066"/>
    </i>
    <i>
      <x v="4067"/>
    </i>
    <i>
      <x v="4068"/>
    </i>
    <i>
      <x v="4069"/>
    </i>
    <i>
      <x v="4072"/>
    </i>
    <i>
      <x v="4073"/>
    </i>
    <i>
      <x v="4074"/>
    </i>
    <i>
      <x v="4075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</rowItems>
  <colFields count="1">
    <field x="5"/>
  </colFields>
  <colItems count="2">
    <i>
      <x v="1"/>
    </i>
    <i>
      <x v="3"/>
    </i>
  </colItems>
  <dataFields count="1">
    <dataField name="Sum of backers_coun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85A09E-2236-4B9B-939C-4DC4C2C85C4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 rowHeaderCaption="Category &amp; Status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uses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A83E6-F85A-4A6D-BF8C-AF05121490D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 rowHeaderCaption="Sub-Category &amp; Status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us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4103B-2459-4775-ACC1-975C015B55E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rowHeaderCaption=" Dates" colHeaderCaption="Statuses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Status by Date" fld="5" subtotal="count" baseField="9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C1" zoomScale="85" zoomScaleNormal="85" workbookViewId="0">
      <selection activeCell="C2" sqref="C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6.7109375" style="10" bestFit="1" customWidth="1"/>
    <col min="10" max="10" width="28.28515625" style="10" bestFit="1" customWidth="1"/>
    <col min="11" max="11" width="19.28515625" customWidth="1"/>
    <col min="12" max="12" width="17.85546875" customWidth="1"/>
    <col min="13" max="13" width="15.42578125" customWidth="1"/>
    <col min="14" max="14" width="24.5703125" customWidth="1"/>
    <col min="15" max="15" width="26.7109375" bestFit="1" customWidth="1"/>
    <col min="16" max="16" width="16.42578125" customWidth="1"/>
    <col min="17" max="17" width="11.85546875" bestFit="1" customWidth="1"/>
    <col min="18" max="18" width="12.85546875" bestFit="1" customWidth="1"/>
    <col min="19" max="19" width="41.140625" customWidth="1"/>
    <col min="20" max="20" width="36.42578125" customWidth="1"/>
    <col min="21" max="21" width="3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8365</v>
      </c>
      <c r="H1" s="1" t="s">
        <v>8366</v>
      </c>
      <c r="I1" s="9" t="s">
        <v>8368</v>
      </c>
      <c r="J1" s="9" t="s">
        <v>8367</v>
      </c>
      <c r="K1" s="1" t="s">
        <v>8257</v>
      </c>
      <c r="L1" s="1" t="s">
        <v>8258</v>
      </c>
      <c r="M1" s="1" t="s">
        <v>8259</v>
      </c>
      <c r="N1" s="1" t="s">
        <v>8260</v>
      </c>
      <c r="O1" s="1" t="s">
        <v>8304</v>
      </c>
      <c r="P1" s="1" t="s">
        <v>8305</v>
      </c>
      <c r="Q1" s="1" t="s">
        <v>8306</v>
      </c>
      <c r="R1" s="1" t="s">
        <v>8307</v>
      </c>
      <c r="S1" s="1" t="s">
        <v>8262</v>
      </c>
      <c r="T1" s="1" t="s">
        <v>8261</v>
      </c>
      <c r="U1" s="1" t="s">
        <v>8411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8244</v>
      </c>
      <c r="I2" s="10">
        <f>((K2/86400)/IF(LEN(K2)=13,1000,1))+DATE(1970,1,1)</f>
        <v>42208.125</v>
      </c>
      <c r="J2" s="10">
        <f>((L2/86400)/IF(LEN(L2)=13,1000,1))+DATE(1970,1,1)</f>
        <v>42177.007071759261</v>
      </c>
      <c r="K2">
        <v>1437620400</v>
      </c>
      <c r="L2">
        <v>1434931811</v>
      </c>
      <c r="M2" t="b">
        <v>0</v>
      </c>
      <c r="N2">
        <v>182</v>
      </c>
      <c r="O2" s="5">
        <f t="shared" ref="O2:O65" si="0">E2/D2</f>
        <v>1.3685882352941177</v>
      </c>
      <c r="P2">
        <f t="shared" ref="P2:P65" si="1">IFERROR((E2/N2),"Received No Donations")</f>
        <v>63.917582417582416</v>
      </c>
      <c r="Q2" t="str">
        <f t="shared" ref="Q2:Q65" si="2">LEFT(S2,FIND("/",S2)-1)</f>
        <v>film &amp; video</v>
      </c>
      <c r="R2" t="str">
        <f t="shared" ref="R2:R65" si="3">RIGHT(S2,LEN(S2)-FIND("/",S2))</f>
        <v>television</v>
      </c>
      <c r="S2" t="s">
        <v>8263</v>
      </c>
      <c r="T2" t="b">
        <v>1</v>
      </c>
      <c r="U2" t="str">
        <f>IF(F2="successful","Successful","Unsuccessful")</f>
        <v>Successful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8244</v>
      </c>
      <c r="I3" s="10">
        <f t="shared" ref="I3:I66" si="4">((K3/86400)/IF(LEN(K3)=13,1000,1))+DATE(1970,1,1)</f>
        <v>42796.600497685184</v>
      </c>
      <c r="J3" s="10">
        <f t="shared" ref="J3:J66" si="5">((L3/86400)/IF(LEN(L3)=13,1000,1))+DATE(1970,1,1)</f>
        <v>42766.600497685184</v>
      </c>
      <c r="K3">
        <v>1488464683</v>
      </c>
      <c r="L3">
        <v>1485872683</v>
      </c>
      <c r="M3" t="b">
        <v>0</v>
      </c>
      <c r="N3">
        <v>79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t="s">
        <v>8263</v>
      </c>
      <c r="T3" t="b">
        <v>1</v>
      </c>
      <c r="U3" t="str">
        <f t="shared" ref="U3:U66" si="6">IF(F3="successful","Successful","Unsuccessful")</f>
        <v>Successful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8224</v>
      </c>
      <c r="H4" t="s">
        <v>8245</v>
      </c>
      <c r="I4" s="10">
        <f t="shared" si="4"/>
        <v>42415.702349537038</v>
      </c>
      <c r="J4" s="10">
        <f t="shared" si="5"/>
        <v>42405.702349537038</v>
      </c>
      <c r="K4">
        <v>1455555083</v>
      </c>
      <c r="L4">
        <v>1454691083</v>
      </c>
      <c r="M4" t="b">
        <v>0</v>
      </c>
      <c r="N4">
        <v>35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t="s">
        <v>8263</v>
      </c>
      <c r="T4" t="b">
        <v>1</v>
      </c>
      <c r="U4" t="str">
        <f t="shared" si="6"/>
        <v>Successful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8244</v>
      </c>
      <c r="I5" s="10">
        <f t="shared" si="4"/>
        <v>41858.515127314815</v>
      </c>
      <c r="J5" s="10">
        <f t="shared" si="5"/>
        <v>41828.515127314815</v>
      </c>
      <c r="K5">
        <v>1407414107</v>
      </c>
      <c r="L5">
        <v>1404822107</v>
      </c>
      <c r="M5" t="b">
        <v>0</v>
      </c>
      <c r="N5">
        <v>150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t="s">
        <v>8263</v>
      </c>
      <c r="T5" t="b">
        <v>1</v>
      </c>
      <c r="U5" t="str">
        <f t="shared" si="6"/>
        <v>Successful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8244</v>
      </c>
      <c r="I6" s="10">
        <f t="shared" si="4"/>
        <v>42357.834247685183</v>
      </c>
      <c r="J6" s="10">
        <f t="shared" si="5"/>
        <v>42327.834247685183</v>
      </c>
      <c r="K6">
        <v>1450555279</v>
      </c>
      <c r="L6">
        <v>1447963279</v>
      </c>
      <c r="M6" t="b">
        <v>0</v>
      </c>
      <c r="N6">
        <v>284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t="s">
        <v>8263</v>
      </c>
      <c r="T6" t="b">
        <v>1</v>
      </c>
      <c r="U6" t="str">
        <f t="shared" si="6"/>
        <v>Successful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8244</v>
      </c>
      <c r="I7" s="10">
        <f t="shared" si="4"/>
        <v>42580.232638888891</v>
      </c>
      <c r="J7" s="10">
        <f t="shared" si="5"/>
        <v>42563.932951388888</v>
      </c>
      <c r="K7">
        <v>1469770500</v>
      </c>
      <c r="L7">
        <v>1468362207</v>
      </c>
      <c r="M7" t="b">
        <v>0</v>
      </c>
      <c r="N7">
        <v>47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t="s">
        <v>8263</v>
      </c>
      <c r="T7" t="b">
        <v>1</v>
      </c>
      <c r="U7" t="str">
        <f t="shared" si="6"/>
        <v>Successful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8244</v>
      </c>
      <c r="I8" s="10">
        <f t="shared" si="4"/>
        <v>41804.072337962964</v>
      </c>
      <c r="J8" s="10">
        <f t="shared" si="5"/>
        <v>41794.072337962964</v>
      </c>
      <c r="K8">
        <v>1402710250</v>
      </c>
      <c r="L8">
        <v>1401846250</v>
      </c>
      <c r="M8" t="b">
        <v>0</v>
      </c>
      <c r="N8">
        <v>58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t="s">
        <v>8263</v>
      </c>
      <c r="T8" t="b">
        <v>1</v>
      </c>
      <c r="U8" t="str">
        <f t="shared" si="6"/>
        <v>Successful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8244</v>
      </c>
      <c r="I9" s="10">
        <f t="shared" si="4"/>
        <v>42556.047071759254</v>
      </c>
      <c r="J9" s="10">
        <f t="shared" si="5"/>
        <v>42516.047071759254</v>
      </c>
      <c r="K9">
        <v>1467680867</v>
      </c>
      <c r="L9">
        <v>1464224867</v>
      </c>
      <c r="M9" t="b">
        <v>0</v>
      </c>
      <c r="N9">
        <v>57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t="s">
        <v>8263</v>
      </c>
      <c r="T9" t="b">
        <v>1</v>
      </c>
      <c r="U9" t="str">
        <f t="shared" si="6"/>
        <v>Successful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8244</v>
      </c>
      <c r="I10" s="10">
        <f t="shared" si="4"/>
        <v>42475.875</v>
      </c>
      <c r="J10" s="10">
        <f t="shared" si="5"/>
        <v>42468.94458333333</v>
      </c>
      <c r="K10">
        <v>1460754000</v>
      </c>
      <c r="L10">
        <v>1460155212</v>
      </c>
      <c r="M10" t="b">
        <v>0</v>
      </c>
      <c r="N10">
        <v>12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t="s">
        <v>8263</v>
      </c>
      <c r="T10" t="b">
        <v>1</v>
      </c>
      <c r="U10" t="str">
        <f t="shared" si="6"/>
        <v>Successful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8244</v>
      </c>
      <c r="I11" s="10">
        <f t="shared" si="4"/>
        <v>42477.103518518517</v>
      </c>
      <c r="J11" s="10">
        <f t="shared" si="5"/>
        <v>42447.103518518517</v>
      </c>
      <c r="K11">
        <v>1460860144</v>
      </c>
      <c r="L11">
        <v>1458268144</v>
      </c>
      <c r="M11" t="b">
        <v>0</v>
      </c>
      <c r="N11">
        <v>20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t="s">
        <v>8263</v>
      </c>
      <c r="T11" t="b">
        <v>1</v>
      </c>
      <c r="U11" t="str">
        <f t="shared" si="6"/>
        <v>Successful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8244</v>
      </c>
      <c r="I12" s="10">
        <f t="shared" si="4"/>
        <v>41815.068043981482</v>
      </c>
      <c r="J12" s="10">
        <f t="shared" si="5"/>
        <v>41780.068043981482</v>
      </c>
      <c r="K12">
        <v>1403660279</v>
      </c>
      <c r="L12">
        <v>1400636279</v>
      </c>
      <c r="M12" t="b">
        <v>0</v>
      </c>
      <c r="N12">
        <v>19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t="s">
        <v>8263</v>
      </c>
      <c r="T12" t="b">
        <v>1</v>
      </c>
      <c r="U12" t="str">
        <f t="shared" si="6"/>
        <v>Successful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8244</v>
      </c>
      <c r="I13" s="10">
        <f t="shared" si="4"/>
        <v>42604.125</v>
      </c>
      <c r="J13" s="10">
        <f t="shared" si="5"/>
        <v>42572.778495370367</v>
      </c>
      <c r="K13">
        <v>1471834800</v>
      </c>
      <c r="L13">
        <v>1469126462</v>
      </c>
      <c r="M13" t="b">
        <v>0</v>
      </c>
      <c r="N13">
        <v>75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t="s">
        <v>8263</v>
      </c>
      <c r="T13" t="b">
        <v>1</v>
      </c>
      <c r="U13" t="str">
        <f t="shared" si="6"/>
        <v>Successful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8244</v>
      </c>
      <c r="I14" s="10">
        <f t="shared" si="4"/>
        <v>41836.125</v>
      </c>
      <c r="J14" s="10">
        <f t="shared" si="5"/>
        <v>41791.713252314818</v>
      </c>
      <c r="K14">
        <v>1405479600</v>
      </c>
      <c r="L14">
        <v>1401642425</v>
      </c>
      <c r="M14" t="b">
        <v>0</v>
      </c>
      <c r="N14">
        <v>827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t="s">
        <v>8263</v>
      </c>
      <c r="T14" t="b">
        <v>1</v>
      </c>
      <c r="U14" t="str">
        <f t="shared" si="6"/>
        <v>Successful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8244</v>
      </c>
      <c r="I15" s="10">
        <f t="shared" si="4"/>
        <v>42544.852083333331</v>
      </c>
      <c r="J15" s="10">
        <f t="shared" si="5"/>
        <v>42508.677187499998</v>
      </c>
      <c r="K15">
        <v>1466713620</v>
      </c>
      <c r="L15">
        <v>1463588109</v>
      </c>
      <c r="M15" t="b">
        <v>0</v>
      </c>
      <c r="N15">
        <v>51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t="s">
        <v>8263</v>
      </c>
      <c r="T15" t="b">
        <v>1</v>
      </c>
      <c r="U15" t="str">
        <f t="shared" si="6"/>
        <v>Successful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8246</v>
      </c>
      <c r="I16" s="10">
        <f t="shared" si="4"/>
        <v>41833.582638888889</v>
      </c>
      <c r="J16" s="10">
        <f t="shared" si="5"/>
        <v>41808.02648148148</v>
      </c>
      <c r="K16">
        <v>1405259940</v>
      </c>
      <c r="L16">
        <v>1403051888</v>
      </c>
      <c r="M16" t="b">
        <v>0</v>
      </c>
      <c r="N16">
        <v>41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t="s">
        <v>8263</v>
      </c>
      <c r="T16" t="b">
        <v>1</v>
      </c>
      <c r="U16" t="str">
        <f t="shared" si="6"/>
        <v>Successful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8247</v>
      </c>
      <c r="I17" s="10">
        <f t="shared" si="4"/>
        <v>42274.843055555553</v>
      </c>
      <c r="J17" s="10">
        <f t="shared" si="5"/>
        <v>42256.391875000001</v>
      </c>
      <c r="K17">
        <v>1443384840</v>
      </c>
      <c r="L17">
        <v>1441790658</v>
      </c>
      <c r="M17" t="b">
        <v>0</v>
      </c>
      <c r="N17">
        <v>98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t="s">
        <v>8263</v>
      </c>
      <c r="T17" t="b">
        <v>1</v>
      </c>
      <c r="U17" t="str">
        <f t="shared" si="6"/>
        <v>Successful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8244</v>
      </c>
      <c r="I18" s="10">
        <f t="shared" si="4"/>
        <v>41806.229166666664</v>
      </c>
      <c r="J18" s="10">
        <f t="shared" si="5"/>
        <v>41760.796423611115</v>
      </c>
      <c r="K18">
        <v>1402896600</v>
      </c>
      <c r="L18">
        <v>1398971211</v>
      </c>
      <c r="M18" t="b">
        <v>0</v>
      </c>
      <c r="N18">
        <v>70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t="s">
        <v>8263</v>
      </c>
      <c r="T18" t="b">
        <v>1</v>
      </c>
      <c r="U18" t="str">
        <f t="shared" si="6"/>
        <v>Successful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8245</v>
      </c>
      <c r="I19" s="10">
        <f t="shared" si="4"/>
        <v>41947.773402777777</v>
      </c>
      <c r="J19" s="10">
        <f t="shared" si="5"/>
        <v>41917.731736111113</v>
      </c>
      <c r="K19">
        <v>1415126022</v>
      </c>
      <c r="L19">
        <v>1412530422</v>
      </c>
      <c r="M19" t="b">
        <v>0</v>
      </c>
      <c r="N19">
        <v>36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t="s">
        <v>8263</v>
      </c>
      <c r="T19" t="b">
        <v>1</v>
      </c>
      <c r="U19" t="str">
        <f t="shared" si="6"/>
        <v>Successful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8244</v>
      </c>
      <c r="I20" s="10">
        <f t="shared" si="4"/>
        <v>41899.542314814811</v>
      </c>
      <c r="J20" s="10">
        <f t="shared" si="5"/>
        <v>41869.542314814811</v>
      </c>
      <c r="K20">
        <v>1410958856</v>
      </c>
      <c r="L20">
        <v>1408366856</v>
      </c>
      <c r="M20" t="b">
        <v>0</v>
      </c>
      <c r="N20">
        <v>342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t="s">
        <v>8263</v>
      </c>
      <c r="T20" t="b">
        <v>1</v>
      </c>
      <c r="U20" t="str">
        <f t="shared" si="6"/>
        <v>Successful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8244</v>
      </c>
      <c r="I21" s="10">
        <f t="shared" si="4"/>
        <v>42205.816365740742</v>
      </c>
      <c r="J21" s="10">
        <f t="shared" si="5"/>
        <v>42175.816365740742</v>
      </c>
      <c r="K21">
        <v>1437420934</v>
      </c>
      <c r="L21">
        <v>1434828934</v>
      </c>
      <c r="M21" t="b">
        <v>0</v>
      </c>
      <c r="N21">
        <v>22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t="s">
        <v>8263</v>
      </c>
      <c r="T21" t="b">
        <v>1</v>
      </c>
      <c r="U21" t="str">
        <f t="shared" si="6"/>
        <v>Successful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8244</v>
      </c>
      <c r="I22" s="10">
        <f t="shared" si="4"/>
        <v>42260.758240740739</v>
      </c>
      <c r="J22" s="10">
        <f t="shared" si="5"/>
        <v>42200.758240740739</v>
      </c>
      <c r="K22">
        <v>1442167912</v>
      </c>
      <c r="L22">
        <v>1436983912</v>
      </c>
      <c r="M22" t="b">
        <v>0</v>
      </c>
      <c r="N22">
        <v>25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t="s">
        <v>8263</v>
      </c>
      <c r="T22" t="b">
        <v>1</v>
      </c>
      <c r="U22" t="str">
        <f t="shared" si="6"/>
        <v>Successful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8244</v>
      </c>
      <c r="I23" s="10">
        <f t="shared" si="4"/>
        <v>41908.627187500002</v>
      </c>
      <c r="J23" s="10">
        <f t="shared" si="5"/>
        <v>41878.627187500002</v>
      </c>
      <c r="K23">
        <v>1411743789</v>
      </c>
      <c r="L23">
        <v>1409151789</v>
      </c>
      <c r="M23" t="b">
        <v>0</v>
      </c>
      <c r="N23">
        <v>101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t="s">
        <v>8263</v>
      </c>
      <c r="T23" t="b">
        <v>1</v>
      </c>
      <c r="U23" t="str">
        <f t="shared" si="6"/>
        <v>Successful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8244</v>
      </c>
      <c r="I24" s="10">
        <f t="shared" si="4"/>
        <v>42005.332638888889</v>
      </c>
      <c r="J24" s="10">
        <f t="shared" si="5"/>
        <v>41989.91134259259</v>
      </c>
      <c r="K24">
        <v>1420099140</v>
      </c>
      <c r="L24">
        <v>1418766740</v>
      </c>
      <c r="M24" t="b">
        <v>0</v>
      </c>
      <c r="N24">
        <v>8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t="s">
        <v>8263</v>
      </c>
      <c r="T24" t="b">
        <v>1</v>
      </c>
      <c r="U24" t="str">
        <f t="shared" si="6"/>
        <v>Successful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8244</v>
      </c>
      <c r="I25" s="10">
        <f t="shared" si="4"/>
        <v>42124.638888888891</v>
      </c>
      <c r="J25" s="10">
        <f t="shared" si="5"/>
        <v>42097.778946759259</v>
      </c>
      <c r="K25">
        <v>1430407200</v>
      </c>
      <c r="L25">
        <v>1428086501</v>
      </c>
      <c r="M25" t="b">
        <v>0</v>
      </c>
      <c r="N25">
        <v>23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t="s">
        <v>8263</v>
      </c>
      <c r="T25" t="b">
        <v>1</v>
      </c>
      <c r="U25" t="str">
        <f t="shared" si="6"/>
        <v>Successful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8244</v>
      </c>
      <c r="I26" s="10">
        <f t="shared" si="4"/>
        <v>42262.818749999999</v>
      </c>
      <c r="J26" s="10">
        <f t="shared" si="5"/>
        <v>42229.820173611108</v>
      </c>
      <c r="K26">
        <v>1442345940</v>
      </c>
      <c r="L26">
        <v>1439494863</v>
      </c>
      <c r="M26" t="b">
        <v>0</v>
      </c>
      <c r="N26">
        <v>574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t="s">
        <v>8263</v>
      </c>
      <c r="T26" t="b">
        <v>1</v>
      </c>
      <c r="U26" t="str">
        <f t="shared" si="6"/>
        <v>Successful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8244</v>
      </c>
      <c r="I27" s="10">
        <f t="shared" si="4"/>
        <v>42378.025011574078</v>
      </c>
      <c r="J27" s="10">
        <f t="shared" si="5"/>
        <v>42318.025011574078</v>
      </c>
      <c r="K27">
        <v>1452299761</v>
      </c>
      <c r="L27">
        <v>1447115761</v>
      </c>
      <c r="M27" t="b">
        <v>0</v>
      </c>
      <c r="N27">
        <v>14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t="s">
        <v>8263</v>
      </c>
      <c r="T27" t="b">
        <v>1</v>
      </c>
      <c r="U27" t="str">
        <f t="shared" si="6"/>
        <v>Successful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8244</v>
      </c>
      <c r="I28" s="10">
        <f t="shared" si="4"/>
        <v>41868.515555555554</v>
      </c>
      <c r="J28" s="10">
        <f t="shared" si="5"/>
        <v>41828.515555555554</v>
      </c>
      <c r="K28">
        <v>1408278144</v>
      </c>
      <c r="L28">
        <v>1404822144</v>
      </c>
      <c r="M28" t="b">
        <v>0</v>
      </c>
      <c r="N28">
        <v>19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t="s">
        <v>8263</v>
      </c>
      <c r="T28" t="b">
        <v>1</v>
      </c>
      <c r="U28" t="str">
        <f t="shared" si="6"/>
        <v>Successful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8248</v>
      </c>
      <c r="I29" s="10">
        <f t="shared" si="4"/>
        <v>41959.206400462965</v>
      </c>
      <c r="J29" s="10">
        <f t="shared" si="5"/>
        <v>41929.164733796293</v>
      </c>
      <c r="K29">
        <v>1416113833</v>
      </c>
      <c r="L29">
        <v>1413518233</v>
      </c>
      <c r="M29" t="b">
        <v>0</v>
      </c>
      <c r="N29">
        <v>150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t="s">
        <v>8263</v>
      </c>
      <c r="T29" t="b">
        <v>1</v>
      </c>
      <c r="U29" t="str">
        <f t="shared" si="6"/>
        <v>Successful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8244</v>
      </c>
      <c r="I30" s="10">
        <f t="shared" si="4"/>
        <v>42354.96393518518</v>
      </c>
      <c r="J30" s="10">
        <f t="shared" si="5"/>
        <v>42324.96393518518</v>
      </c>
      <c r="K30">
        <v>1450307284</v>
      </c>
      <c r="L30">
        <v>1447715284</v>
      </c>
      <c r="M30" t="b">
        <v>0</v>
      </c>
      <c r="N30">
        <v>71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t="s">
        <v>8263</v>
      </c>
      <c r="T30" t="b">
        <v>1</v>
      </c>
      <c r="U30" t="str">
        <f t="shared" si="6"/>
        <v>Successful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8245</v>
      </c>
      <c r="I31" s="10">
        <f t="shared" si="4"/>
        <v>41842.67324074074</v>
      </c>
      <c r="J31" s="10">
        <f t="shared" si="5"/>
        <v>41812.67324074074</v>
      </c>
      <c r="K31">
        <v>1406045368</v>
      </c>
      <c r="L31">
        <v>1403453368</v>
      </c>
      <c r="M31" t="b">
        <v>0</v>
      </c>
      <c r="N31">
        <v>117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t="s">
        <v>8263</v>
      </c>
      <c r="T31" t="b">
        <v>1</v>
      </c>
      <c r="U31" t="str">
        <f t="shared" si="6"/>
        <v>Successful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8244</v>
      </c>
      <c r="I32" s="10">
        <f t="shared" si="4"/>
        <v>41872.292997685188</v>
      </c>
      <c r="J32" s="10">
        <f t="shared" si="5"/>
        <v>41842.292997685188</v>
      </c>
      <c r="K32">
        <v>1408604515</v>
      </c>
      <c r="L32">
        <v>1406012515</v>
      </c>
      <c r="M32" t="b">
        <v>0</v>
      </c>
      <c r="N32">
        <v>53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t="s">
        <v>8263</v>
      </c>
      <c r="T32" t="b">
        <v>1</v>
      </c>
      <c r="U32" t="str">
        <f t="shared" si="6"/>
        <v>Successful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8244</v>
      </c>
      <c r="I33" s="10">
        <f t="shared" si="4"/>
        <v>42394.79206018518</v>
      </c>
      <c r="J33" s="10">
        <f t="shared" si="5"/>
        <v>42376.79206018518</v>
      </c>
      <c r="K33">
        <v>1453748434</v>
      </c>
      <c r="L33">
        <v>1452193234</v>
      </c>
      <c r="M33" t="b">
        <v>0</v>
      </c>
      <c r="N33">
        <v>1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t="s">
        <v>8263</v>
      </c>
      <c r="T33" t="b">
        <v>1</v>
      </c>
      <c r="U33" t="str">
        <f t="shared" si="6"/>
        <v>Successful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8244</v>
      </c>
      <c r="I34" s="10">
        <f t="shared" si="4"/>
        <v>42503.165972222225</v>
      </c>
      <c r="J34" s="10">
        <f t="shared" si="5"/>
        <v>42461.627511574072</v>
      </c>
      <c r="K34">
        <v>1463111940</v>
      </c>
      <c r="L34">
        <v>1459523017</v>
      </c>
      <c r="M34" t="b">
        <v>0</v>
      </c>
      <c r="N34">
        <v>89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t="s">
        <v>8263</v>
      </c>
      <c r="T34" t="b">
        <v>1</v>
      </c>
      <c r="U34" t="str">
        <f t="shared" si="6"/>
        <v>Successful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8244</v>
      </c>
      <c r="I35" s="10">
        <f t="shared" si="4"/>
        <v>42316.702557870369</v>
      </c>
      <c r="J35" s="10">
        <f t="shared" si="5"/>
        <v>42286.660891203705</v>
      </c>
      <c r="K35">
        <v>1447001501</v>
      </c>
      <c r="L35">
        <v>1444405901</v>
      </c>
      <c r="M35" t="b">
        <v>0</v>
      </c>
      <c r="N35">
        <v>64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t="s">
        <v>8263</v>
      </c>
      <c r="T35" t="b">
        <v>1</v>
      </c>
      <c r="U35" t="str">
        <f t="shared" si="6"/>
        <v>Successful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8244</v>
      </c>
      <c r="I36" s="10">
        <f t="shared" si="4"/>
        <v>41856.321770833332</v>
      </c>
      <c r="J36" s="10">
        <f t="shared" si="5"/>
        <v>41841.321770833332</v>
      </c>
      <c r="K36">
        <v>1407224601</v>
      </c>
      <c r="L36">
        <v>1405928601</v>
      </c>
      <c r="M36" t="b">
        <v>0</v>
      </c>
      <c r="N36">
        <v>68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t="s">
        <v>8263</v>
      </c>
      <c r="T36" t="b">
        <v>1</v>
      </c>
      <c r="U36" t="str">
        <f t="shared" si="6"/>
        <v>Successful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8244</v>
      </c>
      <c r="I37" s="10">
        <f t="shared" si="4"/>
        <v>42122</v>
      </c>
      <c r="J37" s="10">
        <f t="shared" si="5"/>
        <v>42098.291828703703</v>
      </c>
      <c r="K37">
        <v>1430179200</v>
      </c>
      <c r="L37">
        <v>1428130814</v>
      </c>
      <c r="M37" t="b">
        <v>0</v>
      </c>
      <c r="N37">
        <v>28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t="s">
        <v>8263</v>
      </c>
      <c r="T37" t="b">
        <v>1</v>
      </c>
      <c r="U37" t="str">
        <f t="shared" si="6"/>
        <v>Successful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8244</v>
      </c>
      <c r="I38" s="10">
        <f t="shared" si="4"/>
        <v>42098.265335648146</v>
      </c>
      <c r="J38" s="10">
        <f t="shared" si="5"/>
        <v>42068.307002314818</v>
      </c>
      <c r="K38">
        <v>1428128525</v>
      </c>
      <c r="L38">
        <v>1425540125</v>
      </c>
      <c r="M38" t="b">
        <v>0</v>
      </c>
      <c r="N38">
        <v>44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t="s">
        <v>8263</v>
      </c>
      <c r="T38" t="b">
        <v>1</v>
      </c>
      <c r="U38" t="str">
        <f t="shared" si="6"/>
        <v>Successful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8244</v>
      </c>
      <c r="I39" s="10">
        <f t="shared" si="4"/>
        <v>42062.693043981482</v>
      </c>
      <c r="J39" s="10">
        <f t="shared" si="5"/>
        <v>42032.693043981482</v>
      </c>
      <c r="K39">
        <v>1425055079</v>
      </c>
      <c r="L39">
        <v>1422463079</v>
      </c>
      <c r="M39" t="b">
        <v>0</v>
      </c>
      <c r="N39">
        <v>253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t="s">
        <v>8263</v>
      </c>
      <c r="T39" t="b">
        <v>1</v>
      </c>
      <c r="U39" t="str">
        <f t="shared" si="6"/>
        <v>Successful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8244</v>
      </c>
      <c r="I40" s="10">
        <f t="shared" si="4"/>
        <v>41405.057222222225</v>
      </c>
      <c r="J40" s="10">
        <f t="shared" si="5"/>
        <v>41375.057222222225</v>
      </c>
      <c r="K40">
        <v>1368235344</v>
      </c>
      <c r="L40">
        <v>1365643344</v>
      </c>
      <c r="M40" t="b">
        <v>0</v>
      </c>
      <c r="N40">
        <v>66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t="s">
        <v>8263</v>
      </c>
      <c r="T40" t="b">
        <v>1</v>
      </c>
      <c r="U40" t="str">
        <f t="shared" si="6"/>
        <v>Successful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8245</v>
      </c>
      <c r="I41" s="10">
        <f t="shared" si="4"/>
        <v>41784.957638888889</v>
      </c>
      <c r="J41" s="10">
        <f t="shared" si="5"/>
        <v>41754.047083333331</v>
      </c>
      <c r="K41">
        <v>1401058740</v>
      </c>
      <c r="L41">
        <v>1398388068</v>
      </c>
      <c r="M41" t="b">
        <v>0</v>
      </c>
      <c r="N41">
        <v>217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t="s">
        <v>8263</v>
      </c>
      <c r="T41" t="b">
        <v>1</v>
      </c>
      <c r="U41" t="str">
        <f t="shared" si="6"/>
        <v>Successful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8244</v>
      </c>
      <c r="I42" s="10">
        <f t="shared" si="4"/>
        <v>41809.166666666664</v>
      </c>
      <c r="J42" s="10">
        <f t="shared" si="5"/>
        <v>41789.21398148148</v>
      </c>
      <c r="K42">
        <v>1403150400</v>
      </c>
      <c r="L42">
        <v>1401426488</v>
      </c>
      <c r="M42" t="b">
        <v>0</v>
      </c>
      <c r="N42">
        <v>16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t="s">
        <v>8263</v>
      </c>
      <c r="T42" t="b">
        <v>1</v>
      </c>
      <c r="U42" t="str">
        <f t="shared" si="6"/>
        <v>Successful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8244</v>
      </c>
      <c r="I43" s="10">
        <f t="shared" si="4"/>
        <v>41917.568912037037</v>
      </c>
      <c r="J43" s="10">
        <f t="shared" si="5"/>
        <v>41887.568912037037</v>
      </c>
      <c r="K43">
        <v>1412516354</v>
      </c>
      <c r="L43">
        <v>1409924354</v>
      </c>
      <c r="M43" t="b">
        <v>0</v>
      </c>
      <c r="N43">
        <v>19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t="s">
        <v>8263</v>
      </c>
      <c r="T43" t="b">
        <v>1</v>
      </c>
      <c r="U43" t="str">
        <f t="shared" si="6"/>
        <v>Successful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8244</v>
      </c>
      <c r="I44" s="10">
        <f t="shared" si="4"/>
        <v>42001.639189814814</v>
      </c>
      <c r="J44" s="10">
        <f t="shared" si="5"/>
        <v>41971.639189814814</v>
      </c>
      <c r="K44">
        <v>1419780026</v>
      </c>
      <c r="L44">
        <v>1417188026</v>
      </c>
      <c r="M44" t="b">
        <v>0</v>
      </c>
      <c r="N44">
        <v>169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t="s">
        <v>8263</v>
      </c>
      <c r="T44" t="b">
        <v>1</v>
      </c>
      <c r="U44" t="str">
        <f t="shared" si="6"/>
        <v>Successful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8244</v>
      </c>
      <c r="I45" s="10">
        <f t="shared" si="4"/>
        <v>41833</v>
      </c>
      <c r="J45" s="10">
        <f t="shared" si="5"/>
        <v>41802.790347222224</v>
      </c>
      <c r="K45">
        <v>1405209600</v>
      </c>
      <c r="L45">
        <v>1402599486</v>
      </c>
      <c r="M45" t="b">
        <v>0</v>
      </c>
      <c r="N45">
        <v>263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t="s">
        <v>8263</v>
      </c>
      <c r="T45" t="b">
        <v>1</v>
      </c>
      <c r="U45" t="str">
        <f t="shared" si="6"/>
        <v>Successful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8244</v>
      </c>
      <c r="I46" s="10">
        <f t="shared" si="4"/>
        <v>41919.098807870367</v>
      </c>
      <c r="J46" s="10">
        <f t="shared" si="5"/>
        <v>41874.098807870367</v>
      </c>
      <c r="K46">
        <v>1412648537</v>
      </c>
      <c r="L46">
        <v>1408760537</v>
      </c>
      <c r="M46" t="b">
        <v>0</v>
      </c>
      <c r="N46">
        <v>15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t="s">
        <v>8263</v>
      </c>
      <c r="T46" t="b">
        <v>1</v>
      </c>
      <c r="U46" t="str">
        <f t="shared" si="6"/>
        <v>Successful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8244</v>
      </c>
      <c r="I47" s="10">
        <f t="shared" si="4"/>
        <v>42487.623923611114</v>
      </c>
      <c r="J47" s="10">
        <f t="shared" si="5"/>
        <v>42457.623923611114</v>
      </c>
      <c r="K47">
        <v>1461769107</v>
      </c>
      <c r="L47">
        <v>1459177107</v>
      </c>
      <c r="M47" t="b">
        <v>0</v>
      </c>
      <c r="N47">
        <v>61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t="s">
        <v>8263</v>
      </c>
      <c r="T47" t="b">
        <v>1</v>
      </c>
      <c r="U47" t="str">
        <f t="shared" si="6"/>
        <v>Successful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8246</v>
      </c>
      <c r="I48" s="10">
        <f t="shared" si="4"/>
        <v>42353.96497685185</v>
      </c>
      <c r="J48" s="10">
        <f t="shared" si="5"/>
        <v>42323.96497685185</v>
      </c>
      <c r="K48">
        <v>1450220974</v>
      </c>
      <c r="L48">
        <v>1447628974</v>
      </c>
      <c r="M48" t="b">
        <v>0</v>
      </c>
      <c r="N48">
        <v>45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t="s">
        <v>8263</v>
      </c>
      <c r="T48" t="b">
        <v>1</v>
      </c>
      <c r="U48" t="str">
        <f t="shared" si="6"/>
        <v>Successful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8244</v>
      </c>
      <c r="I49" s="10">
        <f t="shared" si="4"/>
        <v>41992.861192129625</v>
      </c>
      <c r="J49" s="10">
        <f t="shared" si="5"/>
        <v>41932.819525462961</v>
      </c>
      <c r="K49">
        <v>1419021607</v>
      </c>
      <c r="L49">
        <v>1413834007</v>
      </c>
      <c r="M49" t="b">
        <v>0</v>
      </c>
      <c r="N49">
        <v>70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t="s">
        <v>8263</v>
      </c>
      <c r="T49" t="b">
        <v>1</v>
      </c>
      <c r="U49" t="str">
        <f t="shared" si="6"/>
        <v>Successful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8245</v>
      </c>
      <c r="I50" s="10">
        <f t="shared" si="4"/>
        <v>42064.5</v>
      </c>
      <c r="J50" s="10">
        <f t="shared" si="5"/>
        <v>42033.516898148147</v>
      </c>
      <c r="K50">
        <v>1425211200</v>
      </c>
      <c r="L50">
        <v>1422534260</v>
      </c>
      <c r="M50" t="b">
        <v>0</v>
      </c>
      <c r="N50">
        <v>38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t="s">
        <v>8263</v>
      </c>
      <c r="T50" t="b">
        <v>1</v>
      </c>
      <c r="U50" t="str">
        <f t="shared" si="6"/>
        <v>Successful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8244</v>
      </c>
      <c r="I51" s="10">
        <f t="shared" si="4"/>
        <v>42301.176446759258</v>
      </c>
      <c r="J51" s="10">
        <f t="shared" si="5"/>
        <v>42271.176446759258</v>
      </c>
      <c r="K51">
        <v>1445660045</v>
      </c>
      <c r="L51">
        <v>1443068045</v>
      </c>
      <c r="M51" t="b">
        <v>0</v>
      </c>
      <c r="N51">
        <v>87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t="s">
        <v>8263</v>
      </c>
      <c r="T51" t="b">
        <v>1</v>
      </c>
      <c r="U51" t="str">
        <f t="shared" si="6"/>
        <v>Successful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8245</v>
      </c>
      <c r="I52" s="10">
        <f t="shared" si="4"/>
        <v>42034.708333333328</v>
      </c>
      <c r="J52" s="10">
        <f t="shared" si="5"/>
        <v>41995.752986111111</v>
      </c>
      <c r="K52">
        <v>1422637200</v>
      </c>
      <c r="L52">
        <v>1419271458</v>
      </c>
      <c r="M52" t="b">
        <v>0</v>
      </c>
      <c r="N52">
        <v>22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t="s">
        <v>8263</v>
      </c>
      <c r="T52" t="b">
        <v>1</v>
      </c>
      <c r="U52" t="str">
        <f t="shared" si="6"/>
        <v>Successful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8244</v>
      </c>
      <c r="I53" s="10">
        <f t="shared" si="4"/>
        <v>42226.928668981476</v>
      </c>
      <c r="J53" s="10">
        <f t="shared" si="5"/>
        <v>42196.928668981476</v>
      </c>
      <c r="K53">
        <v>1439245037</v>
      </c>
      <c r="L53">
        <v>1436653037</v>
      </c>
      <c r="M53" t="b">
        <v>0</v>
      </c>
      <c r="N53">
        <v>119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t="s">
        <v>8263</v>
      </c>
      <c r="T53" t="b">
        <v>1</v>
      </c>
      <c r="U53" t="str">
        <f t="shared" si="6"/>
        <v>Successful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8244</v>
      </c>
      <c r="I54" s="10">
        <f t="shared" si="4"/>
        <v>41837.701921296299</v>
      </c>
      <c r="J54" s="10">
        <f t="shared" si="5"/>
        <v>41807.701921296299</v>
      </c>
      <c r="K54">
        <v>1405615846</v>
      </c>
      <c r="L54">
        <v>1403023846</v>
      </c>
      <c r="M54" t="b">
        <v>0</v>
      </c>
      <c r="N54">
        <v>52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t="s">
        <v>8263</v>
      </c>
      <c r="T54" t="b">
        <v>1</v>
      </c>
      <c r="U54" t="str">
        <f t="shared" si="6"/>
        <v>Successful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8244</v>
      </c>
      <c r="I55" s="10">
        <f t="shared" si="4"/>
        <v>41733.916666666664</v>
      </c>
      <c r="J55" s="10">
        <f t="shared" si="5"/>
        <v>41719.549131944441</v>
      </c>
      <c r="K55">
        <v>1396648800</v>
      </c>
      <c r="L55">
        <v>1395407445</v>
      </c>
      <c r="M55" t="b">
        <v>0</v>
      </c>
      <c r="N55">
        <v>117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t="s">
        <v>8263</v>
      </c>
      <c r="T55" t="b">
        <v>1</v>
      </c>
      <c r="U55" t="str">
        <f t="shared" si="6"/>
        <v>Successful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8244</v>
      </c>
      <c r="I56" s="10">
        <f t="shared" si="4"/>
        <v>42363.713206018518</v>
      </c>
      <c r="J56" s="10">
        <f t="shared" si="5"/>
        <v>42333.713206018518</v>
      </c>
      <c r="K56">
        <v>1451063221</v>
      </c>
      <c r="L56">
        <v>1448471221</v>
      </c>
      <c r="M56" t="b">
        <v>0</v>
      </c>
      <c r="N56">
        <v>52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t="s">
        <v>8263</v>
      </c>
      <c r="T56" t="b">
        <v>1</v>
      </c>
      <c r="U56" t="str">
        <f t="shared" si="6"/>
        <v>Successful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8244</v>
      </c>
      <c r="I57" s="10">
        <f t="shared" si="4"/>
        <v>42517.968935185185</v>
      </c>
      <c r="J57" s="10">
        <f t="shared" si="5"/>
        <v>42496.968935185185</v>
      </c>
      <c r="K57">
        <v>1464390916</v>
      </c>
      <c r="L57">
        <v>1462576516</v>
      </c>
      <c r="M57" t="b">
        <v>0</v>
      </c>
      <c r="N57">
        <v>86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t="s">
        <v>8263</v>
      </c>
      <c r="T57" t="b">
        <v>1</v>
      </c>
      <c r="U57" t="str">
        <f t="shared" si="6"/>
        <v>Successful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8245</v>
      </c>
      <c r="I58" s="10">
        <f t="shared" si="4"/>
        <v>42163.666666666672</v>
      </c>
      <c r="J58" s="10">
        <f t="shared" si="5"/>
        <v>42149.548888888894</v>
      </c>
      <c r="K58">
        <v>1433779200</v>
      </c>
      <c r="L58">
        <v>1432559424</v>
      </c>
      <c r="M58" t="b">
        <v>0</v>
      </c>
      <c r="N58">
        <v>174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t="s">
        <v>8263</v>
      </c>
      <c r="T58" t="b">
        <v>1</v>
      </c>
      <c r="U58" t="str">
        <f t="shared" si="6"/>
        <v>Successful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8244</v>
      </c>
      <c r="I59" s="10">
        <f t="shared" si="4"/>
        <v>42119.83289351852</v>
      </c>
      <c r="J59" s="10">
        <f t="shared" si="5"/>
        <v>42089.83289351852</v>
      </c>
      <c r="K59">
        <v>1429991962</v>
      </c>
      <c r="L59">
        <v>1427399962</v>
      </c>
      <c r="M59" t="b">
        <v>0</v>
      </c>
      <c r="N59">
        <v>69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t="s">
        <v>8263</v>
      </c>
      <c r="T59" t="b">
        <v>1</v>
      </c>
      <c r="U59" t="str">
        <f t="shared" si="6"/>
        <v>Successful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8244</v>
      </c>
      <c r="I60" s="10">
        <f t="shared" si="4"/>
        <v>41962.786712962959</v>
      </c>
      <c r="J60" s="10">
        <f t="shared" si="5"/>
        <v>41932.745046296295</v>
      </c>
      <c r="K60">
        <v>1416423172</v>
      </c>
      <c r="L60">
        <v>1413827572</v>
      </c>
      <c r="M60" t="b">
        <v>0</v>
      </c>
      <c r="N60">
        <v>75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t="s">
        <v>8263</v>
      </c>
      <c r="T60" t="b">
        <v>1</v>
      </c>
      <c r="U60" t="str">
        <f t="shared" si="6"/>
        <v>Successful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8244</v>
      </c>
      <c r="I61" s="10">
        <f t="shared" si="4"/>
        <v>42261.875</v>
      </c>
      <c r="J61" s="10">
        <f t="shared" si="5"/>
        <v>42230.235833333332</v>
      </c>
      <c r="K61">
        <v>1442264400</v>
      </c>
      <c r="L61">
        <v>1439530776</v>
      </c>
      <c r="M61" t="b">
        <v>0</v>
      </c>
      <c r="N61">
        <v>33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t="s">
        <v>8263</v>
      </c>
      <c r="T61" t="b">
        <v>1</v>
      </c>
      <c r="U61" t="str">
        <f t="shared" si="6"/>
        <v>Successful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8245</v>
      </c>
      <c r="I62" s="10">
        <f t="shared" si="4"/>
        <v>41721</v>
      </c>
      <c r="J62" s="10">
        <f t="shared" si="5"/>
        <v>41701.901817129634</v>
      </c>
      <c r="K62">
        <v>1395532800</v>
      </c>
      <c r="L62">
        <v>1393882717</v>
      </c>
      <c r="M62" t="b">
        <v>0</v>
      </c>
      <c r="N62">
        <v>108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t="s">
        <v>8264</v>
      </c>
      <c r="T62" t="b">
        <v>1</v>
      </c>
      <c r="U62" t="str">
        <f t="shared" si="6"/>
        <v>Successful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8244</v>
      </c>
      <c r="I63" s="10">
        <f t="shared" si="4"/>
        <v>41431.814317129625</v>
      </c>
      <c r="J63" s="10">
        <f t="shared" si="5"/>
        <v>41409.814317129625</v>
      </c>
      <c r="K63">
        <v>1370547157</v>
      </c>
      <c r="L63">
        <v>1368646357</v>
      </c>
      <c r="M63" t="b">
        <v>0</v>
      </c>
      <c r="N63">
        <v>23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t="s">
        <v>8264</v>
      </c>
      <c r="T63" t="b">
        <v>1</v>
      </c>
      <c r="U63" t="str">
        <f t="shared" si="6"/>
        <v>Successful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8244</v>
      </c>
      <c r="I64" s="10">
        <f t="shared" si="4"/>
        <v>41336.799513888887</v>
      </c>
      <c r="J64" s="10">
        <f t="shared" si="5"/>
        <v>41311.799513888887</v>
      </c>
      <c r="K64">
        <v>1362337878</v>
      </c>
      <c r="L64">
        <v>1360177878</v>
      </c>
      <c r="M64" t="b">
        <v>0</v>
      </c>
      <c r="N64">
        <v>48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t="s">
        <v>8264</v>
      </c>
      <c r="T64" t="b">
        <v>1</v>
      </c>
      <c r="U64" t="str">
        <f t="shared" si="6"/>
        <v>Successful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8244</v>
      </c>
      <c r="I65" s="10">
        <f t="shared" si="4"/>
        <v>41636.207638888889</v>
      </c>
      <c r="J65" s="10">
        <f t="shared" si="5"/>
        <v>41612.912187499998</v>
      </c>
      <c r="K65">
        <v>1388206740</v>
      </c>
      <c r="L65">
        <v>1386194013</v>
      </c>
      <c r="M65" t="b">
        <v>0</v>
      </c>
      <c r="N65">
        <v>64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t="s">
        <v>8264</v>
      </c>
      <c r="T65" t="b">
        <v>1</v>
      </c>
      <c r="U65" t="str">
        <f t="shared" si="6"/>
        <v>Successful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8244</v>
      </c>
      <c r="I66" s="10">
        <f t="shared" si="4"/>
        <v>41463.01829861111</v>
      </c>
      <c r="J66" s="10">
        <f t="shared" si="5"/>
        <v>41433.01829861111</v>
      </c>
      <c r="K66">
        <v>1373243181</v>
      </c>
      <c r="L66">
        <v>1370651181</v>
      </c>
      <c r="M66" t="b">
        <v>0</v>
      </c>
      <c r="N66">
        <v>24</v>
      </c>
      <c r="O66" s="5">
        <f t="shared" ref="O66:O129" si="7">E66/D66</f>
        <v>1.7333333333333334</v>
      </c>
      <c r="P66">
        <f t="shared" ref="P66:P129" si="8">IFERROR((E66/N66),"Received No Donations")</f>
        <v>86.666666666666671</v>
      </c>
      <c r="Q66" t="str">
        <f t="shared" ref="Q66:Q129" si="9">LEFT(S66,FIND("/",S66)-1)</f>
        <v>film &amp; video</v>
      </c>
      <c r="R66" t="str">
        <f t="shared" ref="R66:R129" si="10">RIGHT(S66,LEN(S66)-FIND("/",S66))</f>
        <v>shorts</v>
      </c>
      <c r="S66" t="s">
        <v>8264</v>
      </c>
      <c r="T66" t="b">
        <v>1</v>
      </c>
      <c r="U66" t="str">
        <f t="shared" si="6"/>
        <v>Successful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8249</v>
      </c>
      <c r="I67" s="10">
        <f t="shared" ref="I67:I130" si="11">((K67/86400)/IF(LEN(K67)=13,1000,1))+DATE(1970,1,1)</f>
        <v>41862.249305555553</v>
      </c>
      <c r="J67" s="10">
        <f t="shared" ref="J67:J130" si="12">((L67/86400)/IF(LEN(L67)=13,1000,1))+DATE(1970,1,1)</f>
        <v>41835.821226851855</v>
      </c>
      <c r="K67">
        <v>1407736740</v>
      </c>
      <c r="L67">
        <v>1405453354</v>
      </c>
      <c r="M67" t="b">
        <v>0</v>
      </c>
      <c r="N67">
        <v>57</v>
      </c>
      <c r="O67" s="5">
        <f t="shared" si="7"/>
        <v>1.0752857142857142</v>
      </c>
      <c r="P67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t="s">
        <v>8264</v>
      </c>
      <c r="T67" t="b">
        <v>1</v>
      </c>
      <c r="U67" t="str">
        <f t="shared" ref="U67:U130" si="13">IF(F67="successful","Successful","Unsuccessful")</f>
        <v>Successful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8244</v>
      </c>
      <c r="I68" s="10">
        <f t="shared" si="11"/>
        <v>42569.849768518514</v>
      </c>
      <c r="J68" s="10">
        <f t="shared" si="12"/>
        <v>42539.849768518514</v>
      </c>
      <c r="K68">
        <v>1468873420</v>
      </c>
      <c r="L68">
        <v>1466281420</v>
      </c>
      <c r="M68" t="b">
        <v>0</v>
      </c>
      <c r="N68">
        <v>26</v>
      </c>
      <c r="O68" s="5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t="s">
        <v>8264</v>
      </c>
      <c r="T68" t="b">
        <v>1</v>
      </c>
      <c r="U68" t="str">
        <f t="shared" si="13"/>
        <v>Successful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8244</v>
      </c>
      <c r="I69" s="10">
        <f t="shared" si="11"/>
        <v>41105.583379629628</v>
      </c>
      <c r="J69" s="10">
        <f t="shared" si="12"/>
        <v>41075.583379629628</v>
      </c>
      <c r="K69">
        <v>1342360804</v>
      </c>
      <c r="L69">
        <v>1339768804</v>
      </c>
      <c r="M69" t="b">
        <v>0</v>
      </c>
      <c r="N69">
        <v>20</v>
      </c>
      <c r="O69" s="5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t="s">
        <v>8264</v>
      </c>
      <c r="T69" t="b">
        <v>1</v>
      </c>
      <c r="U69" t="str">
        <f t="shared" si="13"/>
        <v>Successful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8245</v>
      </c>
      <c r="I70" s="10">
        <f t="shared" si="11"/>
        <v>41693.569340277776</v>
      </c>
      <c r="J70" s="10">
        <f t="shared" si="12"/>
        <v>41663.569340277776</v>
      </c>
      <c r="K70">
        <v>1393162791</v>
      </c>
      <c r="L70">
        <v>1390570791</v>
      </c>
      <c r="M70" t="b">
        <v>0</v>
      </c>
      <c r="N70">
        <v>36</v>
      </c>
      <c r="O70" s="5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t="s">
        <v>8264</v>
      </c>
      <c r="T70" t="b">
        <v>1</v>
      </c>
      <c r="U70" t="str">
        <f t="shared" si="13"/>
        <v>Successful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8244</v>
      </c>
      <c r="I71" s="10">
        <f t="shared" si="11"/>
        <v>40818.290972222225</v>
      </c>
      <c r="J71" s="10">
        <f t="shared" si="12"/>
        <v>40786.187789351854</v>
      </c>
      <c r="K71">
        <v>1317538740</v>
      </c>
      <c r="L71">
        <v>1314765025</v>
      </c>
      <c r="M71" t="b">
        <v>0</v>
      </c>
      <c r="N71">
        <v>178</v>
      </c>
      <c r="O71" s="5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t="s">
        <v>8264</v>
      </c>
      <c r="T71" t="b">
        <v>1</v>
      </c>
      <c r="U71" t="str">
        <f t="shared" si="13"/>
        <v>Successful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8244</v>
      </c>
      <c r="I72" s="10">
        <f t="shared" si="11"/>
        <v>40790.896354166667</v>
      </c>
      <c r="J72" s="10">
        <f t="shared" si="12"/>
        <v>40730.896354166667</v>
      </c>
      <c r="K72">
        <v>1315171845</v>
      </c>
      <c r="L72">
        <v>1309987845</v>
      </c>
      <c r="M72" t="b">
        <v>0</v>
      </c>
      <c r="N72">
        <v>17</v>
      </c>
      <c r="O72" s="5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t="s">
        <v>8264</v>
      </c>
      <c r="T72" t="b">
        <v>1</v>
      </c>
      <c r="U72" t="str">
        <f t="shared" si="13"/>
        <v>Successful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8244</v>
      </c>
      <c r="I73" s="10">
        <f t="shared" si="11"/>
        <v>41057.271493055552</v>
      </c>
      <c r="J73" s="10">
        <f t="shared" si="12"/>
        <v>40997.271493055552</v>
      </c>
      <c r="K73">
        <v>1338186657</v>
      </c>
      <c r="L73">
        <v>1333002657</v>
      </c>
      <c r="M73" t="b">
        <v>0</v>
      </c>
      <c r="N73">
        <v>32</v>
      </c>
      <c r="O73" s="5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10"/>
        <v>shorts</v>
      </c>
      <c r="S73" t="s">
        <v>8264</v>
      </c>
      <c r="T73" t="b">
        <v>1</v>
      </c>
      <c r="U73" t="str">
        <f t="shared" si="13"/>
        <v>Successful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8244</v>
      </c>
      <c r="I74" s="10">
        <f t="shared" si="11"/>
        <v>41228</v>
      </c>
      <c r="J74" s="10">
        <f t="shared" si="12"/>
        <v>41208.010196759264</v>
      </c>
      <c r="K74">
        <v>1352937600</v>
      </c>
      <c r="L74">
        <v>1351210481</v>
      </c>
      <c r="M74" t="b">
        <v>0</v>
      </c>
      <c r="N74">
        <v>41</v>
      </c>
      <c r="O74" s="5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t="s">
        <v>8264</v>
      </c>
      <c r="T74" t="b">
        <v>1</v>
      </c>
      <c r="U74" t="str">
        <f t="shared" si="13"/>
        <v>Successful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8244</v>
      </c>
      <c r="I75" s="10">
        <f t="shared" si="11"/>
        <v>40666.165972222225</v>
      </c>
      <c r="J75" s="10">
        <f t="shared" si="12"/>
        <v>40587.75675925926</v>
      </c>
      <c r="K75">
        <v>1304395140</v>
      </c>
      <c r="L75">
        <v>1297620584</v>
      </c>
      <c r="M75" t="b">
        <v>0</v>
      </c>
      <c r="N75">
        <v>18</v>
      </c>
      <c r="O75" s="5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t="s">
        <v>8264</v>
      </c>
      <c r="T75" t="b">
        <v>1</v>
      </c>
      <c r="U75" t="str">
        <f t="shared" si="13"/>
        <v>Successful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8247</v>
      </c>
      <c r="I76" s="10">
        <f t="shared" si="11"/>
        <v>42390.487210648149</v>
      </c>
      <c r="J76" s="10">
        <f t="shared" si="12"/>
        <v>42360.487210648149</v>
      </c>
      <c r="K76">
        <v>1453376495</v>
      </c>
      <c r="L76">
        <v>1450784495</v>
      </c>
      <c r="M76" t="b">
        <v>0</v>
      </c>
      <c r="N76">
        <v>29</v>
      </c>
      <c r="O76" s="5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t="s">
        <v>8264</v>
      </c>
      <c r="T76" t="b">
        <v>1</v>
      </c>
      <c r="U76" t="str">
        <f t="shared" si="13"/>
        <v>Successful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8244</v>
      </c>
      <c r="I77" s="10">
        <f t="shared" si="11"/>
        <v>41387.209166666667</v>
      </c>
      <c r="J77" s="10">
        <f t="shared" si="12"/>
        <v>41357.209166666667</v>
      </c>
      <c r="K77">
        <v>1366693272</v>
      </c>
      <c r="L77">
        <v>1364101272</v>
      </c>
      <c r="M77" t="b">
        <v>0</v>
      </c>
      <c r="N77">
        <v>47</v>
      </c>
      <c r="O77" s="5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t="s">
        <v>8264</v>
      </c>
      <c r="T77" t="b">
        <v>1</v>
      </c>
      <c r="U77" t="str">
        <f t="shared" si="13"/>
        <v>Successful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8244</v>
      </c>
      <c r="I78" s="10">
        <f t="shared" si="11"/>
        <v>40904.733310185184</v>
      </c>
      <c r="J78" s="10">
        <f t="shared" si="12"/>
        <v>40844.691643518519</v>
      </c>
      <c r="K78">
        <v>1325007358</v>
      </c>
      <c r="L78">
        <v>1319819758</v>
      </c>
      <c r="M78" t="b">
        <v>0</v>
      </c>
      <c r="N78">
        <v>15</v>
      </c>
      <c r="O78" s="5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t="s">
        <v>8264</v>
      </c>
      <c r="T78" t="b">
        <v>1</v>
      </c>
      <c r="U78" t="str">
        <f t="shared" si="13"/>
        <v>Successful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8244</v>
      </c>
      <c r="I79" s="10">
        <f t="shared" si="11"/>
        <v>41050.124305555553</v>
      </c>
      <c r="J79" s="10">
        <f t="shared" si="12"/>
        <v>40997.144872685181</v>
      </c>
      <c r="K79">
        <v>1337569140</v>
      </c>
      <c r="L79">
        <v>1332991717</v>
      </c>
      <c r="M79" t="b">
        <v>0</v>
      </c>
      <c r="N79">
        <v>26</v>
      </c>
      <c r="O79" s="5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t="s">
        <v>8264</v>
      </c>
      <c r="T79" t="b">
        <v>1</v>
      </c>
      <c r="U79" t="str">
        <f t="shared" si="13"/>
        <v>Successful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8247</v>
      </c>
      <c r="I80" s="10">
        <f t="shared" si="11"/>
        <v>42614.730567129634</v>
      </c>
      <c r="J80" s="10">
        <f t="shared" si="12"/>
        <v>42604.730567129634</v>
      </c>
      <c r="K80">
        <v>1472751121</v>
      </c>
      <c r="L80">
        <v>1471887121</v>
      </c>
      <c r="M80" t="b">
        <v>0</v>
      </c>
      <c r="N80">
        <v>35</v>
      </c>
      <c r="O80" s="5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t="s">
        <v>8264</v>
      </c>
      <c r="T80" t="b">
        <v>1</v>
      </c>
      <c r="U80" t="str">
        <f t="shared" si="13"/>
        <v>Successful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8245</v>
      </c>
      <c r="I81" s="10">
        <f t="shared" si="11"/>
        <v>41754.776539351849</v>
      </c>
      <c r="J81" s="10">
        <f t="shared" si="12"/>
        <v>41724.776539351849</v>
      </c>
      <c r="K81">
        <v>1398451093</v>
      </c>
      <c r="L81">
        <v>1395859093</v>
      </c>
      <c r="M81" t="b">
        <v>0</v>
      </c>
      <c r="N81">
        <v>41</v>
      </c>
      <c r="O81" s="5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t="s">
        <v>8264</v>
      </c>
      <c r="T81" t="b">
        <v>1</v>
      </c>
      <c r="U81" t="str">
        <f t="shared" si="13"/>
        <v>Successful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8244</v>
      </c>
      <c r="I82" s="10">
        <f t="shared" si="11"/>
        <v>41618.083981481483</v>
      </c>
      <c r="J82" s="10">
        <f t="shared" si="12"/>
        <v>41583.083981481483</v>
      </c>
      <c r="K82">
        <v>1386640856</v>
      </c>
      <c r="L82">
        <v>1383616856</v>
      </c>
      <c r="M82" t="b">
        <v>0</v>
      </c>
      <c r="N82">
        <v>47</v>
      </c>
      <c r="O82" s="5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t="s">
        <v>8264</v>
      </c>
      <c r="T82" t="b">
        <v>1</v>
      </c>
      <c r="U82" t="str">
        <f t="shared" si="13"/>
        <v>Successful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8244</v>
      </c>
      <c r="I83" s="10">
        <f t="shared" si="11"/>
        <v>41104.126388888893</v>
      </c>
      <c r="J83" s="10">
        <f t="shared" si="12"/>
        <v>41100.158877314811</v>
      </c>
      <c r="K83">
        <v>1342234920</v>
      </c>
      <c r="L83">
        <v>1341892127</v>
      </c>
      <c r="M83" t="b">
        <v>0</v>
      </c>
      <c r="N83">
        <v>28</v>
      </c>
      <c r="O83" s="5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t="s">
        <v>8264</v>
      </c>
      <c r="T83" t="b">
        <v>1</v>
      </c>
      <c r="U83" t="str">
        <f t="shared" si="13"/>
        <v>Successful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8244</v>
      </c>
      <c r="I84" s="10">
        <f t="shared" si="11"/>
        <v>40825.820150462961</v>
      </c>
      <c r="J84" s="10">
        <f t="shared" si="12"/>
        <v>40795.820150462961</v>
      </c>
      <c r="K84">
        <v>1318189261</v>
      </c>
      <c r="L84">
        <v>1315597261</v>
      </c>
      <c r="M84" t="b">
        <v>0</v>
      </c>
      <c r="N84">
        <v>100</v>
      </c>
      <c r="O84" s="5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t="s">
        <v>8264</v>
      </c>
      <c r="T84" t="b">
        <v>1</v>
      </c>
      <c r="U84" t="str">
        <f t="shared" si="13"/>
        <v>Successful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8245</v>
      </c>
      <c r="I85" s="10">
        <f t="shared" si="11"/>
        <v>42057.479166666672</v>
      </c>
      <c r="J85" s="10">
        <f t="shared" si="12"/>
        <v>42042.615613425922</v>
      </c>
      <c r="K85">
        <v>1424604600</v>
      </c>
      <c r="L85">
        <v>1423320389</v>
      </c>
      <c r="M85" t="b">
        <v>0</v>
      </c>
      <c r="N85">
        <v>13</v>
      </c>
      <c r="O85" s="5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t="s">
        <v>8264</v>
      </c>
      <c r="T85" t="b">
        <v>1</v>
      </c>
      <c r="U85" t="str">
        <f t="shared" si="13"/>
        <v>Successful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8244</v>
      </c>
      <c r="I86" s="10">
        <f t="shared" si="11"/>
        <v>40678.757939814815</v>
      </c>
      <c r="J86" s="10">
        <f t="shared" si="12"/>
        <v>40648.757939814815</v>
      </c>
      <c r="K86">
        <v>1305483086</v>
      </c>
      <c r="L86">
        <v>1302891086</v>
      </c>
      <c r="M86" t="b">
        <v>0</v>
      </c>
      <c r="N86">
        <v>7</v>
      </c>
      <c r="O86" s="5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t="s">
        <v>8264</v>
      </c>
      <c r="T86" t="b">
        <v>1</v>
      </c>
      <c r="U86" t="str">
        <f t="shared" si="13"/>
        <v>Successful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8244</v>
      </c>
      <c r="I87" s="10">
        <f t="shared" si="11"/>
        <v>40809.125428240739</v>
      </c>
      <c r="J87" s="10">
        <f t="shared" si="12"/>
        <v>40779.125428240739</v>
      </c>
      <c r="K87">
        <v>1316746837</v>
      </c>
      <c r="L87">
        <v>1314154837</v>
      </c>
      <c r="M87" t="b">
        <v>0</v>
      </c>
      <c r="N87">
        <v>21</v>
      </c>
      <c r="O87" s="5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t="s">
        <v>8264</v>
      </c>
      <c r="T87" t="b">
        <v>1</v>
      </c>
      <c r="U87" t="str">
        <f t="shared" si="13"/>
        <v>Successful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8247</v>
      </c>
      <c r="I88" s="10">
        <f t="shared" si="11"/>
        <v>42365.59774305555</v>
      </c>
      <c r="J88" s="10">
        <f t="shared" si="12"/>
        <v>42291.556076388893</v>
      </c>
      <c r="K88">
        <v>1451226045</v>
      </c>
      <c r="L88">
        <v>1444828845</v>
      </c>
      <c r="M88" t="b">
        <v>0</v>
      </c>
      <c r="N88">
        <v>17</v>
      </c>
      <c r="O88" s="5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t="s">
        <v>8264</v>
      </c>
      <c r="T88" t="b">
        <v>1</v>
      </c>
      <c r="U88" t="str">
        <f t="shared" si="13"/>
        <v>Successful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8244</v>
      </c>
      <c r="I89" s="10">
        <f t="shared" si="11"/>
        <v>40332.070138888885</v>
      </c>
      <c r="J89" s="10">
        <f t="shared" si="12"/>
        <v>40322.539386574077</v>
      </c>
      <c r="K89">
        <v>1275529260</v>
      </c>
      <c r="L89">
        <v>1274705803</v>
      </c>
      <c r="M89" t="b">
        <v>0</v>
      </c>
      <c r="N89">
        <v>25</v>
      </c>
      <c r="O89" s="5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t="s">
        <v>8264</v>
      </c>
      <c r="T89" t="b">
        <v>1</v>
      </c>
      <c r="U89" t="str">
        <f t="shared" si="13"/>
        <v>Successful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8244</v>
      </c>
      <c r="I90" s="10">
        <f t="shared" si="11"/>
        <v>41812.65892361111</v>
      </c>
      <c r="J90" s="10">
        <f t="shared" si="12"/>
        <v>41786.65892361111</v>
      </c>
      <c r="K90">
        <v>1403452131</v>
      </c>
      <c r="L90">
        <v>1401205731</v>
      </c>
      <c r="M90" t="b">
        <v>0</v>
      </c>
      <c r="N90">
        <v>60</v>
      </c>
      <c r="O90" s="5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t="s">
        <v>8264</v>
      </c>
      <c r="T90" t="b">
        <v>1</v>
      </c>
      <c r="U90" t="str">
        <f t="shared" si="13"/>
        <v>Successful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8244</v>
      </c>
      <c r="I91" s="10">
        <f t="shared" si="11"/>
        <v>41427.752222222218</v>
      </c>
      <c r="J91" s="10">
        <f t="shared" si="12"/>
        <v>41402.752222222218</v>
      </c>
      <c r="K91">
        <v>1370196192</v>
      </c>
      <c r="L91">
        <v>1368036192</v>
      </c>
      <c r="M91" t="b">
        <v>0</v>
      </c>
      <c r="N91">
        <v>56</v>
      </c>
      <c r="O91" s="5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t="s">
        <v>8264</v>
      </c>
      <c r="T91" t="b">
        <v>1</v>
      </c>
      <c r="U91" t="str">
        <f t="shared" si="13"/>
        <v>Successful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8244</v>
      </c>
      <c r="I92" s="10">
        <f t="shared" si="11"/>
        <v>40736.297442129631</v>
      </c>
      <c r="J92" s="10">
        <f t="shared" si="12"/>
        <v>40706.297442129631</v>
      </c>
      <c r="K92">
        <v>1310454499</v>
      </c>
      <c r="L92">
        <v>1307862499</v>
      </c>
      <c r="M92" t="b">
        <v>0</v>
      </c>
      <c r="N92">
        <v>16</v>
      </c>
      <c r="O92" s="5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10"/>
        <v>shorts</v>
      </c>
      <c r="S92" t="s">
        <v>8264</v>
      </c>
      <c r="T92" t="b">
        <v>1</v>
      </c>
      <c r="U92" t="str">
        <f t="shared" si="13"/>
        <v>Successful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8244</v>
      </c>
      <c r="I93" s="10">
        <f t="shared" si="11"/>
        <v>40680.402361111112</v>
      </c>
      <c r="J93" s="10">
        <f t="shared" si="12"/>
        <v>40619.402361111112</v>
      </c>
      <c r="K93">
        <v>1305625164</v>
      </c>
      <c r="L93">
        <v>1300354764</v>
      </c>
      <c r="M93" t="b">
        <v>0</v>
      </c>
      <c r="N93">
        <v>46</v>
      </c>
      <c r="O93" s="5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t="s">
        <v>8264</v>
      </c>
      <c r="T93" t="b">
        <v>1</v>
      </c>
      <c r="U93" t="str">
        <f t="shared" si="13"/>
        <v>Successful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8249</v>
      </c>
      <c r="I94" s="10">
        <f t="shared" si="11"/>
        <v>42767.333333333328</v>
      </c>
      <c r="J94" s="10">
        <f t="shared" si="12"/>
        <v>42721.198877314819</v>
      </c>
      <c r="K94">
        <v>1485936000</v>
      </c>
      <c r="L94">
        <v>1481949983</v>
      </c>
      <c r="M94" t="b">
        <v>0</v>
      </c>
      <c r="N94">
        <v>43</v>
      </c>
      <c r="O94" s="5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t="s">
        <v>8264</v>
      </c>
      <c r="T94" t="b">
        <v>1</v>
      </c>
      <c r="U94" t="str">
        <f t="shared" si="13"/>
        <v>Successful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8244</v>
      </c>
      <c r="I95" s="10">
        <f t="shared" si="11"/>
        <v>41093.875</v>
      </c>
      <c r="J95" s="10">
        <f t="shared" si="12"/>
        <v>41065.858067129629</v>
      </c>
      <c r="K95">
        <v>1341349200</v>
      </c>
      <c r="L95">
        <v>1338928537</v>
      </c>
      <c r="M95" t="b">
        <v>0</v>
      </c>
      <c r="N95">
        <v>15</v>
      </c>
      <c r="O95" s="5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t="s">
        <v>8264</v>
      </c>
      <c r="T95" t="b">
        <v>1</v>
      </c>
      <c r="U95" t="str">
        <f t="shared" si="13"/>
        <v>Successful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8245</v>
      </c>
      <c r="I96" s="10">
        <f t="shared" si="11"/>
        <v>41736.717847222222</v>
      </c>
      <c r="J96" s="10">
        <f t="shared" si="12"/>
        <v>41716.717847222222</v>
      </c>
      <c r="K96">
        <v>1396890822</v>
      </c>
      <c r="L96">
        <v>1395162822</v>
      </c>
      <c r="M96" t="b">
        <v>0</v>
      </c>
      <c r="N96">
        <v>12</v>
      </c>
      <c r="O96" s="5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t="s">
        <v>8264</v>
      </c>
      <c r="T96" t="b">
        <v>1</v>
      </c>
      <c r="U96" t="str">
        <f t="shared" si="13"/>
        <v>Successful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8244</v>
      </c>
      <c r="I97" s="10">
        <f t="shared" si="11"/>
        <v>40965.005104166667</v>
      </c>
      <c r="J97" s="10">
        <f t="shared" si="12"/>
        <v>40935.005104166667</v>
      </c>
      <c r="K97">
        <v>1330214841</v>
      </c>
      <c r="L97">
        <v>1327622841</v>
      </c>
      <c r="M97" t="b">
        <v>0</v>
      </c>
      <c r="N97">
        <v>21</v>
      </c>
      <c r="O97" s="5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t="s">
        <v>8264</v>
      </c>
      <c r="T97" t="b">
        <v>1</v>
      </c>
      <c r="U97" t="str">
        <f t="shared" si="13"/>
        <v>Successful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8244</v>
      </c>
      <c r="I98" s="10">
        <f t="shared" si="11"/>
        <v>40391.125</v>
      </c>
      <c r="J98" s="10">
        <f t="shared" si="12"/>
        <v>40324.662511574075</v>
      </c>
      <c r="K98">
        <v>1280631600</v>
      </c>
      <c r="L98">
        <v>1274889241</v>
      </c>
      <c r="M98" t="b">
        <v>0</v>
      </c>
      <c r="N98">
        <v>34</v>
      </c>
      <c r="O98" s="5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t="s">
        <v>8264</v>
      </c>
      <c r="T98" t="b">
        <v>1</v>
      </c>
      <c r="U98" t="str">
        <f t="shared" si="13"/>
        <v>Successful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8244</v>
      </c>
      <c r="I99" s="10">
        <f t="shared" si="11"/>
        <v>40736.135208333333</v>
      </c>
      <c r="J99" s="10">
        <f t="shared" si="12"/>
        <v>40706.135208333333</v>
      </c>
      <c r="K99">
        <v>1310440482</v>
      </c>
      <c r="L99">
        <v>1307848482</v>
      </c>
      <c r="M99" t="b">
        <v>0</v>
      </c>
      <c r="N99">
        <v>8</v>
      </c>
      <c r="O99" s="5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10"/>
        <v>shorts</v>
      </c>
      <c r="S99" t="s">
        <v>8264</v>
      </c>
      <c r="T99" t="b">
        <v>1</v>
      </c>
      <c r="U99" t="str">
        <f t="shared" si="13"/>
        <v>Successful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8244</v>
      </c>
      <c r="I100" s="10">
        <f t="shared" si="11"/>
        <v>41250.979166666664</v>
      </c>
      <c r="J100" s="10">
        <f t="shared" si="12"/>
        <v>41214.794837962967</v>
      </c>
      <c r="K100">
        <v>1354923000</v>
      </c>
      <c r="L100">
        <v>1351796674</v>
      </c>
      <c r="M100" t="b">
        <v>0</v>
      </c>
      <c r="N100">
        <v>60</v>
      </c>
      <c r="O100" s="5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t="s">
        <v>8264</v>
      </c>
      <c r="T100" t="b">
        <v>1</v>
      </c>
      <c r="U100" t="str">
        <f t="shared" si="13"/>
        <v>Successful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8244</v>
      </c>
      <c r="I101" s="10">
        <f t="shared" si="11"/>
        <v>41661.902766203704</v>
      </c>
      <c r="J101" s="10">
        <f t="shared" si="12"/>
        <v>41631.902766203704</v>
      </c>
      <c r="K101">
        <v>1390426799</v>
      </c>
      <c r="L101">
        <v>1387834799</v>
      </c>
      <c r="M101" t="b">
        <v>0</v>
      </c>
      <c r="N101">
        <v>39</v>
      </c>
      <c r="O101" s="5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t="s">
        <v>8264</v>
      </c>
      <c r="T101" t="b">
        <v>1</v>
      </c>
      <c r="U101" t="str">
        <f t="shared" si="13"/>
        <v>Successful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8244</v>
      </c>
      <c r="I102" s="10">
        <f t="shared" si="11"/>
        <v>41217.794976851852</v>
      </c>
      <c r="J102" s="10">
        <f t="shared" si="12"/>
        <v>41197.753310185188</v>
      </c>
      <c r="K102">
        <v>1352055886</v>
      </c>
      <c r="L102">
        <v>1350324286</v>
      </c>
      <c r="M102" t="b">
        <v>0</v>
      </c>
      <c r="N102">
        <v>26</v>
      </c>
      <c r="O102" s="5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t="s">
        <v>8264</v>
      </c>
      <c r="T102" t="b">
        <v>1</v>
      </c>
      <c r="U102" t="str">
        <f t="shared" si="13"/>
        <v>Successful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8244</v>
      </c>
      <c r="I103" s="10">
        <f t="shared" si="11"/>
        <v>41298.776736111111</v>
      </c>
      <c r="J103" s="10">
        <f t="shared" si="12"/>
        <v>41274.776736111111</v>
      </c>
      <c r="K103">
        <v>1359052710</v>
      </c>
      <c r="L103">
        <v>1356979110</v>
      </c>
      <c r="M103" t="b">
        <v>0</v>
      </c>
      <c r="N103">
        <v>35</v>
      </c>
      <c r="O103" s="5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t="s">
        <v>8264</v>
      </c>
      <c r="T103" t="b">
        <v>1</v>
      </c>
      <c r="U103" t="str">
        <f t="shared" si="13"/>
        <v>Successful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8244</v>
      </c>
      <c r="I104" s="10">
        <f t="shared" si="11"/>
        <v>40535.131168981483</v>
      </c>
      <c r="J104" s="10">
        <f t="shared" si="12"/>
        <v>40505.131168981483</v>
      </c>
      <c r="K104">
        <v>1293073733</v>
      </c>
      <c r="L104">
        <v>1290481733</v>
      </c>
      <c r="M104" t="b">
        <v>0</v>
      </c>
      <c r="N104">
        <v>65</v>
      </c>
      <c r="O104" s="5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t="s">
        <v>8264</v>
      </c>
      <c r="T104" t="b">
        <v>1</v>
      </c>
      <c r="U104" t="str">
        <f t="shared" si="13"/>
        <v>Successful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8245</v>
      </c>
      <c r="I105" s="10">
        <f t="shared" si="11"/>
        <v>41705.805902777778</v>
      </c>
      <c r="J105" s="10">
        <f t="shared" si="12"/>
        <v>41682.805902777778</v>
      </c>
      <c r="K105">
        <v>1394220030</v>
      </c>
      <c r="L105">
        <v>1392232830</v>
      </c>
      <c r="M105" t="b">
        <v>0</v>
      </c>
      <c r="N105">
        <v>49</v>
      </c>
      <c r="O105" s="5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t="s">
        <v>8264</v>
      </c>
      <c r="T105" t="b">
        <v>1</v>
      </c>
      <c r="U105" t="str">
        <f t="shared" si="13"/>
        <v>Successful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8244</v>
      </c>
      <c r="I106" s="10">
        <f t="shared" si="11"/>
        <v>40636.041666666664</v>
      </c>
      <c r="J106" s="10">
        <f t="shared" si="12"/>
        <v>40612.695208333331</v>
      </c>
      <c r="K106">
        <v>1301792400</v>
      </c>
      <c r="L106">
        <v>1299775266</v>
      </c>
      <c r="M106" t="b">
        <v>0</v>
      </c>
      <c r="N106">
        <v>10</v>
      </c>
      <c r="O106" s="5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t="s">
        <v>8264</v>
      </c>
      <c r="T106" t="b">
        <v>1</v>
      </c>
      <c r="U106" t="str">
        <f t="shared" si="13"/>
        <v>Successful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8244</v>
      </c>
      <c r="I107" s="10">
        <f t="shared" si="11"/>
        <v>42504</v>
      </c>
      <c r="J107" s="10">
        <f t="shared" si="12"/>
        <v>42485.724768518514</v>
      </c>
      <c r="K107">
        <v>1463184000</v>
      </c>
      <c r="L107">
        <v>1461605020</v>
      </c>
      <c r="M107" t="b">
        <v>0</v>
      </c>
      <c r="N107">
        <v>60</v>
      </c>
      <c r="O107" s="5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t="s">
        <v>8264</v>
      </c>
      <c r="T107" t="b">
        <v>1</v>
      </c>
      <c r="U107" t="str">
        <f t="shared" si="13"/>
        <v>Successful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8244</v>
      </c>
      <c r="I108" s="10">
        <f t="shared" si="11"/>
        <v>41001.776631944442</v>
      </c>
      <c r="J108" s="10">
        <f t="shared" si="12"/>
        <v>40987.776631944442</v>
      </c>
      <c r="K108">
        <v>1333391901</v>
      </c>
      <c r="L108">
        <v>1332182301</v>
      </c>
      <c r="M108" t="b">
        <v>0</v>
      </c>
      <c r="N108">
        <v>27</v>
      </c>
      <c r="O108" s="5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t="s">
        <v>8264</v>
      </c>
      <c r="T108" t="b">
        <v>1</v>
      </c>
      <c r="U108" t="str">
        <f t="shared" si="13"/>
        <v>Successful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8244</v>
      </c>
      <c r="I109" s="10">
        <f t="shared" si="11"/>
        <v>40657.982488425929</v>
      </c>
      <c r="J109" s="10">
        <f t="shared" si="12"/>
        <v>40635.982488425929</v>
      </c>
      <c r="K109">
        <v>1303688087</v>
      </c>
      <c r="L109">
        <v>1301787287</v>
      </c>
      <c r="M109" t="b">
        <v>0</v>
      </c>
      <c r="N109">
        <v>69</v>
      </c>
      <c r="O109" s="5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t="s">
        <v>8264</v>
      </c>
      <c r="T109" t="b">
        <v>1</v>
      </c>
      <c r="U109" t="str">
        <f t="shared" si="13"/>
        <v>Successful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8244</v>
      </c>
      <c r="I110" s="10">
        <f t="shared" si="11"/>
        <v>41425.613078703704</v>
      </c>
      <c r="J110" s="10">
        <f t="shared" si="12"/>
        <v>41365.613078703704</v>
      </c>
      <c r="K110">
        <v>1370011370</v>
      </c>
      <c r="L110">
        <v>1364827370</v>
      </c>
      <c r="M110" t="b">
        <v>0</v>
      </c>
      <c r="N110">
        <v>47</v>
      </c>
      <c r="O110" s="5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t="s">
        <v>8264</v>
      </c>
      <c r="T110" t="b">
        <v>1</v>
      </c>
      <c r="U110" t="str">
        <f t="shared" si="13"/>
        <v>Successful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8244</v>
      </c>
      <c r="I111" s="10">
        <f t="shared" si="11"/>
        <v>40600.025810185187</v>
      </c>
      <c r="J111" s="10">
        <f t="shared" si="12"/>
        <v>40570.025810185187</v>
      </c>
      <c r="K111">
        <v>1298680630</v>
      </c>
      <c r="L111">
        <v>1296088630</v>
      </c>
      <c r="M111" t="b">
        <v>0</v>
      </c>
      <c r="N111">
        <v>47</v>
      </c>
      <c r="O111" s="5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t="s">
        <v>8264</v>
      </c>
      <c r="T111" t="b">
        <v>1</v>
      </c>
      <c r="U111" t="str">
        <f t="shared" si="13"/>
        <v>Successful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8244</v>
      </c>
      <c r="I112" s="10">
        <f t="shared" si="11"/>
        <v>41592.249305555553</v>
      </c>
      <c r="J112" s="10">
        <f t="shared" si="12"/>
        <v>41557.949687500004</v>
      </c>
      <c r="K112">
        <v>1384408740</v>
      </c>
      <c r="L112">
        <v>1381445253</v>
      </c>
      <c r="M112" t="b">
        <v>0</v>
      </c>
      <c r="N112">
        <v>26</v>
      </c>
      <c r="O112" s="5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t="s">
        <v>8264</v>
      </c>
      <c r="T112" t="b">
        <v>1</v>
      </c>
      <c r="U112" t="str">
        <f t="shared" si="13"/>
        <v>Successful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8246</v>
      </c>
      <c r="I113" s="10">
        <f t="shared" si="11"/>
        <v>42155.333182870367</v>
      </c>
      <c r="J113" s="10">
        <f t="shared" si="12"/>
        <v>42125.333182870367</v>
      </c>
      <c r="K113">
        <v>1433059187</v>
      </c>
      <c r="L113">
        <v>1430467187</v>
      </c>
      <c r="M113" t="b">
        <v>0</v>
      </c>
      <c r="N113">
        <v>53</v>
      </c>
      <c r="O113" s="5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t="s">
        <v>8264</v>
      </c>
      <c r="T113" t="b">
        <v>1</v>
      </c>
      <c r="U113" t="str">
        <f t="shared" si="13"/>
        <v>Successful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8244</v>
      </c>
      <c r="I114" s="10">
        <f t="shared" si="11"/>
        <v>41742.083333333336</v>
      </c>
      <c r="J114" s="10">
        <f t="shared" si="12"/>
        <v>41718.043032407411</v>
      </c>
      <c r="K114">
        <v>1397354400</v>
      </c>
      <c r="L114">
        <v>1395277318</v>
      </c>
      <c r="M114" t="b">
        <v>0</v>
      </c>
      <c r="N114">
        <v>81</v>
      </c>
      <c r="O114" s="5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t="s">
        <v>8264</v>
      </c>
      <c r="T114" t="b">
        <v>1</v>
      </c>
      <c r="U114" t="str">
        <f t="shared" si="13"/>
        <v>Successful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8244</v>
      </c>
      <c r="I115" s="10">
        <f t="shared" si="11"/>
        <v>40761.625</v>
      </c>
      <c r="J115" s="10">
        <f t="shared" si="12"/>
        <v>40753.758425925924</v>
      </c>
      <c r="K115">
        <v>1312642800</v>
      </c>
      <c r="L115">
        <v>1311963128</v>
      </c>
      <c r="M115" t="b">
        <v>0</v>
      </c>
      <c r="N115">
        <v>78</v>
      </c>
      <c r="O115" s="5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t="s">
        <v>8264</v>
      </c>
      <c r="T115" t="b">
        <v>1</v>
      </c>
      <c r="U115" t="str">
        <f t="shared" si="13"/>
        <v>Successful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8244</v>
      </c>
      <c r="I116" s="10">
        <f t="shared" si="11"/>
        <v>40921.27416666667</v>
      </c>
      <c r="J116" s="10">
        <f t="shared" si="12"/>
        <v>40861.27416666667</v>
      </c>
      <c r="K116">
        <v>1326436488</v>
      </c>
      <c r="L116">
        <v>1321252488</v>
      </c>
      <c r="M116" t="b">
        <v>0</v>
      </c>
      <c r="N116">
        <v>35</v>
      </c>
      <c r="O116" s="5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t="s">
        <v>8264</v>
      </c>
      <c r="T116" t="b">
        <v>1</v>
      </c>
      <c r="U116" t="str">
        <f t="shared" si="13"/>
        <v>Successful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8244</v>
      </c>
      <c r="I117" s="10">
        <f t="shared" si="11"/>
        <v>40943.738935185189</v>
      </c>
      <c r="J117" s="10">
        <f t="shared" si="12"/>
        <v>40918.738935185189</v>
      </c>
      <c r="K117">
        <v>1328377444</v>
      </c>
      <c r="L117">
        <v>1326217444</v>
      </c>
      <c r="M117" t="b">
        <v>0</v>
      </c>
      <c r="N117">
        <v>22</v>
      </c>
      <c r="O117" s="5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t="s">
        <v>8264</v>
      </c>
      <c r="T117" t="b">
        <v>1</v>
      </c>
      <c r="U117" t="str">
        <f t="shared" si="13"/>
        <v>Successful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8244</v>
      </c>
      <c r="I118" s="10">
        <f t="shared" si="11"/>
        <v>40641.455497685187</v>
      </c>
      <c r="J118" s="10">
        <f t="shared" si="12"/>
        <v>40595.497164351851</v>
      </c>
      <c r="K118">
        <v>1302260155</v>
      </c>
      <c r="L118">
        <v>1298289355</v>
      </c>
      <c r="M118" t="b">
        <v>0</v>
      </c>
      <c r="N118">
        <v>57</v>
      </c>
      <c r="O118" s="5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t="s">
        <v>8264</v>
      </c>
      <c r="T118" t="b">
        <v>1</v>
      </c>
      <c r="U118" t="str">
        <f t="shared" si="13"/>
        <v>Successful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8244</v>
      </c>
      <c r="I119" s="10">
        <f t="shared" si="11"/>
        <v>40338.791666666664</v>
      </c>
      <c r="J119" s="10">
        <f t="shared" si="12"/>
        <v>40248.834999999999</v>
      </c>
      <c r="K119">
        <v>1276110000</v>
      </c>
      <c r="L119">
        <v>1268337744</v>
      </c>
      <c r="M119" t="b">
        <v>0</v>
      </c>
      <c r="N119">
        <v>27</v>
      </c>
      <c r="O119" s="5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t="s">
        <v>8264</v>
      </c>
      <c r="T119" t="b">
        <v>1</v>
      </c>
      <c r="U119" t="str">
        <f t="shared" si="13"/>
        <v>Successful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8244</v>
      </c>
      <c r="I120" s="10">
        <f t="shared" si="11"/>
        <v>40753.053657407407</v>
      </c>
      <c r="J120" s="10">
        <f t="shared" si="12"/>
        <v>40723.053657407407</v>
      </c>
      <c r="K120">
        <v>1311902236</v>
      </c>
      <c r="L120">
        <v>1309310236</v>
      </c>
      <c r="M120" t="b">
        <v>0</v>
      </c>
      <c r="N120">
        <v>39</v>
      </c>
      <c r="O120" s="5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t="s">
        <v>8264</v>
      </c>
      <c r="T120" t="b">
        <v>1</v>
      </c>
      <c r="U120" t="str">
        <f t="shared" si="13"/>
        <v>Successful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8244</v>
      </c>
      <c r="I121" s="10">
        <f t="shared" si="11"/>
        <v>40768.958333333336</v>
      </c>
      <c r="J121" s="10">
        <f t="shared" si="12"/>
        <v>40739.069282407407</v>
      </c>
      <c r="K121">
        <v>1313276400</v>
      </c>
      <c r="L121">
        <v>1310693986</v>
      </c>
      <c r="M121" t="b">
        <v>0</v>
      </c>
      <c r="N121">
        <v>37</v>
      </c>
      <c r="O121" s="5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t="s">
        <v>8264</v>
      </c>
      <c r="T121" t="b">
        <v>1</v>
      </c>
      <c r="U121" t="str">
        <f t="shared" si="13"/>
        <v>Successful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8230</v>
      </c>
      <c r="H122" t="s">
        <v>8250</v>
      </c>
      <c r="I122" s="10">
        <f t="shared" si="11"/>
        <v>42646.049849537041</v>
      </c>
      <c r="J122" s="10">
        <f t="shared" si="12"/>
        <v>42616.049849537041</v>
      </c>
      <c r="K122">
        <v>1475457107</v>
      </c>
      <c r="L122">
        <v>1472865107</v>
      </c>
      <c r="M122" t="b">
        <v>0</v>
      </c>
      <c r="N122">
        <v>1</v>
      </c>
      <c r="O122" s="5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t="s">
        <v>8265</v>
      </c>
      <c r="T122" t="b">
        <v>0</v>
      </c>
      <c r="U122" t="str">
        <f t="shared" si="13"/>
        <v>Unsuccessful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8223</v>
      </c>
      <c r="H123" t="s">
        <v>8244</v>
      </c>
      <c r="I123" s="10">
        <f t="shared" si="11"/>
        <v>42112.427777777775</v>
      </c>
      <c r="J123" s="10">
        <f t="shared" si="12"/>
        <v>42096.704976851848</v>
      </c>
      <c r="K123">
        <v>1429352160</v>
      </c>
      <c r="L123">
        <v>1427993710</v>
      </c>
      <c r="M123" t="b">
        <v>0</v>
      </c>
      <c r="N123">
        <v>1</v>
      </c>
      <c r="O123" s="5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t="s">
        <v>8265</v>
      </c>
      <c r="T123" t="b">
        <v>0</v>
      </c>
      <c r="U123" t="str">
        <f t="shared" si="13"/>
        <v>Unsuccessful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8223</v>
      </c>
      <c r="H124" t="s">
        <v>8244</v>
      </c>
      <c r="I124" s="10">
        <f t="shared" si="11"/>
        <v>42653.431793981479</v>
      </c>
      <c r="J124" s="10">
        <f t="shared" si="12"/>
        <v>42593.431793981479</v>
      </c>
      <c r="K124">
        <v>1476094907</v>
      </c>
      <c r="L124">
        <v>1470910907</v>
      </c>
      <c r="M124" t="b">
        <v>0</v>
      </c>
      <c r="N124">
        <v>0</v>
      </c>
      <c r="O124" s="5">
        <f t="shared" si="7"/>
        <v>0</v>
      </c>
      <c r="P124" t="str">
        <f t="shared" si="8"/>
        <v>Received No Donations</v>
      </c>
      <c r="Q124" t="str">
        <f t="shared" si="9"/>
        <v>film &amp; video</v>
      </c>
      <c r="R124" t="str">
        <f t="shared" si="10"/>
        <v>science fiction</v>
      </c>
      <c r="S124" t="s">
        <v>8265</v>
      </c>
      <c r="T124" t="b">
        <v>0</v>
      </c>
      <c r="U124" t="str">
        <f t="shared" si="13"/>
        <v>Unsuccessful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8223</v>
      </c>
      <c r="H125" t="s">
        <v>8244</v>
      </c>
      <c r="I125" s="10">
        <f t="shared" si="11"/>
        <v>41940.916666666664</v>
      </c>
      <c r="J125" s="10">
        <f t="shared" si="12"/>
        <v>41904.781990740739</v>
      </c>
      <c r="K125">
        <v>1414533600</v>
      </c>
      <c r="L125">
        <v>1411411564</v>
      </c>
      <c r="M125" t="b">
        <v>0</v>
      </c>
      <c r="N125">
        <v>6</v>
      </c>
      <c r="O125" s="5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t="s">
        <v>8265</v>
      </c>
      <c r="T125" t="b">
        <v>0</v>
      </c>
      <c r="U125" t="str">
        <f t="shared" si="13"/>
        <v>Unsuccessful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8223</v>
      </c>
      <c r="H126" t="s">
        <v>8244</v>
      </c>
      <c r="I126" s="10">
        <f t="shared" si="11"/>
        <v>42139.928726851853</v>
      </c>
      <c r="J126" s="10">
        <f t="shared" si="12"/>
        <v>42114.928726851853</v>
      </c>
      <c r="K126">
        <v>1431728242</v>
      </c>
      <c r="L126">
        <v>1429568242</v>
      </c>
      <c r="M126" t="b">
        <v>0</v>
      </c>
      <c r="N126">
        <v>0</v>
      </c>
      <c r="O126" s="5">
        <f t="shared" si="7"/>
        <v>0</v>
      </c>
      <c r="P126" t="str">
        <f t="shared" si="8"/>
        <v>Received No Donations</v>
      </c>
      <c r="Q126" t="str">
        <f t="shared" si="9"/>
        <v>film &amp; video</v>
      </c>
      <c r="R126" t="str">
        <f t="shared" si="10"/>
        <v>science fiction</v>
      </c>
      <c r="S126" t="s">
        <v>8265</v>
      </c>
      <c r="T126" t="b">
        <v>0</v>
      </c>
      <c r="U126" t="str">
        <f t="shared" si="13"/>
        <v>Unsuccessful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8228</v>
      </c>
      <c r="H127" t="s">
        <v>8249</v>
      </c>
      <c r="I127" s="10">
        <f t="shared" si="11"/>
        <v>42769.993981481486</v>
      </c>
      <c r="J127" s="10">
        <f t="shared" si="12"/>
        <v>42709.993981481486</v>
      </c>
      <c r="K127">
        <v>1486165880</v>
      </c>
      <c r="L127">
        <v>1480981880</v>
      </c>
      <c r="M127" t="b">
        <v>0</v>
      </c>
      <c r="N127">
        <v>6</v>
      </c>
      <c r="O127" s="5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t="s">
        <v>8265</v>
      </c>
      <c r="T127" t="b">
        <v>0</v>
      </c>
      <c r="U127" t="str">
        <f t="shared" si="13"/>
        <v>Unsuccessful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8223</v>
      </c>
      <c r="H128" t="s">
        <v>8244</v>
      </c>
      <c r="I128" s="10">
        <f t="shared" si="11"/>
        <v>42166.083333333328</v>
      </c>
      <c r="J128" s="10">
        <f t="shared" si="12"/>
        <v>42135.589548611111</v>
      </c>
      <c r="K128">
        <v>1433988000</v>
      </c>
      <c r="L128">
        <v>1431353337</v>
      </c>
      <c r="M128" t="b">
        <v>0</v>
      </c>
      <c r="N128">
        <v>13</v>
      </c>
      <c r="O128" s="5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t="s">
        <v>8265</v>
      </c>
      <c r="T128" t="b">
        <v>0</v>
      </c>
      <c r="U128" t="str">
        <f t="shared" si="13"/>
        <v>Unsuccessful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8223</v>
      </c>
      <c r="H129" t="s">
        <v>8244</v>
      </c>
      <c r="I129" s="10">
        <f t="shared" si="11"/>
        <v>42097.582650462966</v>
      </c>
      <c r="J129" s="10">
        <f t="shared" si="12"/>
        <v>42067.62431712963</v>
      </c>
      <c r="K129">
        <v>1428069541</v>
      </c>
      <c r="L129">
        <v>1425481141</v>
      </c>
      <c r="M129" t="b">
        <v>0</v>
      </c>
      <c r="N129">
        <v>4</v>
      </c>
      <c r="O129" s="5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t="s">
        <v>8265</v>
      </c>
      <c r="T129" t="b">
        <v>0</v>
      </c>
      <c r="U129" t="str">
        <f t="shared" si="13"/>
        <v>Unsuccessful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8223</v>
      </c>
      <c r="H130" t="s">
        <v>8244</v>
      </c>
      <c r="I130" s="10">
        <f t="shared" si="11"/>
        <v>42663.22792824074</v>
      </c>
      <c r="J130" s="10">
        <f t="shared" si="12"/>
        <v>42628.22792824074</v>
      </c>
      <c r="K130">
        <v>1476941293</v>
      </c>
      <c r="L130">
        <v>1473917293</v>
      </c>
      <c r="M130" t="b">
        <v>0</v>
      </c>
      <c r="N130">
        <v>6</v>
      </c>
      <c r="O130" s="5">
        <f t="shared" ref="O130:O193" si="14">E130/D130</f>
        <v>1.8669999999999999E-2</v>
      </c>
      <c r="P130">
        <f t="shared" ref="P130:P193" si="15">IFERROR((E130/N130),"Received No Donations")</f>
        <v>311.16666666666669</v>
      </c>
      <c r="Q130" t="str">
        <f t="shared" ref="Q130:Q193" si="16">LEFT(S130,FIND("/",S130)-1)</f>
        <v>film &amp; video</v>
      </c>
      <c r="R130" t="str">
        <f t="shared" ref="R130:R193" si="17">RIGHT(S130,LEN(S130)-FIND("/",S130))</f>
        <v>science fiction</v>
      </c>
      <c r="S130" t="s">
        <v>8265</v>
      </c>
      <c r="T130" t="b">
        <v>0</v>
      </c>
      <c r="U130" t="str">
        <f t="shared" si="13"/>
        <v>Unsuccessful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8223</v>
      </c>
      <c r="H131" t="s">
        <v>8244</v>
      </c>
      <c r="I131" s="10">
        <f t="shared" ref="I131:I194" si="18">((K131/86400)/IF(LEN(K131)=13,1000,1))+DATE(1970,1,1)</f>
        <v>41942.937303240738</v>
      </c>
      <c r="J131" s="10">
        <f t="shared" ref="J131:J194" si="19">((L131/86400)/IF(LEN(L131)=13,1000,1))+DATE(1970,1,1)</f>
        <v>41882.937303240738</v>
      </c>
      <c r="K131">
        <v>1414708183</v>
      </c>
      <c r="L131">
        <v>1409524183</v>
      </c>
      <c r="M131" t="b">
        <v>0</v>
      </c>
      <c r="N131">
        <v>0</v>
      </c>
      <c r="O131" s="5">
        <f t="shared" si="14"/>
        <v>0</v>
      </c>
      <c r="P131" t="str">
        <f t="shared" si="15"/>
        <v>Received No Donations</v>
      </c>
      <c r="Q131" t="str">
        <f t="shared" si="16"/>
        <v>film &amp; video</v>
      </c>
      <c r="R131" t="str">
        <f t="shared" si="17"/>
        <v>science fiction</v>
      </c>
      <c r="S131" t="s">
        <v>8265</v>
      </c>
      <c r="T131" t="b">
        <v>0</v>
      </c>
      <c r="U131" t="str">
        <f t="shared" ref="U131:U194" si="20">IF(F131="successful","Successful","Unsuccessful")</f>
        <v>Unsuccessful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8224</v>
      </c>
      <c r="H132" t="s">
        <v>8245</v>
      </c>
      <c r="I132" s="10">
        <f t="shared" si="18"/>
        <v>41806.844444444447</v>
      </c>
      <c r="J132" s="10">
        <f t="shared" si="19"/>
        <v>41778.91541666667</v>
      </c>
      <c r="K132">
        <v>1402949760</v>
      </c>
      <c r="L132">
        <v>1400536692</v>
      </c>
      <c r="M132" t="b">
        <v>0</v>
      </c>
      <c r="N132">
        <v>0</v>
      </c>
      <c r="O132" s="5">
        <f t="shared" si="14"/>
        <v>0</v>
      </c>
      <c r="P132" t="str">
        <f t="shared" si="15"/>
        <v>Received No Donations</v>
      </c>
      <c r="Q132" t="str">
        <f t="shared" si="16"/>
        <v>film &amp; video</v>
      </c>
      <c r="R132" t="str">
        <f t="shared" si="17"/>
        <v>science fiction</v>
      </c>
      <c r="S132" t="s">
        <v>8265</v>
      </c>
      <c r="T132" t="b">
        <v>0</v>
      </c>
      <c r="U132" t="str">
        <f t="shared" si="20"/>
        <v>Unsuccessful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8223</v>
      </c>
      <c r="H133" t="s">
        <v>8244</v>
      </c>
      <c r="I133" s="10">
        <f t="shared" si="18"/>
        <v>42557</v>
      </c>
      <c r="J133" s="10">
        <f t="shared" si="19"/>
        <v>42541.837511574078</v>
      </c>
      <c r="K133">
        <v>1467763200</v>
      </c>
      <c r="L133">
        <v>1466453161</v>
      </c>
      <c r="M133" t="b">
        <v>0</v>
      </c>
      <c r="N133">
        <v>0</v>
      </c>
      <c r="O133" s="5">
        <f t="shared" si="14"/>
        <v>0</v>
      </c>
      <c r="P133" t="str">
        <f t="shared" si="15"/>
        <v>Received No Donations</v>
      </c>
      <c r="Q133" t="str">
        <f t="shared" si="16"/>
        <v>film &amp; video</v>
      </c>
      <c r="R133" t="str">
        <f t="shared" si="17"/>
        <v>science fiction</v>
      </c>
      <c r="S133" t="s">
        <v>8265</v>
      </c>
      <c r="T133" t="b">
        <v>0</v>
      </c>
      <c r="U133" t="str">
        <f t="shared" si="20"/>
        <v>Unsuccessful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8223</v>
      </c>
      <c r="H134" t="s">
        <v>8244</v>
      </c>
      <c r="I134" s="10">
        <f t="shared" si="18"/>
        <v>41950.854247685187</v>
      </c>
      <c r="J134" s="10">
        <f t="shared" si="19"/>
        <v>41905.812581018516</v>
      </c>
      <c r="K134">
        <v>1415392207</v>
      </c>
      <c r="L134">
        <v>1411500607</v>
      </c>
      <c r="M134" t="b">
        <v>0</v>
      </c>
      <c r="N134">
        <v>81</v>
      </c>
      <c r="O134" s="5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t="s">
        <v>8265</v>
      </c>
      <c r="T134" t="b">
        <v>0</v>
      </c>
      <c r="U134" t="str">
        <f t="shared" si="20"/>
        <v>Unsuccessful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8223</v>
      </c>
      <c r="H135" t="s">
        <v>8244</v>
      </c>
      <c r="I135" s="10">
        <f t="shared" si="18"/>
        <v>42521.729861111111</v>
      </c>
      <c r="J135" s="10">
        <f t="shared" si="19"/>
        <v>42491.80768518518</v>
      </c>
      <c r="K135">
        <v>1464715860</v>
      </c>
      <c r="L135">
        <v>1462130584</v>
      </c>
      <c r="M135" t="b">
        <v>0</v>
      </c>
      <c r="N135">
        <v>0</v>
      </c>
      <c r="O135" s="5">
        <f t="shared" si="14"/>
        <v>0</v>
      </c>
      <c r="P135" t="str">
        <f t="shared" si="15"/>
        <v>Received No Donations</v>
      </c>
      <c r="Q135" t="str">
        <f t="shared" si="16"/>
        <v>film &amp; video</v>
      </c>
      <c r="R135" t="str">
        <f t="shared" si="17"/>
        <v>science fiction</v>
      </c>
      <c r="S135" t="s">
        <v>8265</v>
      </c>
      <c r="T135" t="b">
        <v>0</v>
      </c>
      <c r="U135" t="str">
        <f t="shared" si="20"/>
        <v>Unsuccessful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8223</v>
      </c>
      <c r="H136" t="s">
        <v>8244</v>
      </c>
      <c r="I136" s="10">
        <f t="shared" si="18"/>
        <v>42251.708333333328</v>
      </c>
      <c r="J136" s="10">
        <f t="shared" si="19"/>
        <v>42221.909930555557</v>
      </c>
      <c r="K136">
        <v>1441386000</v>
      </c>
      <c r="L136">
        <v>1438811418</v>
      </c>
      <c r="M136" t="b">
        <v>0</v>
      </c>
      <c r="N136">
        <v>0</v>
      </c>
      <c r="O136" s="5">
        <f t="shared" si="14"/>
        <v>0</v>
      </c>
      <c r="P136" t="str">
        <f t="shared" si="15"/>
        <v>Received No Donations</v>
      </c>
      <c r="Q136" t="str">
        <f t="shared" si="16"/>
        <v>film &amp; video</v>
      </c>
      <c r="R136" t="str">
        <f t="shared" si="17"/>
        <v>science fiction</v>
      </c>
      <c r="S136" t="s">
        <v>8265</v>
      </c>
      <c r="T136" t="b">
        <v>0</v>
      </c>
      <c r="U136" t="str">
        <f t="shared" si="20"/>
        <v>Unsuccessful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8223</v>
      </c>
      <c r="H137" t="s">
        <v>8244</v>
      </c>
      <c r="I137" s="10">
        <f t="shared" si="18"/>
        <v>41821.791666666664</v>
      </c>
      <c r="J137" s="10">
        <f t="shared" si="19"/>
        <v>41788.381909722222</v>
      </c>
      <c r="K137">
        <v>1404241200</v>
      </c>
      <c r="L137">
        <v>1401354597</v>
      </c>
      <c r="M137" t="b">
        <v>0</v>
      </c>
      <c r="N137">
        <v>5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t="s">
        <v>8265</v>
      </c>
      <c r="T137" t="b">
        <v>0</v>
      </c>
      <c r="U137" t="str">
        <f t="shared" si="20"/>
        <v>Unsuccessful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8223</v>
      </c>
      <c r="H138" t="s">
        <v>8244</v>
      </c>
      <c r="I138" s="10">
        <f t="shared" si="18"/>
        <v>42140.427777777775</v>
      </c>
      <c r="J138" s="10">
        <f t="shared" si="19"/>
        <v>42096.410115740742</v>
      </c>
      <c r="K138">
        <v>1431771360</v>
      </c>
      <c r="L138">
        <v>1427968234</v>
      </c>
      <c r="M138" t="b">
        <v>0</v>
      </c>
      <c r="N138">
        <v>0</v>
      </c>
      <c r="O138" s="5">
        <f t="shared" si="14"/>
        <v>0</v>
      </c>
      <c r="P138" t="str">
        <f t="shared" si="15"/>
        <v>Received No Donations</v>
      </c>
      <c r="Q138" t="str">
        <f t="shared" si="16"/>
        <v>film &amp; video</v>
      </c>
      <c r="R138" t="str">
        <f t="shared" si="17"/>
        <v>science fiction</v>
      </c>
      <c r="S138" t="s">
        <v>8265</v>
      </c>
      <c r="T138" t="b">
        <v>0</v>
      </c>
      <c r="U138" t="str">
        <f t="shared" si="20"/>
        <v>Unsuccessful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8231</v>
      </c>
      <c r="H139" t="s">
        <v>8251</v>
      </c>
      <c r="I139" s="10">
        <f t="shared" si="18"/>
        <v>42289.573993055557</v>
      </c>
      <c r="J139" s="10">
        <f t="shared" si="19"/>
        <v>42239.573993055557</v>
      </c>
      <c r="K139">
        <v>1444657593</v>
      </c>
      <c r="L139">
        <v>1440337593</v>
      </c>
      <c r="M139" t="b">
        <v>0</v>
      </c>
      <c r="N139">
        <v>0</v>
      </c>
      <c r="O139" s="5">
        <f t="shared" si="14"/>
        <v>0</v>
      </c>
      <c r="P139" t="str">
        <f t="shared" si="15"/>
        <v>Received No Donations</v>
      </c>
      <c r="Q139" t="str">
        <f t="shared" si="16"/>
        <v>film &amp; video</v>
      </c>
      <c r="R139" t="str">
        <f t="shared" si="17"/>
        <v>science fiction</v>
      </c>
      <c r="S139" t="s">
        <v>8265</v>
      </c>
      <c r="T139" t="b">
        <v>0</v>
      </c>
      <c r="U139" t="str">
        <f t="shared" si="20"/>
        <v>Unsuccessful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8223</v>
      </c>
      <c r="H140" t="s">
        <v>8244</v>
      </c>
      <c r="I140" s="10">
        <f t="shared" si="18"/>
        <v>42217.207638888889</v>
      </c>
      <c r="J140" s="10">
        <f t="shared" si="19"/>
        <v>42186.257418981477</v>
      </c>
      <c r="K140">
        <v>1438405140</v>
      </c>
      <c r="L140">
        <v>1435731041</v>
      </c>
      <c r="M140" t="b">
        <v>0</v>
      </c>
      <c r="N140">
        <v>58</v>
      </c>
      <c r="O140" s="5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t="s">
        <v>8265</v>
      </c>
      <c r="T140" t="b">
        <v>0</v>
      </c>
      <c r="U140" t="str">
        <f t="shared" si="20"/>
        <v>Unsuccessful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8223</v>
      </c>
      <c r="H141" t="s">
        <v>8244</v>
      </c>
      <c r="I141" s="10">
        <f t="shared" si="18"/>
        <v>42197.920972222222</v>
      </c>
      <c r="J141" s="10">
        <f t="shared" si="19"/>
        <v>42187.920972222222</v>
      </c>
      <c r="K141">
        <v>1436738772</v>
      </c>
      <c r="L141">
        <v>1435874772</v>
      </c>
      <c r="M141" t="b">
        <v>0</v>
      </c>
      <c r="N141">
        <v>1</v>
      </c>
      <c r="O141" s="5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t="s">
        <v>8265</v>
      </c>
      <c r="T141" t="b">
        <v>0</v>
      </c>
      <c r="U141" t="str">
        <f t="shared" si="20"/>
        <v>Unsuccessful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8223</v>
      </c>
      <c r="H142" t="s">
        <v>8244</v>
      </c>
      <c r="I142" s="10">
        <f t="shared" si="18"/>
        <v>42083.15662037037</v>
      </c>
      <c r="J142" s="10">
        <f t="shared" si="19"/>
        <v>42053.198287037041</v>
      </c>
      <c r="K142">
        <v>1426823132</v>
      </c>
      <c r="L142">
        <v>1424234732</v>
      </c>
      <c r="M142" t="b">
        <v>0</v>
      </c>
      <c r="N142">
        <v>0</v>
      </c>
      <c r="O142" s="5">
        <f t="shared" si="14"/>
        <v>0</v>
      </c>
      <c r="P142" t="str">
        <f t="shared" si="15"/>
        <v>Received No Donations</v>
      </c>
      <c r="Q142" t="str">
        <f t="shared" si="16"/>
        <v>film &amp; video</v>
      </c>
      <c r="R142" t="str">
        <f t="shared" si="17"/>
        <v>science fiction</v>
      </c>
      <c r="S142" t="s">
        <v>8265</v>
      </c>
      <c r="T142" t="b">
        <v>0</v>
      </c>
      <c r="U142" t="str">
        <f t="shared" si="20"/>
        <v>Unsuccessful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8223</v>
      </c>
      <c r="H143" t="s">
        <v>8244</v>
      </c>
      <c r="I143" s="10">
        <f t="shared" si="18"/>
        <v>42155.153043981481</v>
      </c>
      <c r="J143" s="10">
        <f t="shared" si="19"/>
        <v>42110.153043981481</v>
      </c>
      <c r="K143">
        <v>1433043623</v>
      </c>
      <c r="L143">
        <v>1429155623</v>
      </c>
      <c r="M143" t="b">
        <v>0</v>
      </c>
      <c r="N143">
        <v>28</v>
      </c>
      <c r="O143" s="5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t="s">
        <v>8265</v>
      </c>
      <c r="T143" t="b">
        <v>0</v>
      </c>
      <c r="U143" t="str">
        <f t="shared" si="20"/>
        <v>Unsuccessful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8223</v>
      </c>
      <c r="H144" t="s">
        <v>8244</v>
      </c>
      <c r="I144" s="10">
        <f t="shared" si="18"/>
        <v>41959.934930555552</v>
      </c>
      <c r="J144" s="10">
        <f t="shared" si="19"/>
        <v>41938.893263888887</v>
      </c>
      <c r="K144">
        <v>1416176778</v>
      </c>
      <c r="L144">
        <v>1414358778</v>
      </c>
      <c r="M144" t="b">
        <v>0</v>
      </c>
      <c r="N144">
        <v>1</v>
      </c>
      <c r="O144" s="5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t="s">
        <v>8265</v>
      </c>
      <c r="T144" t="b">
        <v>0</v>
      </c>
      <c r="U144" t="str">
        <f t="shared" si="20"/>
        <v>Unsuccessful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8225</v>
      </c>
      <c r="H145" t="s">
        <v>8246</v>
      </c>
      <c r="I145" s="10">
        <f t="shared" si="18"/>
        <v>42616.246527777781</v>
      </c>
      <c r="J145" s="10">
        <f t="shared" si="19"/>
        <v>42559.064143518517</v>
      </c>
      <c r="K145">
        <v>1472882100</v>
      </c>
      <c r="L145">
        <v>1467941542</v>
      </c>
      <c r="M145" t="b">
        <v>0</v>
      </c>
      <c r="N145">
        <v>0</v>
      </c>
      <c r="O145" s="5">
        <f t="shared" si="14"/>
        <v>0</v>
      </c>
      <c r="P145" t="str">
        <f t="shared" si="15"/>
        <v>Received No Donations</v>
      </c>
      <c r="Q145" t="str">
        <f t="shared" si="16"/>
        <v>film &amp; video</v>
      </c>
      <c r="R145" t="str">
        <f t="shared" si="17"/>
        <v>science fiction</v>
      </c>
      <c r="S145" t="s">
        <v>8265</v>
      </c>
      <c r="T145" t="b">
        <v>0</v>
      </c>
      <c r="U145" t="str">
        <f t="shared" si="20"/>
        <v>Unsuccessful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8228</v>
      </c>
      <c r="H146" t="s">
        <v>8249</v>
      </c>
      <c r="I146" s="10">
        <f t="shared" si="18"/>
        <v>42107.72074074074</v>
      </c>
      <c r="J146" s="10">
        <f t="shared" si="19"/>
        <v>42047.762407407412</v>
      </c>
      <c r="K146">
        <v>1428945472</v>
      </c>
      <c r="L146">
        <v>1423765072</v>
      </c>
      <c r="M146" t="b">
        <v>0</v>
      </c>
      <c r="N146">
        <v>37</v>
      </c>
      <c r="O146" s="5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t="s">
        <v>8265</v>
      </c>
      <c r="T146" t="b">
        <v>0</v>
      </c>
      <c r="U146" t="str">
        <f t="shared" si="20"/>
        <v>Unsuccessful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8223</v>
      </c>
      <c r="H147" t="s">
        <v>8244</v>
      </c>
      <c r="I147" s="10">
        <f t="shared" si="18"/>
        <v>42227.542268518519</v>
      </c>
      <c r="J147" s="10">
        <f t="shared" si="19"/>
        <v>42200.542268518519</v>
      </c>
      <c r="K147">
        <v>1439298052</v>
      </c>
      <c r="L147">
        <v>1436965252</v>
      </c>
      <c r="M147" t="b">
        <v>0</v>
      </c>
      <c r="N147">
        <v>9</v>
      </c>
      <c r="O147" s="5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t="s">
        <v>8265</v>
      </c>
      <c r="T147" t="b">
        <v>0</v>
      </c>
      <c r="U147" t="str">
        <f t="shared" si="20"/>
        <v>Unsuccessful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8223</v>
      </c>
      <c r="H148" t="s">
        <v>8244</v>
      </c>
      <c r="I148" s="10">
        <f t="shared" si="18"/>
        <v>42753.016180555554</v>
      </c>
      <c r="J148" s="10">
        <f t="shared" si="19"/>
        <v>42693.016180555554</v>
      </c>
      <c r="K148">
        <v>1484698998</v>
      </c>
      <c r="L148">
        <v>1479514998</v>
      </c>
      <c r="M148" t="b">
        <v>0</v>
      </c>
      <c r="N148">
        <v>3</v>
      </c>
      <c r="O148" s="5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t="s">
        <v>8265</v>
      </c>
      <c r="T148" t="b">
        <v>0</v>
      </c>
      <c r="U148" t="str">
        <f t="shared" si="20"/>
        <v>Unsuccessful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8224</v>
      </c>
      <c r="H149" t="s">
        <v>8245</v>
      </c>
      <c r="I149" s="10">
        <f t="shared" si="18"/>
        <v>42012.762499999997</v>
      </c>
      <c r="J149" s="10">
        <f t="shared" si="19"/>
        <v>41969.767824074079</v>
      </c>
      <c r="K149">
        <v>1420741080</v>
      </c>
      <c r="L149">
        <v>1417026340</v>
      </c>
      <c r="M149" t="b">
        <v>0</v>
      </c>
      <c r="N149">
        <v>0</v>
      </c>
      <c r="O149" s="5">
        <f t="shared" si="14"/>
        <v>0</v>
      </c>
      <c r="P149" t="str">
        <f t="shared" si="15"/>
        <v>Received No Donations</v>
      </c>
      <c r="Q149" t="str">
        <f t="shared" si="16"/>
        <v>film &amp; video</v>
      </c>
      <c r="R149" t="str">
        <f t="shared" si="17"/>
        <v>science fiction</v>
      </c>
      <c r="S149" t="s">
        <v>8265</v>
      </c>
      <c r="T149" t="b">
        <v>0</v>
      </c>
      <c r="U149" t="str">
        <f t="shared" si="20"/>
        <v>Unsuccessful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8223</v>
      </c>
      <c r="H150" t="s">
        <v>8244</v>
      </c>
      <c r="I150" s="10">
        <f t="shared" si="18"/>
        <v>42427.281666666662</v>
      </c>
      <c r="J150" s="10">
        <f t="shared" si="19"/>
        <v>42397.281666666662</v>
      </c>
      <c r="K150">
        <v>1456555536</v>
      </c>
      <c r="L150">
        <v>1453963536</v>
      </c>
      <c r="M150" t="b">
        <v>0</v>
      </c>
      <c r="N150">
        <v>2</v>
      </c>
      <c r="O150" s="5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t="s">
        <v>8265</v>
      </c>
      <c r="T150" t="b">
        <v>0</v>
      </c>
      <c r="U150" t="str">
        <f t="shared" si="20"/>
        <v>Unsuccessful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8223</v>
      </c>
      <c r="H151" t="s">
        <v>8244</v>
      </c>
      <c r="I151" s="10">
        <f t="shared" si="18"/>
        <v>41998.333333333328</v>
      </c>
      <c r="J151" s="10">
        <f t="shared" si="19"/>
        <v>41968.172106481477</v>
      </c>
      <c r="K151">
        <v>1419494400</v>
      </c>
      <c r="L151">
        <v>1416888470</v>
      </c>
      <c r="M151" t="b">
        <v>0</v>
      </c>
      <c r="N151">
        <v>6</v>
      </c>
      <c r="O151" s="5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t="s">
        <v>8265</v>
      </c>
      <c r="T151" t="b">
        <v>0</v>
      </c>
      <c r="U151" t="str">
        <f t="shared" si="20"/>
        <v>Unsuccessful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8223</v>
      </c>
      <c r="H152" t="s">
        <v>8244</v>
      </c>
      <c r="I152" s="10">
        <f t="shared" si="18"/>
        <v>42150.161828703705</v>
      </c>
      <c r="J152" s="10">
        <f t="shared" si="19"/>
        <v>42090.161828703705</v>
      </c>
      <c r="K152">
        <v>1432612382</v>
      </c>
      <c r="L152">
        <v>1427428382</v>
      </c>
      <c r="M152" t="b">
        <v>0</v>
      </c>
      <c r="N152">
        <v>67</v>
      </c>
      <c r="O152" s="5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t="s">
        <v>8265</v>
      </c>
      <c r="T152" t="b">
        <v>0</v>
      </c>
      <c r="U152" t="str">
        <f t="shared" si="20"/>
        <v>Unsuccessful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8225</v>
      </c>
      <c r="H153" t="s">
        <v>8246</v>
      </c>
      <c r="I153" s="10">
        <f t="shared" si="18"/>
        <v>42173.550821759258</v>
      </c>
      <c r="J153" s="10">
        <f t="shared" si="19"/>
        <v>42113.550821759258</v>
      </c>
      <c r="K153">
        <v>1434633191</v>
      </c>
      <c r="L153">
        <v>1429449191</v>
      </c>
      <c r="M153" t="b">
        <v>0</v>
      </c>
      <c r="N153">
        <v>5</v>
      </c>
      <c r="O153" s="5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t="s">
        <v>8265</v>
      </c>
      <c r="T153" t="b">
        <v>0</v>
      </c>
      <c r="U153" t="str">
        <f t="shared" si="20"/>
        <v>Unsuccessful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8223</v>
      </c>
      <c r="H154" t="s">
        <v>8244</v>
      </c>
      <c r="I154" s="10">
        <f t="shared" si="18"/>
        <v>41905.077546296292</v>
      </c>
      <c r="J154" s="10">
        <f t="shared" si="19"/>
        <v>41875.077546296292</v>
      </c>
      <c r="K154">
        <v>1411437100</v>
      </c>
      <c r="L154">
        <v>1408845100</v>
      </c>
      <c r="M154" t="b">
        <v>0</v>
      </c>
      <c r="N154">
        <v>2</v>
      </c>
      <c r="O154" s="5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t="s">
        <v>8265</v>
      </c>
      <c r="T154" t="b">
        <v>0</v>
      </c>
      <c r="U154" t="str">
        <f t="shared" si="20"/>
        <v>Unsuccessful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8223</v>
      </c>
      <c r="H155" t="s">
        <v>8244</v>
      </c>
      <c r="I155" s="10">
        <f t="shared" si="18"/>
        <v>41975.627824074079</v>
      </c>
      <c r="J155" s="10">
        <f t="shared" si="19"/>
        <v>41933.586157407408</v>
      </c>
      <c r="K155">
        <v>1417532644</v>
      </c>
      <c r="L155">
        <v>1413900244</v>
      </c>
      <c r="M155" t="b">
        <v>0</v>
      </c>
      <c r="N155">
        <v>10</v>
      </c>
      <c r="O155" s="5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t="s">
        <v>8265</v>
      </c>
      <c r="T155" t="b">
        <v>0</v>
      </c>
      <c r="U155" t="str">
        <f t="shared" si="20"/>
        <v>Unsuccessful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8223</v>
      </c>
      <c r="H156" t="s">
        <v>8244</v>
      </c>
      <c r="I156" s="10">
        <f t="shared" si="18"/>
        <v>42158.547395833331</v>
      </c>
      <c r="J156" s="10">
        <f t="shared" si="19"/>
        <v>42115.547395833331</v>
      </c>
      <c r="K156">
        <v>1433336895</v>
      </c>
      <c r="L156">
        <v>1429621695</v>
      </c>
      <c r="M156" t="b">
        <v>0</v>
      </c>
      <c r="N156">
        <v>3</v>
      </c>
      <c r="O156" s="5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t="s">
        <v>8265</v>
      </c>
      <c r="T156" t="b">
        <v>0</v>
      </c>
      <c r="U156" t="str">
        <f t="shared" si="20"/>
        <v>Unsuccessful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8223</v>
      </c>
      <c r="H157" t="s">
        <v>8244</v>
      </c>
      <c r="I157" s="10">
        <f t="shared" si="18"/>
        <v>42208.559432870374</v>
      </c>
      <c r="J157" s="10">
        <f t="shared" si="19"/>
        <v>42168.559432870374</v>
      </c>
      <c r="K157">
        <v>1437657935</v>
      </c>
      <c r="L157">
        <v>1434201935</v>
      </c>
      <c r="M157" t="b">
        <v>0</v>
      </c>
      <c r="N157">
        <v>4</v>
      </c>
      <c r="O157" s="5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t="s">
        <v>8265</v>
      </c>
      <c r="T157" t="b">
        <v>0</v>
      </c>
      <c r="U157" t="str">
        <f t="shared" si="20"/>
        <v>Unsuccessful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8228</v>
      </c>
      <c r="H158" t="s">
        <v>8249</v>
      </c>
      <c r="I158" s="10">
        <f t="shared" si="18"/>
        <v>41854.124953703707</v>
      </c>
      <c r="J158" s="10">
        <f t="shared" si="19"/>
        <v>41794.124953703707</v>
      </c>
      <c r="K158">
        <v>1407034796</v>
      </c>
      <c r="L158">
        <v>1401850796</v>
      </c>
      <c r="M158" t="b">
        <v>0</v>
      </c>
      <c r="N158">
        <v>15</v>
      </c>
      <c r="O158" s="5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t="s">
        <v>8265</v>
      </c>
      <c r="T158" t="b">
        <v>0</v>
      </c>
      <c r="U158" t="str">
        <f t="shared" si="20"/>
        <v>Unsuccessful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8223</v>
      </c>
      <c r="H159" t="s">
        <v>8244</v>
      </c>
      <c r="I159" s="10">
        <f t="shared" si="18"/>
        <v>42426.911712962959</v>
      </c>
      <c r="J159" s="10">
        <f t="shared" si="19"/>
        <v>42396.911712962959</v>
      </c>
      <c r="K159">
        <v>1456523572</v>
      </c>
      <c r="L159">
        <v>1453931572</v>
      </c>
      <c r="M159" t="b">
        <v>0</v>
      </c>
      <c r="N159">
        <v>2</v>
      </c>
      <c r="O159" s="5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t="s">
        <v>8265</v>
      </c>
      <c r="T159" t="b">
        <v>0</v>
      </c>
      <c r="U159" t="str">
        <f t="shared" si="20"/>
        <v>Unsuccessful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8223</v>
      </c>
      <c r="H160" t="s">
        <v>8244</v>
      </c>
      <c r="I160" s="10">
        <f t="shared" si="18"/>
        <v>41934.07671296296</v>
      </c>
      <c r="J160" s="10">
        <f t="shared" si="19"/>
        <v>41904.07671296296</v>
      </c>
      <c r="K160">
        <v>1413942628</v>
      </c>
      <c r="L160">
        <v>1411350628</v>
      </c>
      <c r="M160" t="b">
        <v>0</v>
      </c>
      <c r="N160">
        <v>0</v>
      </c>
      <c r="O160" s="5">
        <f t="shared" si="14"/>
        <v>0</v>
      </c>
      <c r="P160" t="str">
        <f t="shared" si="15"/>
        <v>Received No Donations</v>
      </c>
      <c r="Q160" t="str">
        <f t="shared" si="16"/>
        <v>film &amp; video</v>
      </c>
      <c r="R160" t="str">
        <f t="shared" si="17"/>
        <v>science fiction</v>
      </c>
      <c r="S160" t="s">
        <v>8265</v>
      </c>
      <c r="T160" t="b">
        <v>0</v>
      </c>
      <c r="U160" t="str">
        <f t="shared" si="20"/>
        <v>Unsuccessful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8223</v>
      </c>
      <c r="H161" t="s">
        <v>8244</v>
      </c>
      <c r="I161" s="10">
        <f t="shared" si="18"/>
        <v>42554.434548611112</v>
      </c>
      <c r="J161" s="10">
        <f t="shared" si="19"/>
        <v>42514.434548611112</v>
      </c>
      <c r="K161">
        <v>1467541545</v>
      </c>
      <c r="L161">
        <v>1464085545</v>
      </c>
      <c r="M161" t="b">
        <v>0</v>
      </c>
      <c r="N161">
        <v>1</v>
      </c>
      <c r="O161" s="5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t="s">
        <v>8265</v>
      </c>
      <c r="T161" t="b">
        <v>0</v>
      </c>
      <c r="U161" t="str">
        <f t="shared" si="20"/>
        <v>Unsuccessful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8223</v>
      </c>
      <c r="H162" t="s">
        <v>8244</v>
      </c>
      <c r="I162" s="10">
        <f t="shared" si="18"/>
        <v>42231.913090277776</v>
      </c>
      <c r="J162" s="10">
        <f t="shared" si="19"/>
        <v>42171.913090277776</v>
      </c>
      <c r="K162">
        <v>1439675691</v>
      </c>
      <c r="L162">
        <v>1434491691</v>
      </c>
      <c r="M162" t="b">
        <v>0</v>
      </c>
      <c r="N162">
        <v>0</v>
      </c>
      <c r="O162" s="5">
        <f t="shared" si="14"/>
        <v>0</v>
      </c>
      <c r="P162" t="str">
        <f t="shared" si="15"/>
        <v>Received No Donations</v>
      </c>
      <c r="Q162" t="str">
        <f t="shared" si="16"/>
        <v>film &amp; video</v>
      </c>
      <c r="R162" t="str">
        <f t="shared" si="17"/>
        <v>drama</v>
      </c>
      <c r="S162" t="s">
        <v>8266</v>
      </c>
      <c r="T162" t="b">
        <v>0</v>
      </c>
      <c r="U162" t="str">
        <f t="shared" si="20"/>
        <v>Unsuccessful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8223</v>
      </c>
      <c r="H163" t="s">
        <v>8244</v>
      </c>
      <c r="I163" s="10">
        <f t="shared" si="18"/>
        <v>41822.687442129631</v>
      </c>
      <c r="J163" s="10">
        <f t="shared" si="19"/>
        <v>41792.687442129631</v>
      </c>
      <c r="K163">
        <v>1404318595</v>
      </c>
      <c r="L163">
        <v>1401726595</v>
      </c>
      <c r="M163" t="b">
        <v>0</v>
      </c>
      <c r="N163">
        <v>1</v>
      </c>
      <c r="O163" s="5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t="s">
        <v>8266</v>
      </c>
      <c r="T163" t="b">
        <v>0</v>
      </c>
      <c r="U163" t="str">
        <f t="shared" si="20"/>
        <v>Unsuccessful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8223</v>
      </c>
      <c r="H164" t="s">
        <v>8244</v>
      </c>
      <c r="I164" s="10">
        <f t="shared" si="18"/>
        <v>41867.987500000003</v>
      </c>
      <c r="J164" s="10">
        <f t="shared" si="19"/>
        <v>41835.126805555556</v>
      </c>
      <c r="K164">
        <v>1408232520</v>
      </c>
      <c r="L164">
        <v>1405393356</v>
      </c>
      <c r="M164" t="b">
        <v>0</v>
      </c>
      <c r="N164">
        <v>10</v>
      </c>
      <c r="O164" s="5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t="s">
        <v>8266</v>
      </c>
      <c r="T164" t="b">
        <v>0</v>
      </c>
      <c r="U164" t="str">
        <f t="shared" si="20"/>
        <v>Unsuccessful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8223</v>
      </c>
      <c r="H165" t="s">
        <v>8244</v>
      </c>
      <c r="I165" s="10">
        <f t="shared" si="18"/>
        <v>42278</v>
      </c>
      <c r="J165" s="10">
        <f t="shared" si="19"/>
        <v>42243.961273148147</v>
      </c>
      <c r="K165">
        <v>1443657600</v>
      </c>
      <c r="L165">
        <v>1440716654</v>
      </c>
      <c r="M165" t="b">
        <v>0</v>
      </c>
      <c r="N165">
        <v>0</v>
      </c>
      <c r="O165" s="5">
        <f t="shared" si="14"/>
        <v>0</v>
      </c>
      <c r="P165" t="str">
        <f t="shared" si="15"/>
        <v>Received No Donations</v>
      </c>
      <c r="Q165" t="str">
        <f t="shared" si="16"/>
        <v>film &amp; video</v>
      </c>
      <c r="R165" t="str">
        <f t="shared" si="17"/>
        <v>drama</v>
      </c>
      <c r="S165" t="s">
        <v>8266</v>
      </c>
      <c r="T165" t="b">
        <v>0</v>
      </c>
      <c r="U165" t="str">
        <f t="shared" si="20"/>
        <v>Unsuccessful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8223</v>
      </c>
      <c r="H166" t="s">
        <v>8244</v>
      </c>
      <c r="I166" s="10">
        <f t="shared" si="18"/>
        <v>41901.762743055559</v>
      </c>
      <c r="J166" s="10">
        <f t="shared" si="19"/>
        <v>41841.762743055559</v>
      </c>
      <c r="K166">
        <v>1411150701</v>
      </c>
      <c r="L166">
        <v>1405966701</v>
      </c>
      <c r="M166" t="b">
        <v>0</v>
      </c>
      <c r="N166">
        <v>7</v>
      </c>
      <c r="O166" s="5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t="s">
        <v>8266</v>
      </c>
      <c r="T166" t="b">
        <v>0</v>
      </c>
      <c r="U166" t="str">
        <f t="shared" si="20"/>
        <v>Unsuccessful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8224</v>
      </c>
      <c r="H167" t="s">
        <v>8245</v>
      </c>
      <c r="I167" s="10">
        <f t="shared" si="18"/>
        <v>42381.658842592587</v>
      </c>
      <c r="J167" s="10">
        <f t="shared" si="19"/>
        <v>42351.658842592587</v>
      </c>
      <c r="K167">
        <v>1452613724</v>
      </c>
      <c r="L167">
        <v>1450021724</v>
      </c>
      <c r="M167" t="b">
        <v>0</v>
      </c>
      <c r="N167">
        <v>0</v>
      </c>
      <c r="O167" s="5">
        <f t="shared" si="14"/>
        <v>0</v>
      </c>
      <c r="P167" t="str">
        <f t="shared" si="15"/>
        <v>Received No Donations</v>
      </c>
      <c r="Q167" t="str">
        <f t="shared" si="16"/>
        <v>film &amp; video</v>
      </c>
      <c r="R167" t="str">
        <f t="shared" si="17"/>
        <v>drama</v>
      </c>
      <c r="S167" t="s">
        <v>8266</v>
      </c>
      <c r="T167" t="b">
        <v>0</v>
      </c>
      <c r="U167" t="str">
        <f t="shared" si="20"/>
        <v>Unsuccessful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8223</v>
      </c>
      <c r="H168" t="s">
        <v>8244</v>
      </c>
      <c r="I168" s="10">
        <f t="shared" si="18"/>
        <v>42751.075949074075</v>
      </c>
      <c r="J168" s="10">
        <f t="shared" si="19"/>
        <v>42721.075949074075</v>
      </c>
      <c r="K168">
        <v>1484531362</v>
      </c>
      <c r="L168">
        <v>1481939362</v>
      </c>
      <c r="M168" t="b">
        <v>0</v>
      </c>
      <c r="N168">
        <v>1</v>
      </c>
      <c r="O168" s="5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t="s">
        <v>8266</v>
      </c>
      <c r="T168" t="b">
        <v>0</v>
      </c>
      <c r="U168" t="str">
        <f t="shared" si="20"/>
        <v>Unsuccessful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8223</v>
      </c>
      <c r="H169" t="s">
        <v>8244</v>
      </c>
      <c r="I169" s="10">
        <f t="shared" si="18"/>
        <v>42220.927488425921</v>
      </c>
      <c r="J169" s="10">
        <f t="shared" si="19"/>
        <v>42160.927488425921</v>
      </c>
      <c r="K169">
        <v>1438726535</v>
      </c>
      <c r="L169">
        <v>1433542535</v>
      </c>
      <c r="M169" t="b">
        <v>0</v>
      </c>
      <c r="N169">
        <v>2</v>
      </c>
      <c r="O169" s="5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t="s">
        <v>8266</v>
      </c>
      <c r="T169" t="b">
        <v>0</v>
      </c>
      <c r="U169" t="str">
        <f t="shared" si="20"/>
        <v>Unsuccessful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8223</v>
      </c>
      <c r="H170" t="s">
        <v>8244</v>
      </c>
      <c r="I170" s="10">
        <f t="shared" si="18"/>
        <v>42082.793634259258</v>
      </c>
      <c r="J170" s="10">
        <f t="shared" si="19"/>
        <v>42052.83530092593</v>
      </c>
      <c r="K170">
        <v>1426791770</v>
      </c>
      <c r="L170">
        <v>1424203370</v>
      </c>
      <c r="M170" t="b">
        <v>0</v>
      </c>
      <c r="N170">
        <v>3</v>
      </c>
      <c r="O170" s="5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t="s">
        <v>8266</v>
      </c>
      <c r="T170" t="b">
        <v>0</v>
      </c>
      <c r="U170" t="str">
        <f t="shared" si="20"/>
        <v>Unsuccessful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8224</v>
      </c>
      <c r="H171" t="s">
        <v>8245</v>
      </c>
      <c r="I171" s="10">
        <f t="shared" si="18"/>
        <v>41930.505312499998</v>
      </c>
      <c r="J171" s="10">
        <f t="shared" si="19"/>
        <v>41900.505312499998</v>
      </c>
      <c r="K171">
        <v>1413634059</v>
      </c>
      <c r="L171">
        <v>1411042059</v>
      </c>
      <c r="M171" t="b">
        <v>0</v>
      </c>
      <c r="N171">
        <v>10</v>
      </c>
      <c r="O171" s="5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t="s">
        <v>8266</v>
      </c>
      <c r="T171" t="b">
        <v>0</v>
      </c>
      <c r="U171" t="str">
        <f t="shared" si="20"/>
        <v>Unsuccessful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8223</v>
      </c>
      <c r="H172" t="s">
        <v>8244</v>
      </c>
      <c r="I172" s="10">
        <f t="shared" si="18"/>
        <v>42246.227777777778</v>
      </c>
      <c r="J172" s="10">
        <f t="shared" si="19"/>
        <v>42216.977812500001</v>
      </c>
      <c r="K172">
        <v>1440912480</v>
      </c>
      <c r="L172">
        <v>1438385283</v>
      </c>
      <c r="M172" t="b">
        <v>0</v>
      </c>
      <c r="N172">
        <v>10</v>
      </c>
      <c r="O172" s="5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t="s">
        <v>8266</v>
      </c>
      <c r="T172" t="b">
        <v>0</v>
      </c>
      <c r="U172" t="str">
        <f t="shared" si="20"/>
        <v>Unsuccessful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8223</v>
      </c>
      <c r="H173" t="s">
        <v>8244</v>
      </c>
      <c r="I173" s="10">
        <f t="shared" si="18"/>
        <v>42594.180717592593</v>
      </c>
      <c r="J173" s="10">
        <f t="shared" si="19"/>
        <v>42534.180717592593</v>
      </c>
      <c r="K173">
        <v>1470975614</v>
      </c>
      <c r="L173">
        <v>1465791614</v>
      </c>
      <c r="M173" t="b">
        <v>0</v>
      </c>
      <c r="N173">
        <v>1</v>
      </c>
      <c r="O173" s="5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t="s">
        <v>8266</v>
      </c>
      <c r="T173" t="b">
        <v>0</v>
      </c>
      <c r="U173" t="str">
        <f t="shared" si="20"/>
        <v>Unsuccessful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8223</v>
      </c>
      <c r="H174" t="s">
        <v>8244</v>
      </c>
      <c r="I174" s="10">
        <f t="shared" si="18"/>
        <v>42082.353275462963</v>
      </c>
      <c r="J174" s="10">
        <f t="shared" si="19"/>
        <v>42047.394942129627</v>
      </c>
      <c r="K174">
        <v>1426753723</v>
      </c>
      <c r="L174">
        <v>1423733323</v>
      </c>
      <c r="M174" t="b">
        <v>0</v>
      </c>
      <c r="N174">
        <v>0</v>
      </c>
      <c r="O174" s="5">
        <f t="shared" si="14"/>
        <v>0</v>
      </c>
      <c r="P174" t="str">
        <f t="shared" si="15"/>
        <v>Received No Donations</v>
      </c>
      <c r="Q174" t="str">
        <f t="shared" si="16"/>
        <v>film &amp; video</v>
      </c>
      <c r="R174" t="str">
        <f t="shared" si="17"/>
        <v>drama</v>
      </c>
      <c r="S174" t="s">
        <v>8266</v>
      </c>
      <c r="T174" t="b">
        <v>0</v>
      </c>
      <c r="U174" t="str">
        <f t="shared" si="20"/>
        <v>Unsuccessful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8224</v>
      </c>
      <c r="H175" t="s">
        <v>8245</v>
      </c>
      <c r="I175" s="10">
        <f t="shared" si="18"/>
        <v>42063.573009259257</v>
      </c>
      <c r="J175" s="10">
        <f t="shared" si="19"/>
        <v>42033.573009259257</v>
      </c>
      <c r="K175">
        <v>1425131108</v>
      </c>
      <c r="L175">
        <v>1422539108</v>
      </c>
      <c r="M175" t="b">
        <v>0</v>
      </c>
      <c r="N175">
        <v>0</v>
      </c>
      <c r="O175" s="5">
        <f t="shared" si="14"/>
        <v>0</v>
      </c>
      <c r="P175" t="str">
        <f t="shared" si="15"/>
        <v>Received No Donations</v>
      </c>
      <c r="Q175" t="str">
        <f t="shared" si="16"/>
        <v>film &amp; video</v>
      </c>
      <c r="R175" t="str">
        <f t="shared" si="17"/>
        <v>drama</v>
      </c>
      <c r="S175" t="s">
        <v>8266</v>
      </c>
      <c r="T175" t="b">
        <v>0</v>
      </c>
      <c r="U175" t="str">
        <f t="shared" si="20"/>
        <v>Unsuccessful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8232</v>
      </c>
      <c r="H176" t="s">
        <v>8247</v>
      </c>
      <c r="I176" s="10">
        <f t="shared" si="18"/>
        <v>42132.758981481486</v>
      </c>
      <c r="J176" s="10">
        <f t="shared" si="19"/>
        <v>42072.758981481486</v>
      </c>
      <c r="K176">
        <v>1431108776</v>
      </c>
      <c r="L176">
        <v>1425924776</v>
      </c>
      <c r="M176" t="b">
        <v>0</v>
      </c>
      <c r="N176">
        <v>0</v>
      </c>
      <c r="O176" s="5">
        <f t="shared" si="14"/>
        <v>0</v>
      </c>
      <c r="P176" t="str">
        <f t="shared" si="15"/>
        <v>Received No Donations</v>
      </c>
      <c r="Q176" t="str">
        <f t="shared" si="16"/>
        <v>film &amp; video</v>
      </c>
      <c r="R176" t="str">
        <f t="shared" si="17"/>
        <v>drama</v>
      </c>
      <c r="S176" t="s">
        <v>8266</v>
      </c>
      <c r="T176" t="b">
        <v>0</v>
      </c>
      <c r="U176" t="str">
        <f t="shared" si="20"/>
        <v>Unsuccessful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8224</v>
      </c>
      <c r="H177" t="s">
        <v>8245</v>
      </c>
      <c r="I177" s="10">
        <f t="shared" si="18"/>
        <v>41880.777905092589</v>
      </c>
      <c r="J177" s="10">
        <f t="shared" si="19"/>
        <v>41855.777905092589</v>
      </c>
      <c r="K177">
        <v>1409337611</v>
      </c>
      <c r="L177">
        <v>1407177611</v>
      </c>
      <c r="M177" t="b">
        <v>0</v>
      </c>
      <c r="N177">
        <v>26</v>
      </c>
      <c r="O177" s="5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t="s">
        <v>8266</v>
      </c>
      <c r="T177" t="b">
        <v>0</v>
      </c>
      <c r="U177" t="str">
        <f t="shared" si="20"/>
        <v>Unsuccessful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8223</v>
      </c>
      <c r="H178" t="s">
        <v>8244</v>
      </c>
      <c r="I178" s="10">
        <f t="shared" si="18"/>
        <v>42221.824062500003</v>
      </c>
      <c r="J178" s="10">
        <f t="shared" si="19"/>
        <v>42191.824062500003</v>
      </c>
      <c r="K178">
        <v>1438803999</v>
      </c>
      <c r="L178">
        <v>1436211999</v>
      </c>
      <c r="M178" t="b">
        <v>0</v>
      </c>
      <c r="N178">
        <v>0</v>
      </c>
      <c r="O178" s="5">
        <f t="shared" si="14"/>
        <v>0</v>
      </c>
      <c r="P178" t="str">
        <f t="shared" si="15"/>
        <v>Received No Donations</v>
      </c>
      <c r="Q178" t="str">
        <f t="shared" si="16"/>
        <v>film &amp; video</v>
      </c>
      <c r="R178" t="str">
        <f t="shared" si="17"/>
        <v>drama</v>
      </c>
      <c r="S178" t="s">
        <v>8266</v>
      </c>
      <c r="T178" t="b">
        <v>0</v>
      </c>
      <c r="U178" t="str">
        <f t="shared" si="20"/>
        <v>Unsuccessful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8223</v>
      </c>
      <c r="H179" t="s">
        <v>8244</v>
      </c>
      <c r="I179" s="10">
        <f t="shared" si="18"/>
        <v>42087.00608796296</v>
      </c>
      <c r="J179" s="10">
        <f t="shared" si="19"/>
        <v>42070.047754629632</v>
      </c>
      <c r="K179">
        <v>1427155726</v>
      </c>
      <c r="L179">
        <v>1425690526</v>
      </c>
      <c r="M179" t="b">
        <v>0</v>
      </c>
      <c r="N179">
        <v>7</v>
      </c>
      <c r="O179" s="5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t="s">
        <v>8266</v>
      </c>
      <c r="T179" t="b">
        <v>0</v>
      </c>
      <c r="U179" t="str">
        <f t="shared" si="20"/>
        <v>Unsuccessful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8226</v>
      </c>
      <c r="H180" t="s">
        <v>8247</v>
      </c>
      <c r="I180" s="10">
        <f t="shared" si="18"/>
        <v>42334.997048611112</v>
      </c>
      <c r="J180" s="10">
        <f t="shared" si="19"/>
        <v>42304.955381944441</v>
      </c>
      <c r="K180">
        <v>1448582145</v>
      </c>
      <c r="L180">
        <v>1445986545</v>
      </c>
      <c r="M180" t="b">
        <v>0</v>
      </c>
      <c r="N180">
        <v>0</v>
      </c>
      <c r="O180" s="5">
        <f t="shared" si="14"/>
        <v>0</v>
      </c>
      <c r="P180" t="str">
        <f t="shared" si="15"/>
        <v>Received No Donations</v>
      </c>
      <c r="Q180" t="str">
        <f t="shared" si="16"/>
        <v>film &amp; video</v>
      </c>
      <c r="R180" t="str">
        <f t="shared" si="17"/>
        <v>drama</v>
      </c>
      <c r="S180" t="s">
        <v>8266</v>
      </c>
      <c r="T180" t="b">
        <v>0</v>
      </c>
      <c r="U180" t="str">
        <f t="shared" si="20"/>
        <v>Unsuccessful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8223</v>
      </c>
      <c r="H181" t="s">
        <v>8244</v>
      </c>
      <c r="I181" s="10">
        <f t="shared" si="18"/>
        <v>42433.080497685187</v>
      </c>
      <c r="J181" s="10">
        <f t="shared" si="19"/>
        <v>42403.080497685187</v>
      </c>
      <c r="K181">
        <v>1457056555</v>
      </c>
      <c r="L181">
        <v>1454464555</v>
      </c>
      <c r="M181" t="b">
        <v>0</v>
      </c>
      <c r="N181">
        <v>2</v>
      </c>
      <c r="O181" s="5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t="s">
        <v>8266</v>
      </c>
      <c r="T181" t="b">
        <v>0</v>
      </c>
      <c r="U181" t="str">
        <f t="shared" si="20"/>
        <v>Unsuccessful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8224</v>
      </c>
      <c r="H182" t="s">
        <v>8245</v>
      </c>
      <c r="I182" s="10">
        <f t="shared" si="18"/>
        <v>42107.791666666672</v>
      </c>
      <c r="J182" s="10">
        <f t="shared" si="19"/>
        <v>42067.991238425922</v>
      </c>
      <c r="K182">
        <v>1428951600</v>
      </c>
      <c r="L182">
        <v>1425512843</v>
      </c>
      <c r="M182" t="b">
        <v>0</v>
      </c>
      <c r="N182">
        <v>13</v>
      </c>
      <c r="O182" s="5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t="s">
        <v>8266</v>
      </c>
      <c r="T182" t="b">
        <v>0</v>
      </c>
      <c r="U182" t="str">
        <f t="shared" si="20"/>
        <v>Unsuccessful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8224</v>
      </c>
      <c r="H183" t="s">
        <v>8245</v>
      </c>
      <c r="I183" s="10">
        <f t="shared" si="18"/>
        <v>42177.741840277777</v>
      </c>
      <c r="J183" s="10">
        <f t="shared" si="19"/>
        <v>42147.741840277777</v>
      </c>
      <c r="K183">
        <v>1434995295</v>
      </c>
      <c r="L183">
        <v>1432403295</v>
      </c>
      <c r="M183" t="b">
        <v>0</v>
      </c>
      <c r="N183">
        <v>4</v>
      </c>
      <c r="O183" s="5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t="s">
        <v>8266</v>
      </c>
      <c r="T183" t="b">
        <v>0</v>
      </c>
      <c r="U183" t="str">
        <f t="shared" si="20"/>
        <v>Unsuccessful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8223</v>
      </c>
      <c r="H184" t="s">
        <v>8244</v>
      </c>
      <c r="I184" s="10">
        <f t="shared" si="18"/>
        <v>42742.011944444443</v>
      </c>
      <c r="J184" s="10">
        <f t="shared" si="19"/>
        <v>42712.011944444443</v>
      </c>
      <c r="K184">
        <v>1483748232</v>
      </c>
      <c r="L184">
        <v>1481156232</v>
      </c>
      <c r="M184" t="b">
        <v>0</v>
      </c>
      <c r="N184">
        <v>0</v>
      </c>
      <c r="O184" s="5">
        <f t="shared" si="14"/>
        <v>0</v>
      </c>
      <c r="P184" t="str">
        <f t="shared" si="15"/>
        <v>Received No Donations</v>
      </c>
      <c r="Q184" t="str">
        <f t="shared" si="16"/>
        <v>film &amp; video</v>
      </c>
      <c r="R184" t="str">
        <f t="shared" si="17"/>
        <v>drama</v>
      </c>
      <c r="S184" t="s">
        <v>8266</v>
      </c>
      <c r="T184" t="b">
        <v>0</v>
      </c>
      <c r="U184" t="str">
        <f t="shared" si="20"/>
        <v>Unsuccessful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8224</v>
      </c>
      <c r="H185" t="s">
        <v>8245</v>
      </c>
      <c r="I185" s="10">
        <f t="shared" si="18"/>
        <v>41969.851967592593</v>
      </c>
      <c r="J185" s="10">
        <f t="shared" si="19"/>
        <v>41939.810300925928</v>
      </c>
      <c r="K185">
        <v>1417033610</v>
      </c>
      <c r="L185">
        <v>1414438010</v>
      </c>
      <c r="M185" t="b">
        <v>0</v>
      </c>
      <c r="N185">
        <v>12</v>
      </c>
      <c r="O185" s="5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t="s">
        <v>8266</v>
      </c>
      <c r="T185" t="b">
        <v>0</v>
      </c>
      <c r="U185" t="str">
        <f t="shared" si="20"/>
        <v>Unsuccessful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8228</v>
      </c>
      <c r="H186" t="s">
        <v>8249</v>
      </c>
      <c r="I186" s="10">
        <f t="shared" si="18"/>
        <v>41883.165972222225</v>
      </c>
      <c r="J186" s="10">
        <f t="shared" si="19"/>
        <v>41825.791226851856</v>
      </c>
      <c r="K186">
        <v>1409543940</v>
      </c>
      <c r="L186">
        <v>1404586762</v>
      </c>
      <c r="M186" t="b">
        <v>0</v>
      </c>
      <c r="N186">
        <v>2</v>
      </c>
      <c r="O186" s="5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t="s">
        <v>8266</v>
      </c>
      <c r="T186" t="b">
        <v>0</v>
      </c>
      <c r="U186" t="str">
        <f t="shared" si="20"/>
        <v>Unsuccessful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8233</v>
      </c>
      <c r="H187" t="s">
        <v>8252</v>
      </c>
      <c r="I187" s="10">
        <f t="shared" si="18"/>
        <v>42600.91133101852</v>
      </c>
      <c r="J187" s="10">
        <f t="shared" si="19"/>
        <v>42570.91133101852</v>
      </c>
      <c r="K187">
        <v>1471557139</v>
      </c>
      <c r="L187">
        <v>1468965139</v>
      </c>
      <c r="M187" t="b">
        <v>0</v>
      </c>
      <c r="N187">
        <v>10</v>
      </c>
      <c r="O187" s="5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t="s">
        <v>8266</v>
      </c>
      <c r="T187" t="b">
        <v>0</v>
      </c>
      <c r="U187" t="str">
        <f t="shared" si="20"/>
        <v>Unsuccessful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8223</v>
      </c>
      <c r="H188" t="s">
        <v>8244</v>
      </c>
      <c r="I188" s="10">
        <f t="shared" si="18"/>
        <v>42797.833333333328</v>
      </c>
      <c r="J188" s="10">
        <f t="shared" si="19"/>
        <v>42767.812893518523</v>
      </c>
      <c r="K188">
        <v>1488571200</v>
      </c>
      <c r="L188">
        <v>1485977434</v>
      </c>
      <c r="M188" t="b">
        <v>0</v>
      </c>
      <c r="N188">
        <v>0</v>
      </c>
      <c r="O188" s="5">
        <f t="shared" si="14"/>
        <v>0</v>
      </c>
      <c r="P188" t="str">
        <f t="shared" si="15"/>
        <v>Received No Donations</v>
      </c>
      <c r="Q188" t="str">
        <f t="shared" si="16"/>
        <v>film &amp; video</v>
      </c>
      <c r="R188" t="str">
        <f t="shared" si="17"/>
        <v>drama</v>
      </c>
      <c r="S188" t="s">
        <v>8266</v>
      </c>
      <c r="T188" t="b">
        <v>0</v>
      </c>
      <c r="U188" t="str">
        <f t="shared" si="20"/>
        <v>Unsuccessful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8223</v>
      </c>
      <c r="H189" t="s">
        <v>8244</v>
      </c>
      <c r="I189" s="10">
        <f t="shared" si="18"/>
        <v>42206.290972222225</v>
      </c>
      <c r="J189" s="10">
        <f t="shared" si="19"/>
        <v>42182.234456018516</v>
      </c>
      <c r="K189">
        <v>1437461940</v>
      </c>
      <c r="L189">
        <v>1435383457</v>
      </c>
      <c r="M189" t="b">
        <v>0</v>
      </c>
      <c r="N189">
        <v>5</v>
      </c>
      <c r="O189" s="5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t="s">
        <v>8266</v>
      </c>
      <c r="T189" t="b">
        <v>0</v>
      </c>
      <c r="U189" t="str">
        <f t="shared" si="20"/>
        <v>Unsuccessful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8223</v>
      </c>
      <c r="H190" t="s">
        <v>8244</v>
      </c>
      <c r="I190" s="10">
        <f t="shared" si="18"/>
        <v>41887.18304398148</v>
      </c>
      <c r="J190" s="10">
        <f t="shared" si="19"/>
        <v>41857.18304398148</v>
      </c>
      <c r="K190">
        <v>1409891015</v>
      </c>
      <c r="L190">
        <v>1407299015</v>
      </c>
      <c r="M190" t="b">
        <v>0</v>
      </c>
      <c r="N190">
        <v>0</v>
      </c>
      <c r="O190" s="5">
        <f t="shared" si="14"/>
        <v>0</v>
      </c>
      <c r="P190" t="str">
        <f t="shared" si="15"/>
        <v>Received No Donations</v>
      </c>
      <c r="Q190" t="str">
        <f t="shared" si="16"/>
        <v>film &amp; video</v>
      </c>
      <c r="R190" t="str">
        <f t="shared" si="17"/>
        <v>drama</v>
      </c>
      <c r="S190" t="s">
        <v>8266</v>
      </c>
      <c r="T190" t="b">
        <v>0</v>
      </c>
      <c r="U190" t="str">
        <f t="shared" si="20"/>
        <v>Unsuccessful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8223</v>
      </c>
      <c r="H191" t="s">
        <v>8244</v>
      </c>
      <c r="I191" s="10">
        <f t="shared" si="18"/>
        <v>42616.690706018519</v>
      </c>
      <c r="J191" s="10">
        <f t="shared" si="19"/>
        <v>42556.690706018519</v>
      </c>
      <c r="K191">
        <v>1472920477</v>
      </c>
      <c r="L191">
        <v>1467736477</v>
      </c>
      <c r="M191" t="b">
        <v>0</v>
      </c>
      <c r="N191">
        <v>5</v>
      </c>
      <c r="O191" s="5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t="s">
        <v>8266</v>
      </c>
      <c r="T191" t="b">
        <v>0</v>
      </c>
      <c r="U191" t="str">
        <f t="shared" si="20"/>
        <v>Unsuccessful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8223</v>
      </c>
      <c r="H192" t="s">
        <v>8244</v>
      </c>
      <c r="I192" s="10">
        <f t="shared" si="18"/>
        <v>42537.650995370372</v>
      </c>
      <c r="J192" s="10">
        <f t="shared" si="19"/>
        <v>42527.650995370372</v>
      </c>
      <c r="K192">
        <v>1466091446</v>
      </c>
      <c r="L192">
        <v>1465227446</v>
      </c>
      <c r="M192" t="b">
        <v>0</v>
      </c>
      <c r="N192">
        <v>1</v>
      </c>
      <c r="O192" s="5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t="s">
        <v>8266</v>
      </c>
      <c r="T192" t="b">
        <v>0</v>
      </c>
      <c r="U192" t="str">
        <f t="shared" si="20"/>
        <v>Unsuccessful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8225</v>
      </c>
      <c r="H193" t="s">
        <v>8246</v>
      </c>
      <c r="I193" s="10">
        <f t="shared" si="18"/>
        <v>42279.441412037035</v>
      </c>
      <c r="J193" s="10">
        <f t="shared" si="19"/>
        <v>42239.441412037035</v>
      </c>
      <c r="K193">
        <v>1443782138</v>
      </c>
      <c r="L193">
        <v>1440326138</v>
      </c>
      <c r="M193" t="b">
        <v>0</v>
      </c>
      <c r="N193">
        <v>3</v>
      </c>
      <c r="O193" s="5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t="s">
        <v>8266</v>
      </c>
      <c r="T193" t="b">
        <v>0</v>
      </c>
      <c r="U193" t="str">
        <f t="shared" si="20"/>
        <v>Unsuccessful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8223</v>
      </c>
      <c r="H194" t="s">
        <v>8244</v>
      </c>
      <c r="I194" s="10">
        <f t="shared" si="18"/>
        <v>41929.792037037041</v>
      </c>
      <c r="J194" s="10">
        <f t="shared" si="19"/>
        <v>41899.792037037041</v>
      </c>
      <c r="K194">
        <v>1413572432</v>
      </c>
      <c r="L194">
        <v>1410980432</v>
      </c>
      <c r="M194" t="b">
        <v>0</v>
      </c>
      <c r="N194">
        <v>3</v>
      </c>
      <c r="O194" s="5">
        <f t="shared" ref="O194:O257" si="21">E194/D194</f>
        <v>1.7E-5</v>
      </c>
      <c r="P194">
        <f t="shared" ref="P194:P257" si="22">IFERROR((E194/N194),"Received No Donations")</f>
        <v>5.666666666666667</v>
      </c>
      <c r="Q194" t="str">
        <f t="shared" ref="Q194:Q257" si="23">LEFT(S194,FIND("/",S194)-1)</f>
        <v>film &amp; video</v>
      </c>
      <c r="R194" t="str">
        <f t="shared" ref="R194:R257" si="24">RIGHT(S194,LEN(S194)-FIND("/",S194))</f>
        <v>drama</v>
      </c>
      <c r="S194" t="s">
        <v>8266</v>
      </c>
      <c r="T194" t="b">
        <v>0</v>
      </c>
      <c r="U194" t="str">
        <f t="shared" si="20"/>
        <v>Unsuccessful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8224</v>
      </c>
      <c r="H195" t="s">
        <v>8245</v>
      </c>
      <c r="I195" s="10">
        <f t="shared" ref="I195:I258" si="25">((K195/86400)/IF(LEN(K195)=13,1000,1))+DATE(1970,1,1)</f>
        <v>41971.976458333331</v>
      </c>
      <c r="J195" s="10">
        <f t="shared" ref="J195:J258" si="26">((L195/86400)/IF(LEN(L195)=13,1000,1))+DATE(1970,1,1)</f>
        <v>41911.934791666667</v>
      </c>
      <c r="K195">
        <v>1417217166</v>
      </c>
      <c r="L195">
        <v>1412029566</v>
      </c>
      <c r="M195" t="b">
        <v>0</v>
      </c>
      <c r="N195">
        <v>0</v>
      </c>
      <c r="O195" s="5">
        <f t="shared" si="21"/>
        <v>0</v>
      </c>
      <c r="P195" t="str">
        <f t="shared" si="22"/>
        <v>Received No Donations</v>
      </c>
      <c r="Q195" t="str">
        <f t="shared" si="23"/>
        <v>film &amp; video</v>
      </c>
      <c r="R195" t="str">
        <f t="shared" si="24"/>
        <v>drama</v>
      </c>
      <c r="S195" t="s">
        <v>8266</v>
      </c>
      <c r="T195" t="b">
        <v>0</v>
      </c>
      <c r="U195" t="str">
        <f t="shared" ref="U195:U258" si="27">IF(F195="successful","Successful","Unsuccessful")</f>
        <v>Unsuccessful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8224</v>
      </c>
      <c r="H196" t="s">
        <v>8245</v>
      </c>
      <c r="I196" s="10">
        <f t="shared" si="25"/>
        <v>42435.996886574074</v>
      </c>
      <c r="J196" s="10">
        <f t="shared" si="26"/>
        <v>42375.996886574074</v>
      </c>
      <c r="K196">
        <v>1457308531</v>
      </c>
      <c r="L196">
        <v>1452124531</v>
      </c>
      <c r="M196" t="b">
        <v>0</v>
      </c>
      <c r="N196">
        <v>3</v>
      </c>
      <c r="O196" s="5">
        <f t="shared" si="21"/>
        <v>1.1999999999999999E-3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t="s">
        <v>8266</v>
      </c>
      <c r="T196" t="b">
        <v>0</v>
      </c>
      <c r="U196" t="str">
        <f t="shared" si="27"/>
        <v>Unsuccessful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8223</v>
      </c>
      <c r="H197" t="s">
        <v>8244</v>
      </c>
      <c r="I197" s="10">
        <f t="shared" si="25"/>
        <v>42195.67050925926</v>
      </c>
      <c r="J197" s="10">
        <f t="shared" si="26"/>
        <v>42135.67050925926</v>
      </c>
      <c r="K197">
        <v>1436544332</v>
      </c>
      <c r="L197">
        <v>1431360332</v>
      </c>
      <c r="M197" t="b">
        <v>0</v>
      </c>
      <c r="N197">
        <v>0</v>
      </c>
      <c r="O197" s="5">
        <f t="shared" si="21"/>
        <v>0</v>
      </c>
      <c r="P197" t="str">
        <f t="shared" si="22"/>
        <v>Received No Donations</v>
      </c>
      <c r="Q197" t="str">
        <f t="shared" si="23"/>
        <v>film &amp; video</v>
      </c>
      <c r="R197" t="str">
        <f t="shared" si="24"/>
        <v>drama</v>
      </c>
      <c r="S197" t="s">
        <v>8266</v>
      </c>
      <c r="T197" t="b">
        <v>0</v>
      </c>
      <c r="U197" t="str">
        <f t="shared" si="27"/>
        <v>Unsuccessful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8224</v>
      </c>
      <c r="H198" t="s">
        <v>8245</v>
      </c>
      <c r="I198" s="10">
        <f t="shared" si="25"/>
        <v>42287.875</v>
      </c>
      <c r="J198" s="10">
        <f t="shared" si="26"/>
        <v>42259.542800925927</v>
      </c>
      <c r="K198">
        <v>1444510800</v>
      </c>
      <c r="L198">
        <v>1442062898</v>
      </c>
      <c r="M198" t="b">
        <v>0</v>
      </c>
      <c r="N198">
        <v>19</v>
      </c>
      <c r="O198" s="5">
        <f t="shared" si="21"/>
        <v>0.41857142857142859</v>
      </c>
      <c r="P198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t="s">
        <v>8266</v>
      </c>
      <c r="T198" t="b">
        <v>0</v>
      </c>
      <c r="U198" t="str">
        <f t="shared" si="27"/>
        <v>Unsuccessful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8224</v>
      </c>
      <c r="H199" t="s">
        <v>8245</v>
      </c>
      <c r="I199" s="10">
        <f t="shared" si="25"/>
        <v>42783.875</v>
      </c>
      <c r="J199" s="10">
        <f t="shared" si="26"/>
        <v>42741.848379629635</v>
      </c>
      <c r="K199">
        <v>1487365200</v>
      </c>
      <c r="L199">
        <v>1483734100</v>
      </c>
      <c r="M199" t="b">
        <v>0</v>
      </c>
      <c r="N199">
        <v>8</v>
      </c>
      <c r="O199" s="5">
        <f t="shared" si="21"/>
        <v>0.1048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t="s">
        <v>8266</v>
      </c>
      <c r="T199" t="b">
        <v>0</v>
      </c>
      <c r="U199" t="str">
        <f t="shared" si="27"/>
        <v>Unsuccessful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8223</v>
      </c>
      <c r="H200" t="s">
        <v>8244</v>
      </c>
      <c r="I200" s="10">
        <f t="shared" si="25"/>
        <v>41917.383356481485</v>
      </c>
      <c r="J200" s="10">
        <f t="shared" si="26"/>
        <v>41887.383356481485</v>
      </c>
      <c r="K200">
        <v>1412500322</v>
      </c>
      <c r="L200">
        <v>1409908322</v>
      </c>
      <c r="M200" t="b">
        <v>0</v>
      </c>
      <c r="N200">
        <v>6</v>
      </c>
      <c r="O200" s="5">
        <f t="shared" si="21"/>
        <v>1.116E-2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t="s">
        <v>8266</v>
      </c>
      <c r="T200" t="b">
        <v>0</v>
      </c>
      <c r="U200" t="str">
        <f t="shared" si="27"/>
        <v>Unsuccessful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8223</v>
      </c>
      <c r="H201" t="s">
        <v>8244</v>
      </c>
      <c r="I201" s="10">
        <f t="shared" si="25"/>
        <v>42614.123865740738</v>
      </c>
      <c r="J201" s="10">
        <f t="shared" si="26"/>
        <v>42584.123865740738</v>
      </c>
      <c r="K201">
        <v>1472698702</v>
      </c>
      <c r="L201">
        <v>1470106702</v>
      </c>
      <c r="M201" t="b">
        <v>0</v>
      </c>
      <c r="N201">
        <v>0</v>
      </c>
      <c r="O201" s="5">
        <f t="shared" si="21"/>
        <v>0</v>
      </c>
      <c r="P201" t="str">
        <f t="shared" si="22"/>
        <v>Received No Donations</v>
      </c>
      <c r="Q201" t="str">
        <f t="shared" si="23"/>
        <v>film &amp; video</v>
      </c>
      <c r="R201" t="str">
        <f t="shared" si="24"/>
        <v>drama</v>
      </c>
      <c r="S201" t="s">
        <v>8266</v>
      </c>
      <c r="T201" t="b">
        <v>0</v>
      </c>
      <c r="U201" t="str">
        <f t="shared" si="27"/>
        <v>Unsuccessful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8223</v>
      </c>
      <c r="H202" t="s">
        <v>8244</v>
      </c>
      <c r="I202" s="10">
        <f t="shared" si="25"/>
        <v>41897.083368055552</v>
      </c>
      <c r="J202" s="10">
        <f t="shared" si="26"/>
        <v>41867.083368055552</v>
      </c>
      <c r="K202">
        <v>1410746403</v>
      </c>
      <c r="L202">
        <v>1408154403</v>
      </c>
      <c r="M202" t="b">
        <v>0</v>
      </c>
      <c r="N202">
        <v>18</v>
      </c>
      <c r="O202" s="5">
        <f t="shared" si="21"/>
        <v>0.26192500000000002</v>
      </c>
      <c r="P202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t="s">
        <v>8266</v>
      </c>
      <c r="T202" t="b">
        <v>0</v>
      </c>
      <c r="U202" t="str">
        <f t="shared" si="27"/>
        <v>Unsuccessful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8223</v>
      </c>
      <c r="H203" t="s">
        <v>8244</v>
      </c>
      <c r="I203" s="10">
        <f t="shared" si="25"/>
        <v>42043.818622685183</v>
      </c>
      <c r="J203" s="10">
        <f t="shared" si="26"/>
        <v>42023.818622685183</v>
      </c>
      <c r="K203">
        <v>1423424329</v>
      </c>
      <c r="L203">
        <v>1421696329</v>
      </c>
      <c r="M203" t="b">
        <v>0</v>
      </c>
      <c r="N203">
        <v>7</v>
      </c>
      <c r="O203" s="5">
        <f t="shared" si="21"/>
        <v>0.58461538461538465</v>
      </c>
      <c r="P20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t="s">
        <v>8266</v>
      </c>
      <c r="T203" t="b">
        <v>0</v>
      </c>
      <c r="U203" t="str">
        <f t="shared" si="27"/>
        <v>Unsuccessful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8223</v>
      </c>
      <c r="H204" t="s">
        <v>8244</v>
      </c>
      <c r="I204" s="10">
        <f t="shared" si="25"/>
        <v>42285.874305555553</v>
      </c>
      <c r="J204" s="10">
        <f t="shared" si="26"/>
        <v>42255.927824074075</v>
      </c>
      <c r="K204">
        <v>1444337940</v>
      </c>
      <c r="L204">
        <v>1441750564</v>
      </c>
      <c r="M204" t="b">
        <v>0</v>
      </c>
      <c r="N204">
        <v>0</v>
      </c>
      <c r="O204" s="5">
        <f t="shared" si="21"/>
        <v>0</v>
      </c>
      <c r="P204" t="str">
        <f t="shared" si="22"/>
        <v>Received No Donations</v>
      </c>
      <c r="Q204" t="str">
        <f t="shared" si="23"/>
        <v>film &amp; video</v>
      </c>
      <c r="R204" t="str">
        <f t="shared" si="24"/>
        <v>drama</v>
      </c>
      <c r="S204" t="s">
        <v>8266</v>
      </c>
      <c r="T204" t="b">
        <v>0</v>
      </c>
      <c r="U204" t="str">
        <f t="shared" si="27"/>
        <v>Unsuccessful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8224</v>
      </c>
      <c r="H205" t="s">
        <v>8245</v>
      </c>
      <c r="I205" s="10">
        <f t="shared" si="25"/>
        <v>42033.847962962958</v>
      </c>
      <c r="J205" s="10">
        <f t="shared" si="26"/>
        <v>41973.847962962958</v>
      </c>
      <c r="K205">
        <v>1422562864</v>
      </c>
      <c r="L205">
        <v>1417378864</v>
      </c>
      <c r="M205" t="b">
        <v>0</v>
      </c>
      <c r="N205">
        <v>8</v>
      </c>
      <c r="O205" s="5">
        <f t="shared" si="21"/>
        <v>0.2984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t="s">
        <v>8266</v>
      </c>
      <c r="T205" t="b">
        <v>0</v>
      </c>
      <c r="U205" t="str">
        <f t="shared" si="27"/>
        <v>Unsuccessful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8225</v>
      </c>
      <c r="H206" t="s">
        <v>8246</v>
      </c>
      <c r="I206" s="10">
        <f t="shared" si="25"/>
        <v>42586.583368055552</v>
      </c>
      <c r="J206" s="10">
        <f t="shared" si="26"/>
        <v>42556.583368055552</v>
      </c>
      <c r="K206">
        <v>1470319203</v>
      </c>
      <c r="L206">
        <v>1467727203</v>
      </c>
      <c r="M206" t="b">
        <v>0</v>
      </c>
      <c r="N206">
        <v>1293</v>
      </c>
      <c r="O206" s="5">
        <f t="shared" si="21"/>
        <v>0.50721666666666665</v>
      </c>
      <c r="P206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t="s">
        <v>8266</v>
      </c>
      <c r="T206" t="b">
        <v>0</v>
      </c>
      <c r="U206" t="str">
        <f t="shared" si="27"/>
        <v>Unsuccessful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8223</v>
      </c>
      <c r="H207" t="s">
        <v>8244</v>
      </c>
      <c r="I207" s="10">
        <f t="shared" si="25"/>
        <v>42283.632199074069</v>
      </c>
      <c r="J207" s="10">
        <f t="shared" si="26"/>
        <v>42248.632199074069</v>
      </c>
      <c r="K207">
        <v>1444144222</v>
      </c>
      <c r="L207">
        <v>1441120222</v>
      </c>
      <c r="M207" t="b">
        <v>0</v>
      </c>
      <c r="N207">
        <v>17</v>
      </c>
      <c r="O207" s="5">
        <f t="shared" si="21"/>
        <v>0.16250000000000001</v>
      </c>
      <c r="P20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t="s">
        <v>8266</v>
      </c>
      <c r="T207" t="b">
        <v>0</v>
      </c>
      <c r="U207" t="str">
        <f t="shared" si="27"/>
        <v>Unsuccessful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8223</v>
      </c>
      <c r="H208" t="s">
        <v>8244</v>
      </c>
      <c r="I208" s="10">
        <f t="shared" si="25"/>
        <v>42588.004432870366</v>
      </c>
      <c r="J208" s="10">
        <f t="shared" si="26"/>
        <v>42567.004432870366</v>
      </c>
      <c r="K208">
        <v>1470441983</v>
      </c>
      <c r="L208">
        <v>1468627583</v>
      </c>
      <c r="M208" t="b">
        <v>0</v>
      </c>
      <c r="N208">
        <v>0</v>
      </c>
      <c r="O208" s="5">
        <f t="shared" si="21"/>
        <v>0</v>
      </c>
      <c r="P208" t="str">
        <f t="shared" si="22"/>
        <v>Received No Donations</v>
      </c>
      <c r="Q208" t="str">
        <f t="shared" si="23"/>
        <v>film &amp; video</v>
      </c>
      <c r="R208" t="str">
        <f t="shared" si="24"/>
        <v>drama</v>
      </c>
      <c r="S208" t="s">
        <v>8266</v>
      </c>
      <c r="T208" t="b">
        <v>0</v>
      </c>
      <c r="U208" t="str">
        <f t="shared" si="27"/>
        <v>Unsuccessful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8228</v>
      </c>
      <c r="H209" t="s">
        <v>8249</v>
      </c>
      <c r="I209" s="10">
        <f t="shared" si="25"/>
        <v>42008.197199074071</v>
      </c>
      <c r="J209" s="10">
        <f t="shared" si="26"/>
        <v>41978.197199074071</v>
      </c>
      <c r="K209">
        <v>1420346638</v>
      </c>
      <c r="L209">
        <v>1417754638</v>
      </c>
      <c r="M209" t="b">
        <v>0</v>
      </c>
      <c r="N209">
        <v>13</v>
      </c>
      <c r="O209" s="5">
        <f t="shared" si="21"/>
        <v>0.15214285714285714</v>
      </c>
      <c r="P209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t="s">
        <v>8266</v>
      </c>
      <c r="T209" t="b">
        <v>0</v>
      </c>
      <c r="U209" t="str">
        <f t="shared" si="27"/>
        <v>Unsuccessful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8225</v>
      </c>
      <c r="H210" t="s">
        <v>8246</v>
      </c>
      <c r="I210" s="10">
        <f t="shared" si="25"/>
        <v>41989.369988425926</v>
      </c>
      <c r="J210" s="10">
        <f t="shared" si="26"/>
        <v>41959.369988425926</v>
      </c>
      <c r="K210">
        <v>1418719967</v>
      </c>
      <c r="L210">
        <v>1416127967</v>
      </c>
      <c r="M210" t="b">
        <v>0</v>
      </c>
      <c r="N210">
        <v>0</v>
      </c>
      <c r="O210" s="5">
        <f t="shared" si="21"/>
        <v>0</v>
      </c>
      <c r="P210" t="str">
        <f t="shared" si="22"/>
        <v>Received No Donations</v>
      </c>
      <c r="Q210" t="str">
        <f t="shared" si="23"/>
        <v>film &amp; video</v>
      </c>
      <c r="R210" t="str">
        <f t="shared" si="24"/>
        <v>drama</v>
      </c>
      <c r="S210" t="s">
        <v>8266</v>
      </c>
      <c r="T210" t="b">
        <v>0</v>
      </c>
      <c r="U210" t="str">
        <f t="shared" si="27"/>
        <v>Unsuccessful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8223</v>
      </c>
      <c r="H211" t="s">
        <v>8244</v>
      </c>
      <c r="I211" s="10">
        <f t="shared" si="25"/>
        <v>42195.922858796301</v>
      </c>
      <c r="J211" s="10">
        <f t="shared" si="26"/>
        <v>42165.922858796301</v>
      </c>
      <c r="K211">
        <v>1436566135</v>
      </c>
      <c r="L211">
        <v>1433974135</v>
      </c>
      <c r="M211" t="b">
        <v>0</v>
      </c>
      <c r="N211">
        <v>0</v>
      </c>
      <c r="O211" s="5">
        <f t="shared" si="21"/>
        <v>0</v>
      </c>
      <c r="P211" t="str">
        <f t="shared" si="22"/>
        <v>Received No Donations</v>
      </c>
      <c r="Q211" t="str">
        <f t="shared" si="23"/>
        <v>film &amp; video</v>
      </c>
      <c r="R211" t="str">
        <f t="shared" si="24"/>
        <v>drama</v>
      </c>
      <c r="S211" t="s">
        <v>8266</v>
      </c>
      <c r="T211" t="b">
        <v>0</v>
      </c>
      <c r="U211" t="str">
        <f t="shared" si="27"/>
        <v>Unsuccessful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8223</v>
      </c>
      <c r="H212" t="s">
        <v>8244</v>
      </c>
      <c r="I212" s="10">
        <f t="shared" si="25"/>
        <v>42278.208333333328</v>
      </c>
      <c r="J212" s="10">
        <f t="shared" si="26"/>
        <v>42249.064722222218</v>
      </c>
      <c r="K212">
        <v>1443675600</v>
      </c>
      <c r="L212">
        <v>1441157592</v>
      </c>
      <c r="M212" t="b">
        <v>0</v>
      </c>
      <c r="N212">
        <v>33</v>
      </c>
      <c r="O212" s="5">
        <f t="shared" si="21"/>
        <v>0.2525</v>
      </c>
      <c r="P212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t="s">
        <v>8266</v>
      </c>
      <c r="T212" t="b">
        <v>0</v>
      </c>
      <c r="U212" t="str">
        <f t="shared" si="27"/>
        <v>Unsuccessful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8223</v>
      </c>
      <c r="H213" t="s">
        <v>8244</v>
      </c>
      <c r="I213" s="10">
        <f t="shared" si="25"/>
        <v>42266.159918981481</v>
      </c>
      <c r="J213" s="10">
        <f t="shared" si="26"/>
        <v>42236.159918981481</v>
      </c>
      <c r="K213">
        <v>1442634617</v>
      </c>
      <c r="L213">
        <v>1440042617</v>
      </c>
      <c r="M213" t="b">
        <v>0</v>
      </c>
      <c r="N213">
        <v>12</v>
      </c>
      <c r="O213" s="5">
        <f t="shared" si="21"/>
        <v>0.44600000000000001</v>
      </c>
      <c r="P21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t="s">
        <v>8266</v>
      </c>
      <c r="T213" t="b">
        <v>0</v>
      </c>
      <c r="U213" t="str">
        <f t="shared" si="27"/>
        <v>Unsuccessful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8223</v>
      </c>
      <c r="H214" t="s">
        <v>8244</v>
      </c>
      <c r="I214" s="10">
        <f t="shared" si="25"/>
        <v>42476.839351851857</v>
      </c>
      <c r="J214" s="10">
        <f t="shared" si="26"/>
        <v>42416.881018518514</v>
      </c>
      <c r="K214">
        <v>1460837320</v>
      </c>
      <c r="L214">
        <v>1455656920</v>
      </c>
      <c r="M214" t="b">
        <v>0</v>
      </c>
      <c r="N214">
        <v>1</v>
      </c>
      <c r="O214" s="5">
        <f t="shared" si="21"/>
        <v>1.5873015873015873E-4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t="s">
        <v>8266</v>
      </c>
      <c r="T214" t="b">
        <v>0</v>
      </c>
      <c r="U214" t="str">
        <f t="shared" si="27"/>
        <v>Unsuccessful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8223</v>
      </c>
      <c r="H215" t="s">
        <v>8244</v>
      </c>
      <c r="I215" s="10">
        <f t="shared" si="25"/>
        <v>42232.587974537033</v>
      </c>
      <c r="J215" s="10">
        <f t="shared" si="26"/>
        <v>42202.594293981485</v>
      </c>
      <c r="K215">
        <v>1439734001</v>
      </c>
      <c r="L215">
        <v>1437142547</v>
      </c>
      <c r="M215" t="b">
        <v>0</v>
      </c>
      <c r="N215">
        <v>1</v>
      </c>
      <c r="O215" s="5">
        <f t="shared" si="21"/>
        <v>4.0000000000000002E-4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t="s">
        <v>8266</v>
      </c>
      <c r="T215" t="b">
        <v>0</v>
      </c>
      <c r="U215" t="str">
        <f t="shared" si="27"/>
        <v>Unsuccessful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8223</v>
      </c>
      <c r="H216" t="s">
        <v>8244</v>
      </c>
      <c r="I216" s="10">
        <f t="shared" si="25"/>
        <v>42069.64061342593</v>
      </c>
      <c r="J216" s="10">
        <f t="shared" si="26"/>
        <v>42009.64061342593</v>
      </c>
      <c r="K216">
        <v>1425655349</v>
      </c>
      <c r="L216">
        <v>1420471349</v>
      </c>
      <c r="M216" t="b">
        <v>0</v>
      </c>
      <c r="N216">
        <v>1</v>
      </c>
      <c r="O216" s="5">
        <f t="shared" si="21"/>
        <v>8.0000000000000007E-5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t="s">
        <v>8266</v>
      </c>
      <c r="T216" t="b">
        <v>0</v>
      </c>
      <c r="U216" t="str">
        <f t="shared" si="27"/>
        <v>Unsuccessful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8224</v>
      </c>
      <c r="H217" t="s">
        <v>8245</v>
      </c>
      <c r="I217" s="10">
        <f t="shared" si="25"/>
        <v>42417.999305555553</v>
      </c>
      <c r="J217" s="10">
        <f t="shared" si="26"/>
        <v>42375.230115740742</v>
      </c>
      <c r="K217">
        <v>1455753540</v>
      </c>
      <c r="L217">
        <v>1452058282</v>
      </c>
      <c r="M217" t="b">
        <v>0</v>
      </c>
      <c r="N217">
        <v>1</v>
      </c>
      <c r="O217" s="5">
        <f t="shared" si="21"/>
        <v>2.2727272727272726E-3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t="s">
        <v>8266</v>
      </c>
      <c r="T217" t="b">
        <v>0</v>
      </c>
      <c r="U217" t="str">
        <f t="shared" si="27"/>
        <v>Unsuccessful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8223</v>
      </c>
      <c r="H218" t="s">
        <v>8244</v>
      </c>
      <c r="I218" s="10">
        <f t="shared" si="25"/>
        <v>42116.917094907403</v>
      </c>
      <c r="J218" s="10">
        <f t="shared" si="26"/>
        <v>42066.958761574075</v>
      </c>
      <c r="K218">
        <v>1429740037</v>
      </c>
      <c r="L218">
        <v>1425423637</v>
      </c>
      <c r="M218" t="b">
        <v>0</v>
      </c>
      <c r="N218">
        <v>84</v>
      </c>
      <c r="O218" s="5">
        <f t="shared" si="21"/>
        <v>0.55698440000000005</v>
      </c>
      <c r="P218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t="s">
        <v>8266</v>
      </c>
      <c r="T218" t="b">
        <v>0</v>
      </c>
      <c r="U218" t="str">
        <f t="shared" si="27"/>
        <v>Unsuccessful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8234</v>
      </c>
      <c r="H219" t="s">
        <v>8253</v>
      </c>
      <c r="I219" s="10">
        <f t="shared" si="25"/>
        <v>42001.64061342593</v>
      </c>
      <c r="J219" s="10">
        <f t="shared" si="26"/>
        <v>41970.64061342593</v>
      </c>
      <c r="K219">
        <v>1419780149</v>
      </c>
      <c r="L219">
        <v>1417101749</v>
      </c>
      <c r="M219" t="b">
        <v>0</v>
      </c>
      <c r="N219">
        <v>38</v>
      </c>
      <c r="O219" s="5">
        <f t="shared" si="21"/>
        <v>0.11942999999999999</v>
      </c>
      <c r="P219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t="s">
        <v>8266</v>
      </c>
      <c r="T219" t="b">
        <v>0</v>
      </c>
      <c r="U219" t="str">
        <f t="shared" si="27"/>
        <v>Unsuccessful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8223</v>
      </c>
      <c r="H220" t="s">
        <v>8244</v>
      </c>
      <c r="I220" s="10">
        <f t="shared" si="25"/>
        <v>42139.628344907411</v>
      </c>
      <c r="J220" s="10">
        <f t="shared" si="26"/>
        <v>42079.628344907411</v>
      </c>
      <c r="K220">
        <v>1431702289</v>
      </c>
      <c r="L220">
        <v>1426518289</v>
      </c>
      <c r="M220" t="b">
        <v>0</v>
      </c>
      <c r="N220">
        <v>1</v>
      </c>
      <c r="O220" s="5">
        <f t="shared" si="21"/>
        <v>0.02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t="s">
        <v>8266</v>
      </c>
      <c r="T220" t="b">
        <v>0</v>
      </c>
      <c r="U220" t="str">
        <f t="shared" si="27"/>
        <v>Unsuccessful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8223</v>
      </c>
      <c r="H221" t="s">
        <v>8244</v>
      </c>
      <c r="I221" s="10">
        <f t="shared" si="25"/>
        <v>42461.290972222225</v>
      </c>
      <c r="J221" s="10">
        <f t="shared" si="26"/>
        <v>42429.326678240745</v>
      </c>
      <c r="K221">
        <v>1459493940</v>
      </c>
      <c r="L221">
        <v>1456732225</v>
      </c>
      <c r="M221" t="b">
        <v>0</v>
      </c>
      <c r="N221">
        <v>76</v>
      </c>
      <c r="O221" s="5">
        <f t="shared" si="21"/>
        <v>0.17630000000000001</v>
      </c>
      <c r="P221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t="s">
        <v>8266</v>
      </c>
      <c r="T221" t="b">
        <v>0</v>
      </c>
      <c r="U221" t="str">
        <f t="shared" si="27"/>
        <v>Unsuccessful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8223</v>
      </c>
      <c r="H222" t="s">
        <v>8244</v>
      </c>
      <c r="I222" s="10">
        <f t="shared" si="25"/>
        <v>42236.837500000001</v>
      </c>
      <c r="J222" s="10">
        <f t="shared" si="26"/>
        <v>42195.643865740742</v>
      </c>
      <c r="K222">
        <v>1440101160</v>
      </c>
      <c r="L222">
        <v>1436542030</v>
      </c>
      <c r="M222" t="b">
        <v>0</v>
      </c>
      <c r="N222">
        <v>3</v>
      </c>
      <c r="O222" s="5">
        <f t="shared" si="21"/>
        <v>7.1999999999999998E-3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t="s">
        <v>8266</v>
      </c>
      <c r="T222" t="b">
        <v>0</v>
      </c>
      <c r="U222" t="str">
        <f t="shared" si="27"/>
        <v>Unsuccessful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8223</v>
      </c>
      <c r="H223" t="s">
        <v>8244</v>
      </c>
      <c r="I223" s="10">
        <f t="shared" si="25"/>
        <v>42091.79587962963</v>
      </c>
      <c r="J223" s="10">
        <f t="shared" si="26"/>
        <v>42031.837546296301</v>
      </c>
      <c r="K223">
        <v>1427569564</v>
      </c>
      <c r="L223">
        <v>1422389164</v>
      </c>
      <c r="M223" t="b">
        <v>0</v>
      </c>
      <c r="N223">
        <v>0</v>
      </c>
      <c r="O223" s="5">
        <f t="shared" si="21"/>
        <v>0</v>
      </c>
      <c r="P223" t="str">
        <f t="shared" si="22"/>
        <v>Received No Donations</v>
      </c>
      <c r="Q223" t="str">
        <f t="shared" si="23"/>
        <v>film &amp; video</v>
      </c>
      <c r="R223" t="str">
        <f t="shared" si="24"/>
        <v>drama</v>
      </c>
      <c r="S223" t="s">
        <v>8266</v>
      </c>
      <c r="T223" t="b">
        <v>0</v>
      </c>
      <c r="U223" t="str">
        <f t="shared" si="27"/>
        <v>Unsuccessful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8223</v>
      </c>
      <c r="H224" t="s">
        <v>8244</v>
      </c>
      <c r="I224" s="10">
        <f t="shared" si="25"/>
        <v>42090.110416666663</v>
      </c>
      <c r="J224" s="10">
        <f t="shared" si="26"/>
        <v>42031.769884259258</v>
      </c>
      <c r="K224">
        <v>1427423940</v>
      </c>
      <c r="L224">
        <v>1422383318</v>
      </c>
      <c r="M224" t="b">
        <v>0</v>
      </c>
      <c r="N224">
        <v>2</v>
      </c>
      <c r="O224" s="5">
        <f t="shared" si="21"/>
        <v>0.13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t="s">
        <v>8266</v>
      </c>
      <c r="T224" t="b">
        <v>0</v>
      </c>
      <c r="U224" t="str">
        <f t="shared" si="27"/>
        <v>Unsuccessful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8223</v>
      </c>
      <c r="H225" t="s">
        <v>8244</v>
      </c>
      <c r="I225" s="10">
        <f t="shared" si="25"/>
        <v>42512.045138888891</v>
      </c>
      <c r="J225" s="10">
        <f t="shared" si="26"/>
        <v>42482.048032407409</v>
      </c>
      <c r="K225">
        <v>1463879100</v>
      </c>
      <c r="L225">
        <v>1461287350</v>
      </c>
      <c r="M225" t="b">
        <v>0</v>
      </c>
      <c r="N225">
        <v>0</v>
      </c>
      <c r="O225" s="5">
        <f t="shared" si="21"/>
        <v>0</v>
      </c>
      <c r="P225" t="str">
        <f t="shared" si="22"/>
        <v>Received No Donations</v>
      </c>
      <c r="Q225" t="str">
        <f t="shared" si="23"/>
        <v>film &amp; video</v>
      </c>
      <c r="R225" t="str">
        <f t="shared" si="24"/>
        <v>drama</v>
      </c>
      <c r="S225" t="s">
        <v>8266</v>
      </c>
      <c r="T225" t="b">
        <v>0</v>
      </c>
      <c r="U225" t="str">
        <f t="shared" si="27"/>
        <v>Unsuccessful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8225</v>
      </c>
      <c r="H226" t="s">
        <v>8246</v>
      </c>
      <c r="I226" s="10">
        <f t="shared" si="25"/>
        <v>42195.235254629632</v>
      </c>
      <c r="J226" s="10">
        <f t="shared" si="26"/>
        <v>42135.235254629632</v>
      </c>
      <c r="K226">
        <v>1436506726</v>
      </c>
      <c r="L226">
        <v>1431322726</v>
      </c>
      <c r="M226" t="b">
        <v>0</v>
      </c>
      <c r="N226">
        <v>0</v>
      </c>
      <c r="O226" s="5">
        <f t="shared" si="21"/>
        <v>0</v>
      </c>
      <c r="P226" t="str">
        <f t="shared" si="22"/>
        <v>Received No Donations</v>
      </c>
      <c r="Q226" t="str">
        <f t="shared" si="23"/>
        <v>film &amp; video</v>
      </c>
      <c r="R226" t="str">
        <f t="shared" si="24"/>
        <v>drama</v>
      </c>
      <c r="S226" t="s">
        <v>8266</v>
      </c>
      <c r="T226" t="b">
        <v>0</v>
      </c>
      <c r="U226" t="str">
        <f t="shared" si="27"/>
        <v>Unsuccessful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8223</v>
      </c>
      <c r="H227" t="s">
        <v>8244</v>
      </c>
      <c r="I227" s="10">
        <f t="shared" si="25"/>
        <v>42468.919606481482</v>
      </c>
      <c r="J227" s="10">
        <f t="shared" si="26"/>
        <v>42438.961273148147</v>
      </c>
      <c r="K227">
        <v>1460153054</v>
      </c>
      <c r="L227">
        <v>1457564654</v>
      </c>
      <c r="M227" t="b">
        <v>0</v>
      </c>
      <c r="N227">
        <v>0</v>
      </c>
      <c r="O227" s="5">
        <f t="shared" si="21"/>
        <v>0</v>
      </c>
      <c r="P227" t="str">
        <f t="shared" si="22"/>
        <v>Received No Donations</v>
      </c>
      <c r="Q227" t="str">
        <f t="shared" si="23"/>
        <v>film &amp; video</v>
      </c>
      <c r="R227" t="str">
        <f t="shared" si="24"/>
        <v>drama</v>
      </c>
      <c r="S227" t="s">
        <v>8266</v>
      </c>
      <c r="T227" t="b">
        <v>0</v>
      </c>
      <c r="U227" t="str">
        <f t="shared" si="27"/>
        <v>Unsuccessful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8224</v>
      </c>
      <c r="H228" t="s">
        <v>8245</v>
      </c>
      <c r="I228" s="10">
        <f t="shared" si="25"/>
        <v>42155.395138888889</v>
      </c>
      <c r="J228" s="10">
        <f t="shared" si="26"/>
        <v>42106.666018518517</v>
      </c>
      <c r="K228">
        <v>1433064540</v>
      </c>
      <c r="L228">
        <v>1428854344</v>
      </c>
      <c r="M228" t="b">
        <v>0</v>
      </c>
      <c r="N228">
        <v>2</v>
      </c>
      <c r="O228" s="5">
        <f t="shared" si="21"/>
        <v>8.6206896551724137E-3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t="s">
        <v>8266</v>
      </c>
      <c r="T228" t="b">
        <v>0</v>
      </c>
      <c r="U228" t="str">
        <f t="shared" si="27"/>
        <v>Unsuccessful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8223</v>
      </c>
      <c r="H229" t="s">
        <v>8244</v>
      </c>
      <c r="I229" s="10">
        <f t="shared" si="25"/>
        <v>42194.893993055557</v>
      </c>
      <c r="J229" s="10">
        <f t="shared" si="26"/>
        <v>42164.893993055557</v>
      </c>
      <c r="K229">
        <v>1436477241</v>
      </c>
      <c r="L229">
        <v>1433885241</v>
      </c>
      <c r="M229" t="b">
        <v>0</v>
      </c>
      <c r="N229">
        <v>0</v>
      </c>
      <c r="O229" s="5">
        <f t="shared" si="21"/>
        <v>0</v>
      </c>
      <c r="P229" t="str">
        <f t="shared" si="22"/>
        <v>Received No Donations</v>
      </c>
      <c r="Q229" t="str">
        <f t="shared" si="23"/>
        <v>film &amp; video</v>
      </c>
      <c r="R229" t="str">
        <f t="shared" si="24"/>
        <v>drama</v>
      </c>
      <c r="S229" t="s">
        <v>8266</v>
      </c>
      <c r="T229" t="b">
        <v>0</v>
      </c>
      <c r="U229" t="str">
        <f t="shared" si="27"/>
        <v>Unsuccessful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8224</v>
      </c>
      <c r="H230" t="s">
        <v>8245</v>
      </c>
      <c r="I230" s="10">
        <f t="shared" si="25"/>
        <v>42156.686400462961</v>
      </c>
      <c r="J230" s="10">
        <f t="shared" si="26"/>
        <v>42096.686400462961</v>
      </c>
      <c r="K230">
        <v>1433176105</v>
      </c>
      <c r="L230">
        <v>1427992105</v>
      </c>
      <c r="M230" t="b">
        <v>0</v>
      </c>
      <c r="N230">
        <v>0</v>
      </c>
      <c r="O230" s="5">
        <f t="shared" si="21"/>
        <v>0</v>
      </c>
      <c r="P230" t="str">
        <f t="shared" si="22"/>
        <v>Received No Donations</v>
      </c>
      <c r="Q230" t="str">
        <f t="shared" si="23"/>
        <v>film &amp; video</v>
      </c>
      <c r="R230" t="str">
        <f t="shared" si="24"/>
        <v>drama</v>
      </c>
      <c r="S230" t="s">
        <v>8266</v>
      </c>
      <c r="T230" t="b">
        <v>0</v>
      </c>
      <c r="U230" t="str">
        <f t="shared" si="27"/>
        <v>Unsuccessful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8235</v>
      </c>
      <c r="H231" t="s">
        <v>8247</v>
      </c>
      <c r="I231" s="10">
        <f t="shared" si="25"/>
        <v>42413.933993055558</v>
      </c>
      <c r="J231" s="10">
        <f t="shared" si="26"/>
        <v>42383.933993055558</v>
      </c>
      <c r="K231">
        <v>1455402297</v>
      </c>
      <c r="L231">
        <v>1452810297</v>
      </c>
      <c r="M231" t="b">
        <v>0</v>
      </c>
      <c r="N231">
        <v>0</v>
      </c>
      <c r="O231" s="5">
        <f t="shared" si="21"/>
        <v>0</v>
      </c>
      <c r="P231" t="str">
        <f t="shared" si="22"/>
        <v>Received No Donations</v>
      </c>
      <c r="Q231" t="str">
        <f t="shared" si="23"/>
        <v>film &amp; video</v>
      </c>
      <c r="R231" t="str">
        <f t="shared" si="24"/>
        <v>drama</v>
      </c>
      <c r="S231" t="s">
        <v>8266</v>
      </c>
      <c r="T231" t="b">
        <v>0</v>
      </c>
      <c r="U231" t="str">
        <f t="shared" si="27"/>
        <v>Unsuccessful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8223</v>
      </c>
      <c r="H232" t="s">
        <v>8244</v>
      </c>
      <c r="I232" s="10">
        <f t="shared" si="25"/>
        <v>42159.77721064815</v>
      </c>
      <c r="J232" s="10">
        <f t="shared" si="26"/>
        <v>42129.77721064815</v>
      </c>
      <c r="K232">
        <v>1433443151</v>
      </c>
      <c r="L232">
        <v>1430851151</v>
      </c>
      <c r="M232" t="b">
        <v>0</v>
      </c>
      <c r="N232">
        <v>2</v>
      </c>
      <c r="O232" s="5">
        <f t="shared" si="21"/>
        <v>4.0000000000000001E-3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t="s">
        <v>8266</v>
      </c>
      <c r="T232" t="b">
        <v>0</v>
      </c>
      <c r="U232" t="str">
        <f t="shared" si="27"/>
        <v>Unsuccessful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8223</v>
      </c>
      <c r="H233" t="s">
        <v>8244</v>
      </c>
      <c r="I233" s="10">
        <f t="shared" si="25"/>
        <v>42371.958923611106</v>
      </c>
      <c r="J233" s="10">
        <f t="shared" si="26"/>
        <v>42341.958923611106</v>
      </c>
      <c r="K233">
        <v>1451775651</v>
      </c>
      <c r="L233">
        <v>1449183651</v>
      </c>
      <c r="M233" t="b">
        <v>0</v>
      </c>
      <c r="N233">
        <v>0</v>
      </c>
      <c r="O233" s="5">
        <f t="shared" si="21"/>
        <v>0</v>
      </c>
      <c r="P233" t="str">
        <f t="shared" si="22"/>
        <v>Received No Donations</v>
      </c>
      <c r="Q233" t="str">
        <f t="shared" si="23"/>
        <v>film &amp; video</v>
      </c>
      <c r="R233" t="str">
        <f t="shared" si="24"/>
        <v>drama</v>
      </c>
      <c r="S233" t="s">
        <v>8266</v>
      </c>
      <c r="T233" t="b">
        <v>0</v>
      </c>
      <c r="U233" t="str">
        <f t="shared" si="27"/>
        <v>Unsuccessful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8224</v>
      </c>
      <c r="H234" t="s">
        <v>8245</v>
      </c>
      <c r="I234" s="10">
        <f t="shared" si="25"/>
        <v>42062.82576388889</v>
      </c>
      <c r="J234" s="10">
        <f t="shared" si="26"/>
        <v>42032.82576388889</v>
      </c>
      <c r="K234">
        <v>1425066546</v>
      </c>
      <c r="L234">
        <v>1422474546</v>
      </c>
      <c r="M234" t="b">
        <v>0</v>
      </c>
      <c r="N234">
        <v>7</v>
      </c>
      <c r="O234" s="5">
        <f t="shared" si="21"/>
        <v>2.75E-2</v>
      </c>
      <c r="P234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t="s">
        <v>8266</v>
      </c>
      <c r="T234" t="b">
        <v>0</v>
      </c>
      <c r="U234" t="str">
        <f t="shared" si="27"/>
        <v>Unsuccessful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8223</v>
      </c>
      <c r="H235" t="s">
        <v>8244</v>
      </c>
      <c r="I235" s="10">
        <f t="shared" si="25"/>
        <v>42642.911712962959</v>
      </c>
      <c r="J235" s="10">
        <f t="shared" si="26"/>
        <v>42612.911712962959</v>
      </c>
      <c r="K235">
        <v>1475185972</v>
      </c>
      <c r="L235">
        <v>1472593972</v>
      </c>
      <c r="M235" t="b">
        <v>0</v>
      </c>
      <c r="N235">
        <v>0</v>
      </c>
      <c r="O235" s="5">
        <f t="shared" si="21"/>
        <v>0</v>
      </c>
      <c r="P235" t="str">
        <f t="shared" si="22"/>
        <v>Received No Donations</v>
      </c>
      <c r="Q235" t="str">
        <f t="shared" si="23"/>
        <v>film &amp; video</v>
      </c>
      <c r="R235" t="str">
        <f t="shared" si="24"/>
        <v>drama</v>
      </c>
      <c r="S235" t="s">
        <v>8266</v>
      </c>
      <c r="T235" t="b">
        <v>0</v>
      </c>
      <c r="U235" t="str">
        <f t="shared" si="27"/>
        <v>Unsuccessful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8223</v>
      </c>
      <c r="H236" t="s">
        <v>8244</v>
      </c>
      <c r="I236" s="10">
        <f t="shared" si="25"/>
        <v>42176.035405092596</v>
      </c>
      <c r="J236" s="10">
        <f t="shared" si="26"/>
        <v>42136.035405092596</v>
      </c>
      <c r="K236">
        <v>1434847859</v>
      </c>
      <c r="L236">
        <v>1431391859</v>
      </c>
      <c r="M236" t="b">
        <v>0</v>
      </c>
      <c r="N236">
        <v>5</v>
      </c>
      <c r="O236" s="5">
        <f t="shared" si="21"/>
        <v>0.40100000000000002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t="s">
        <v>8266</v>
      </c>
      <c r="T236" t="b">
        <v>0</v>
      </c>
      <c r="U236" t="str">
        <f t="shared" si="27"/>
        <v>Unsuccessful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8223</v>
      </c>
      <c r="H237" t="s">
        <v>8244</v>
      </c>
      <c r="I237" s="10">
        <f t="shared" si="25"/>
        <v>42194.908530092594</v>
      </c>
      <c r="J237" s="10">
        <f t="shared" si="26"/>
        <v>42164.908530092594</v>
      </c>
      <c r="K237">
        <v>1436478497</v>
      </c>
      <c r="L237">
        <v>1433886497</v>
      </c>
      <c r="M237" t="b">
        <v>0</v>
      </c>
      <c r="N237">
        <v>0</v>
      </c>
      <c r="O237" s="5">
        <f t="shared" si="21"/>
        <v>0</v>
      </c>
      <c r="P237" t="str">
        <f t="shared" si="22"/>
        <v>Received No Donations</v>
      </c>
      <c r="Q237" t="str">
        <f t="shared" si="23"/>
        <v>film &amp; video</v>
      </c>
      <c r="R237" t="str">
        <f t="shared" si="24"/>
        <v>drama</v>
      </c>
      <c r="S237" t="s">
        <v>8266</v>
      </c>
      <c r="T237" t="b">
        <v>0</v>
      </c>
      <c r="U237" t="str">
        <f t="shared" si="27"/>
        <v>Unsuccessful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8223</v>
      </c>
      <c r="H238" t="s">
        <v>8244</v>
      </c>
      <c r="I238" s="10">
        <f t="shared" si="25"/>
        <v>42374</v>
      </c>
      <c r="J238" s="10">
        <f t="shared" si="26"/>
        <v>42321.084479166668</v>
      </c>
      <c r="K238">
        <v>1451952000</v>
      </c>
      <c r="L238">
        <v>1447380099</v>
      </c>
      <c r="M238" t="b">
        <v>0</v>
      </c>
      <c r="N238">
        <v>0</v>
      </c>
      <c r="O238" s="5">
        <f t="shared" si="21"/>
        <v>0</v>
      </c>
      <c r="P238" t="str">
        <f t="shared" si="22"/>
        <v>Received No Donations</v>
      </c>
      <c r="Q238" t="str">
        <f t="shared" si="23"/>
        <v>film &amp; video</v>
      </c>
      <c r="R238" t="str">
        <f t="shared" si="24"/>
        <v>drama</v>
      </c>
      <c r="S238" t="s">
        <v>8266</v>
      </c>
      <c r="T238" t="b">
        <v>0</v>
      </c>
      <c r="U238" t="str">
        <f t="shared" si="27"/>
        <v>Unsuccessful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8223</v>
      </c>
      <c r="H239" t="s">
        <v>8244</v>
      </c>
      <c r="I239" s="10">
        <f t="shared" si="25"/>
        <v>42437.577187499999</v>
      </c>
      <c r="J239" s="10">
        <f t="shared" si="26"/>
        <v>42377.577187499999</v>
      </c>
      <c r="K239">
        <v>1457445069</v>
      </c>
      <c r="L239">
        <v>1452261069</v>
      </c>
      <c r="M239" t="b">
        <v>0</v>
      </c>
      <c r="N239">
        <v>1</v>
      </c>
      <c r="O239" s="5">
        <f t="shared" si="21"/>
        <v>3.3333333333333335E-3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t="s">
        <v>8266</v>
      </c>
      <c r="T239" t="b">
        <v>0</v>
      </c>
      <c r="U239" t="str">
        <f t="shared" si="27"/>
        <v>Unsuccessful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8223</v>
      </c>
      <c r="H240" t="s">
        <v>8244</v>
      </c>
      <c r="I240" s="10">
        <f t="shared" si="25"/>
        <v>42734.375</v>
      </c>
      <c r="J240" s="10">
        <f t="shared" si="26"/>
        <v>42713.962500000001</v>
      </c>
      <c r="K240">
        <v>1483088400</v>
      </c>
      <c r="L240">
        <v>1481324760</v>
      </c>
      <c r="M240" t="b">
        <v>0</v>
      </c>
      <c r="N240">
        <v>0</v>
      </c>
      <c r="O240" s="5">
        <f t="shared" si="21"/>
        <v>0</v>
      </c>
      <c r="P240" t="str">
        <f t="shared" si="22"/>
        <v>Received No Donations</v>
      </c>
      <c r="Q240" t="str">
        <f t="shared" si="23"/>
        <v>film &amp; video</v>
      </c>
      <c r="R240" t="str">
        <f t="shared" si="24"/>
        <v>drama</v>
      </c>
      <c r="S240" t="s">
        <v>8266</v>
      </c>
      <c r="T240" t="b">
        <v>0</v>
      </c>
      <c r="U240" t="str">
        <f t="shared" si="27"/>
        <v>Unsuccessful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8225</v>
      </c>
      <c r="H241" t="s">
        <v>8246</v>
      </c>
      <c r="I241" s="10">
        <f t="shared" si="25"/>
        <v>42316.5</v>
      </c>
      <c r="J241" s="10">
        <f t="shared" si="26"/>
        <v>42297.110300925924</v>
      </c>
      <c r="K241">
        <v>1446984000</v>
      </c>
      <c r="L241">
        <v>1445308730</v>
      </c>
      <c r="M241" t="b">
        <v>0</v>
      </c>
      <c r="N241">
        <v>5</v>
      </c>
      <c r="O241" s="5">
        <f t="shared" si="21"/>
        <v>0.25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t="s">
        <v>8266</v>
      </c>
      <c r="T241" t="b">
        <v>0</v>
      </c>
      <c r="U241" t="str">
        <f t="shared" si="27"/>
        <v>Unsuccessful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8244</v>
      </c>
      <c r="I242" s="10">
        <f t="shared" si="25"/>
        <v>41399.708460648151</v>
      </c>
      <c r="J242" s="10">
        <f t="shared" si="26"/>
        <v>41354.708460648151</v>
      </c>
      <c r="K242">
        <v>1367773211</v>
      </c>
      <c r="L242">
        <v>1363885211</v>
      </c>
      <c r="M242" t="b">
        <v>1</v>
      </c>
      <c r="N242">
        <v>137</v>
      </c>
      <c r="O242" s="5">
        <f t="shared" si="21"/>
        <v>1.0763413333333334</v>
      </c>
      <c r="P242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t="s">
        <v>8267</v>
      </c>
      <c r="T242" t="b">
        <v>1</v>
      </c>
      <c r="U242" t="str">
        <f t="shared" si="27"/>
        <v>Successful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8244</v>
      </c>
      <c r="I243" s="10">
        <f t="shared" si="25"/>
        <v>41994.697962962964</v>
      </c>
      <c r="J243" s="10">
        <f t="shared" si="26"/>
        <v>41949.697962962964</v>
      </c>
      <c r="K243">
        <v>1419180304</v>
      </c>
      <c r="L243">
        <v>1415292304</v>
      </c>
      <c r="M243" t="b">
        <v>1</v>
      </c>
      <c r="N243">
        <v>376</v>
      </c>
      <c r="O243" s="5">
        <f t="shared" si="21"/>
        <v>1.1263736263736264</v>
      </c>
      <c r="P24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t="s">
        <v>8267</v>
      </c>
      <c r="T243" t="b">
        <v>1</v>
      </c>
      <c r="U243" t="str">
        <f t="shared" si="27"/>
        <v>Successful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8244</v>
      </c>
      <c r="I244" s="10">
        <f t="shared" si="25"/>
        <v>40897.492939814816</v>
      </c>
      <c r="J244" s="10">
        <f t="shared" si="26"/>
        <v>40862.492939814816</v>
      </c>
      <c r="K244">
        <v>1324381790</v>
      </c>
      <c r="L244">
        <v>1321357790</v>
      </c>
      <c r="M244" t="b">
        <v>1</v>
      </c>
      <c r="N244">
        <v>202</v>
      </c>
      <c r="O244" s="5">
        <f t="shared" si="21"/>
        <v>1.1346153846153846</v>
      </c>
      <c r="P244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t="s">
        <v>8267</v>
      </c>
      <c r="T244" t="b">
        <v>1</v>
      </c>
      <c r="U244" t="str">
        <f t="shared" si="27"/>
        <v>Successful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8244</v>
      </c>
      <c r="I245" s="10">
        <f t="shared" si="25"/>
        <v>41692.047500000001</v>
      </c>
      <c r="J245" s="10">
        <f t="shared" si="26"/>
        <v>41662.047500000001</v>
      </c>
      <c r="K245">
        <v>1393031304</v>
      </c>
      <c r="L245">
        <v>1390439304</v>
      </c>
      <c r="M245" t="b">
        <v>1</v>
      </c>
      <c r="N245">
        <v>328</v>
      </c>
      <c r="O245" s="5">
        <f t="shared" si="21"/>
        <v>1.0259199999999999</v>
      </c>
      <c r="P24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t="s">
        <v>8267</v>
      </c>
      <c r="T245" t="b">
        <v>1</v>
      </c>
      <c r="U245" t="str">
        <f t="shared" si="27"/>
        <v>Successful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8244</v>
      </c>
      <c r="I246" s="10">
        <f t="shared" si="25"/>
        <v>40253.295833333337</v>
      </c>
      <c r="J246" s="10">
        <f t="shared" si="26"/>
        <v>40213.323599537034</v>
      </c>
      <c r="K246">
        <v>1268723160</v>
      </c>
      <c r="L246">
        <v>1265269559</v>
      </c>
      <c r="M246" t="b">
        <v>1</v>
      </c>
      <c r="N246">
        <v>84</v>
      </c>
      <c r="O246" s="5">
        <f t="shared" si="21"/>
        <v>1.1375714285714287</v>
      </c>
      <c r="P246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t="s">
        <v>8267</v>
      </c>
      <c r="T246" t="b">
        <v>1</v>
      </c>
      <c r="U246" t="str">
        <f t="shared" si="27"/>
        <v>Successful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8244</v>
      </c>
      <c r="I247" s="10">
        <f t="shared" si="25"/>
        <v>41137.053067129629</v>
      </c>
      <c r="J247" s="10">
        <f t="shared" si="26"/>
        <v>41107.053067129629</v>
      </c>
      <c r="K247">
        <v>1345079785</v>
      </c>
      <c r="L247">
        <v>1342487785</v>
      </c>
      <c r="M247" t="b">
        <v>1</v>
      </c>
      <c r="N247">
        <v>96</v>
      </c>
      <c r="O247" s="5">
        <f t="shared" si="21"/>
        <v>1.0371999999999999</v>
      </c>
      <c r="P24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t="s">
        <v>8267</v>
      </c>
      <c r="T247" t="b">
        <v>1</v>
      </c>
      <c r="U247" t="str">
        <f t="shared" si="27"/>
        <v>Successful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8244</v>
      </c>
      <c r="I248" s="10">
        <f t="shared" si="25"/>
        <v>40530.405150462961</v>
      </c>
      <c r="J248" s="10">
        <f t="shared" si="26"/>
        <v>40480.363483796296</v>
      </c>
      <c r="K248">
        <v>1292665405</v>
      </c>
      <c r="L248">
        <v>1288341805</v>
      </c>
      <c r="M248" t="b">
        <v>1</v>
      </c>
      <c r="N248">
        <v>223</v>
      </c>
      <c r="O248" s="5">
        <f t="shared" si="21"/>
        <v>3.0546000000000002</v>
      </c>
      <c r="P248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t="s">
        <v>8267</v>
      </c>
      <c r="T248" t="b">
        <v>1</v>
      </c>
      <c r="U248" t="str">
        <f t="shared" si="27"/>
        <v>Successful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8244</v>
      </c>
      <c r="I249" s="10">
        <f t="shared" si="25"/>
        <v>40467.152083333334</v>
      </c>
      <c r="J249" s="10">
        <f t="shared" si="26"/>
        <v>40430.604328703703</v>
      </c>
      <c r="K249">
        <v>1287200340</v>
      </c>
      <c r="L249">
        <v>1284042614</v>
      </c>
      <c r="M249" t="b">
        <v>1</v>
      </c>
      <c r="N249">
        <v>62</v>
      </c>
      <c r="O249" s="5">
        <f t="shared" si="21"/>
        <v>1.341</v>
      </c>
      <c r="P249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t="s">
        <v>8267</v>
      </c>
      <c r="T249" t="b">
        <v>1</v>
      </c>
      <c r="U249" t="str">
        <f t="shared" si="27"/>
        <v>Successful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8244</v>
      </c>
      <c r="I250" s="10">
        <f t="shared" si="25"/>
        <v>40915.774409722224</v>
      </c>
      <c r="J250" s="10">
        <f t="shared" si="26"/>
        <v>40870.774409722224</v>
      </c>
      <c r="K250">
        <v>1325961309</v>
      </c>
      <c r="L250">
        <v>1322073309</v>
      </c>
      <c r="M250" t="b">
        <v>1</v>
      </c>
      <c r="N250">
        <v>146</v>
      </c>
      <c r="O250" s="5">
        <f t="shared" si="21"/>
        <v>1.0133294117647058</v>
      </c>
      <c r="P250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t="s">
        <v>8267</v>
      </c>
      <c r="T250" t="b">
        <v>1</v>
      </c>
      <c r="U250" t="str">
        <f t="shared" si="27"/>
        <v>Successful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8244</v>
      </c>
      <c r="I251" s="10">
        <f t="shared" si="25"/>
        <v>40412.736111111109</v>
      </c>
      <c r="J251" s="10">
        <f t="shared" si="26"/>
        <v>40332.923842592594</v>
      </c>
      <c r="K251">
        <v>1282498800</v>
      </c>
      <c r="L251">
        <v>1275603020</v>
      </c>
      <c r="M251" t="b">
        <v>1</v>
      </c>
      <c r="N251">
        <v>235</v>
      </c>
      <c r="O251" s="5">
        <f t="shared" si="21"/>
        <v>1.1292</v>
      </c>
      <c r="P251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t="s">
        <v>8267</v>
      </c>
      <c r="T251" t="b">
        <v>1</v>
      </c>
      <c r="U251" t="str">
        <f t="shared" si="27"/>
        <v>Successful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8244</v>
      </c>
      <c r="I252" s="10">
        <f t="shared" si="25"/>
        <v>41431.565868055557</v>
      </c>
      <c r="J252" s="10">
        <f t="shared" si="26"/>
        <v>41401.565868055557</v>
      </c>
      <c r="K252">
        <v>1370525691</v>
      </c>
      <c r="L252">
        <v>1367933691</v>
      </c>
      <c r="M252" t="b">
        <v>1</v>
      </c>
      <c r="N252">
        <v>437</v>
      </c>
      <c r="O252" s="5">
        <f t="shared" si="21"/>
        <v>1.0558333333333334</v>
      </c>
      <c r="P252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t="s">
        <v>8267</v>
      </c>
      <c r="T252" t="b">
        <v>1</v>
      </c>
      <c r="U252" t="str">
        <f t="shared" si="27"/>
        <v>Successful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8244</v>
      </c>
      <c r="I253" s="10">
        <f t="shared" si="25"/>
        <v>41045.791666666664</v>
      </c>
      <c r="J253" s="10">
        <f t="shared" si="26"/>
        <v>41013.787569444445</v>
      </c>
      <c r="K253">
        <v>1337194800</v>
      </c>
      <c r="L253">
        <v>1334429646</v>
      </c>
      <c r="M253" t="b">
        <v>1</v>
      </c>
      <c r="N253">
        <v>77</v>
      </c>
      <c r="O253" s="5">
        <f t="shared" si="21"/>
        <v>1.2557142857142858</v>
      </c>
      <c r="P25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t="s">
        <v>8267</v>
      </c>
      <c r="T253" t="b">
        <v>1</v>
      </c>
      <c r="U253" t="str">
        <f t="shared" si="27"/>
        <v>Successful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8244</v>
      </c>
      <c r="I254" s="10">
        <f t="shared" si="25"/>
        <v>40330.165972222225</v>
      </c>
      <c r="J254" s="10">
        <f t="shared" si="26"/>
        <v>40266.66270833333</v>
      </c>
      <c r="K254">
        <v>1275364740</v>
      </c>
      <c r="L254">
        <v>1269878058</v>
      </c>
      <c r="M254" t="b">
        <v>1</v>
      </c>
      <c r="N254">
        <v>108</v>
      </c>
      <c r="O254" s="5">
        <f t="shared" si="21"/>
        <v>1.8455999999999999</v>
      </c>
      <c r="P254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t="s">
        <v>8267</v>
      </c>
      <c r="T254" t="b">
        <v>1</v>
      </c>
      <c r="U254" t="str">
        <f t="shared" si="27"/>
        <v>Successful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8244</v>
      </c>
      <c r="I255" s="10">
        <f t="shared" si="25"/>
        <v>40954.650868055556</v>
      </c>
      <c r="J255" s="10">
        <f t="shared" si="26"/>
        <v>40924.650868055556</v>
      </c>
      <c r="K255">
        <v>1329320235</v>
      </c>
      <c r="L255">
        <v>1326728235</v>
      </c>
      <c r="M255" t="b">
        <v>1</v>
      </c>
      <c r="N255">
        <v>7</v>
      </c>
      <c r="O255" s="5">
        <f t="shared" si="21"/>
        <v>1.0073333333333334</v>
      </c>
      <c r="P25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t="s">
        <v>8267</v>
      </c>
      <c r="T255" t="b">
        <v>1</v>
      </c>
      <c r="U255" t="str">
        <f t="shared" si="27"/>
        <v>Successful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8244</v>
      </c>
      <c r="I256" s="10">
        <f t="shared" si="25"/>
        <v>42294.083333333328</v>
      </c>
      <c r="J256" s="10">
        <f t="shared" si="26"/>
        <v>42263.952662037038</v>
      </c>
      <c r="K256">
        <v>1445047200</v>
      </c>
      <c r="L256">
        <v>1442443910</v>
      </c>
      <c r="M256" t="b">
        <v>1</v>
      </c>
      <c r="N256">
        <v>314</v>
      </c>
      <c r="O256" s="5">
        <f t="shared" si="21"/>
        <v>1.1694724999999999</v>
      </c>
      <c r="P256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t="s">
        <v>8267</v>
      </c>
      <c r="T256" t="b">
        <v>1</v>
      </c>
      <c r="U256" t="str">
        <f t="shared" si="27"/>
        <v>Successful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8244</v>
      </c>
      <c r="I257" s="10">
        <f t="shared" si="25"/>
        <v>40618.48474537037</v>
      </c>
      <c r="J257" s="10">
        <f t="shared" si="26"/>
        <v>40588.526412037041</v>
      </c>
      <c r="K257">
        <v>1300275482</v>
      </c>
      <c r="L257">
        <v>1297687082</v>
      </c>
      <c r="M257" t="b">
        <v>1</v>
      </c>
      <c r="N257">
        <v>188</v>
      </c>
      <c r="O257" s="5">
        <f t="shared" si="21"/>
        <v>1.0673325</v>
      </c>
      <c r="P25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t="s">
        <v>8267</v>
      </c>
      <c r="T257" t="b">
        <v>1</v>
      </c>
      <c r="U257" t="str">
        <f t="shared" si="27"/>
        <v>Successful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8244</v>
      </c>
      <c r="I258" s="10">
        <f t="shared" si="25"/>
        <v>41349.769293981481</v>
      </c>
      <c r="J258" s="10">
        <f t="shared" si="26"/>
        <v>41319.769293981481</v>
      </c>
      <c r="K258">
        <v>1363458467</v>
      </c>
      <c r="L258">
        <v>1360866467</v>
      </c>
      <c r="M258" t="b">
        <v>1</v>
      </c>
      <c r="N258">
        <v>275</v>
      </c>
      <c r="O258" s="5">
        <f t="shared" ref="O258:O321" si="28">E258/D258</f>
        <v>1.391</v>
      </c>
      <c r="P258">
        <f t="shared" ref="P258:P321" si="29">IFERROR((E258/N258),"Received No Donations")</f>
        <v>65.756363636363631</v>
      </c>
      <c r="Q258" t="str">
        <f t="shared" ref="Q258:Q321" si="30">LEFT(S258,FIND("/",S258)-1)</f>
        <v>film &amp; video</v>
      </c>
      <c r="R258" t="str">
        <f t="shared" ref="R258:R321" si="31">RIGHT(S258,LEN(S258)-FIND("/",S258))</f>
        <v>documentary</v>
      </c>
      <c r="S258" t="s">
        <v>8267</v>
      </c>
      <c r="T258" t="b">
        <v>1</v>
      </c>
      <c r="U258" t="str">
        <f t="shared" si="27"/>
        <v>Successful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8244</v>
      </c>
      <c r="I259" s="10">
        <f t="shared" ref="I259:I322" si="32">((K259/86400)/IF(LEN(K259)=13,1000,1))+DATE(1970,1,1)</f>
        <v>42509.626875000002</v>
      </c>
      <c r="J259" s="10">
        <f t="shared" ref="J259:J322" si="33">((L259/86400)/IF(LEN(L259)=13,1000,1))+DATE(1970,1,1)</f>
        <v>42479.626875000002</v>
      </c>
      <c r="K259">
        <v>1463670162</v>
      </c>
      <c r="L259">
        <v>1461078162</v>
      </c>
      <c r="M259" t="b">
        <v>1</v>
      </c>
      <c r="N259">
        <v>560</v>
      </c>
      <c r="O259" s="5">
        <f t="shared" si="28"/>
        <v>1.0672648571428571</v>
      </c>
      <c r="P259">
        <f t="shared" si="29"/>
        <v>66.70405357142856</v>
      </c>
      <c r="Q259" t="str">
        <f t="shared" si="30"/>
        <v>film &amp; video</v>
      </c>
      <c r="R259" t="str">
        <f t="shared" si="31"/>
        <v>documentary</v>
      </c>
      <c r="S259" t="s">
        <v>8267</v>
      </c>
      <c r="T259" t="b">
        <v>1</v>
      </c>
      <c r="U259" t="str">
        <f t="shared" ref="U259:U322" si="34">IF(F259="successful","Successful","Unsuccessful")</f>
        <v>Successful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8244</v>
      </c>
      <c r="I260" s="10">
        <f t="shared" si="32"/>
        <v>40712.051689814813</v>
      </c>
      <c r="J260" s="10">
        <f t="shared" si="33"/>
        <v>40682.051689814813</v>
      </c>
      <c r="K260">
        <v>1308359666</v>
      </c>
      <c r="L260">
        <v>1305767666</v>
      </c>
      <c r="M260" t="b">
        <v>1</v>
      </c>
      <c r="N260">
        <v>688</v>
      </c>
      <c r="O260" s="5">
        <f t="shared" si="28"/>
        <v>1.9114</v>
      </c>
      <c r="P260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t="s">
        <v>8267</v>
      </c>
      <c r="T260" t="b">
        <v>1</v>
      </c>
      <c r="U260" t="str">
        <f t="shared" si="34"/>
        <v>Successful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8244</v>
      </c>
      <c r="I261" s="10">
        <f t="shared" si="32"/>
        <v>42102.738067129627</v>
      </c>
      <c r="J261" s="10">
        <f t="shared" si="33"/>
        <v>42072.738067129627</v>
      </c>
      <c r="K261">
        <v>1428514969</v>
      </c>
      <c r="L261">
        <v>1425922969</v>
      </c>
      <c r="M261" t="b">
        <v>1</v>
      </c>
      <c r="N261">
        <v>942</v>
      </c>
      <c r="O261" s="5">
        <f t="shared" si="28"/>
        <v>1.3193789333333332</v>
      </c>
      <c r="P261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t="s">
        <v>8267</v>
      </c>
      <c r="T261" t="b">
        <v>1</v>
      </c>
      <c r="U261" t="str">
        <f t="shared" si="34"/>
        <v>Successful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8244</v>
      </c>
      <c r="I262" s="10">
        <f t="shared" si="32"/>
        <v>40376.415972222225</v>
      </c>
      <c r="J262" s="10">
        <f t="shared" si="33"/>
        <v>40330.755543981482</v>
      </c>
      <c r="K262">
        <v>1279360740</v>
      </c>
      <c r="L262">
        <v>1275415679</v>
      </c>
      <c r="M262" t="b">
        <v>1</v>
      </c>
      <c r="N262">
        <v>88</v>
      </c>
      <c r="O262" s="5">
        <f t="shared" si="28"/>
        <v>1.0640000000000001</v>
      </c>
      <c r="P262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t="s">
        <v>8267</v>
      </c>
      <c r="T262" t="b">
        <v>1</v>
      </c>
      <c r="U262" t="str">
        <f t="shared" si="34"/>
        <v>Successful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8244</v>
      </c>
      <c r="I263" s="10">
        <f t="shared" si="32"/>
        <v>41067.621527777781</v>
      </c>
      <c r="J263" s="10">
        <f t="shared" si="33"/>
        <v>41017.885462962964</v>
      </c>
      <c r="K263">
        <v>1339080900</v>
      </c>
      <c r="L263">
        <v>1334783704</v>
      </c>
      <c r="M263" t="b">
        <v>1</v>
      </c>
      <c r="N263">
        <v>220</v>
      </c>
      <c r="O263" s="5">
        <f t="shared" si="28"/>
        <v>1.0740000000000001</v>
      </c>
      <c r="P26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t="s">
        <v>8267</v>
      </c>
      <c r="T263" t="b">
        <v>1</v>
      </c>
      <c r="U263" t="str">
        <f t="shared" si="34"/>
        <v>Successful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8244</v>
      </c>
      <c r="I264" s="10">
        <f t="shared" si="32"/>
        <v>40600.24800925926</v>
      </c>
      <c r="J264" s="10">
        <f t="shared" si="33"/>
        <v>40555.24800925926</v>
      </c>
      <c r="K264">
        <v>1298699828</v>
      </c>
      <c r="L264">
        <v>1294811828</v>
      </c>
      <c r="M264" t="b">
        <v>1</v>
      </c>
      <c r="N264">
        <v>145</v>
      </c>
      <c r="O264" s="5">
        <f t="shared" si="28"/>
        <v>2.4</v>
      </c>
      <c r="P264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t="s">
        <v>8267</v>
      </c>
      <c r="T264" t="b">
        <v>1</v>
      </c>
      <c r="U264" t="str">
        <f t="shared" si="34"/>
        <v>Successful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8244</v>
      </c>
      <c r="I265" s="10">
        <f t="shared" si="32"/>
        <v>41179.954791666663</v>
      </c>
      <c r="J265" s="10">
        <f t="shared" si="33"/>
        <v>41149.954791666663</v>
      </c>
      <c r="K265">
        <v>1348786494</v>
      </c>
      <c r="L265">
        <v>1346194494</v>
      </c>
      <c r="M265" t="b">
        <v>1</v>
      </c>
      <c r="N265">
        <v>963</v>
      </c>
      <c r="O265" s="5">
        <f t="shared" si="28"/>
        <v>1.1808107999999999</v>
      </c>
      <c r="P26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t="s">
        <v>8267</v>
      </c>
      <c r="T265" t="b">
        <v>1</v>
      </c>
      <c r="U265" t="str">
        <f t="shared" si="34"/>
        <v>Successful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8244</v>
      </c>
      <c r="I266" s="10">
        <f t="shared" si="32"/>
        <v>41040.620312500003</v>
      </c>
      <c r="J266" s="10">
        <f t="shared" si="33"/>
        <v>41010.620312500003</v>
      </c>
      <c r="K266">
        <v>1336747995</v>
      </c>
      <c r="L266">
        <v>1334155995</v>
      </c>
      <c r="M266" t="b">
        <v>1</v>
      </c>
      <c r="N266">
        <v>91</v>
      </c>
      <c r="O266" s="5">
        <f t="shared" si="28"/>
        <v>1.1819999999999999</v>
      </c>
      <c r="P266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t="s">
        <v>8267</v>
      </c>
      <c r="T266" t="b">
        <v>1</v>
      </c>
      <c r="U266" t="str">
        <f t="shared" si="34"/>
        <v>Successful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8244</v>
      </c>
      <c r="I267" s="10">
        <f t="shared" si="32"/>
        <v>40308.844444444447</v>
      </c>
      <c r="J267" s="10">
        <f t="shared" si="33"/>
        <v>40267.245717592596</v>
      </c>
      <c r="K267">
        <v>1273522560</v>
      </c>
      <c r="L267">
        <v>1269928430</v>
      </c>
      <c r="M267" t="b">
        <v>1</v>
      </c>
      <c r="N267">
        <v>58</v>
      </c>
      <c r="O267" s="5">
        <f t="shared" si="28"/>
        <v>1.111</v>
      </c>
      <c r="P26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t="s">
        <v>8267</v>
      </c>
      <c r="T267" t="b">
        <v>1</v>
      </c>
      <c r="U267" t="str">
        <f t="shared" si="34"/>
        <v>Successful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8244</v>
      </c>
      <c r="I268" s="10">
        <f t="shared" si="32"/>
        <v>40291.160416666666</v>
      </c>
      <c r="J268" s="10">
        <f t="shared" si="33"/>
        <v>40205.174849537041</v>
      </c>
      <c r="K268">
        <v>1271994660</v>
      </c>
      <c r="L268">
        <v>1264565507</v>
      </c>
      <c r="M268" t="b">
        <v>1</v>
      </c>
      <c r="N268">
        <v>36</v>
      </c>
      <c r="O268" s="5">
        <f t="shared" si="28"/>
        <v>1.4550000000000001</v>
      </c>
      <c r="P268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t="s">
        <v>8267</v>
      </c>
      <c r="T268" t="b">
        <v>1</v>
      </c>
      <c r="U268" t="str">
        <f t="shared" si="34"/>
        <v>Successful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8245</v>
      </c>
      <c r="I269" s="10">
        <f t="shared" si="32"/>
        <v>41815.452534722222</v>
      </c>
      <c r="J269" s="10">
        <f t="shared" si="33"/>
        <v>41785.452534722222</v>
      </c>
      <c r="K269">
        <v>1403693499</v>
      </c>
      <c r="L269">
        <v>1401101499</v>
      </c>
      <c r="M269" t="b">
        <v>1</v>
      </c>
      <c r="N269">
        <v>165</v>
      </c>
      <c r="O269" s="5">
        <f t="shared" si="28"/>
        <v>1.3162883248730965</v>
      </c>
      <c r="P269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t="s">
        <v>8267</v>
      </c>
      <c r="T269" t="b">
        <v>1</v>
      </c>
      <c r="U269" t="str">
        <f t="shared" si="34"/>
        <v>Successful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8244</v>
      </c>
      <c r="I270" s="10">
        <f t="shared" si="32"/>
        <v>40854.194189814814</v>
      </c>
      <c r="J270" s="10">
        <f t="shared" si="33"/>
        <v>40809.15252314815</v>
      </c>
      <c r="K270">
        <v>1320640778</v>
      </c>
      <c r="L270">
        <v>1316749178</v>
      </c>
      <c r="M270" t="b">
        <v>1</v>
      </c>
      <c r="N270">
        <v>111</v>
      </c>
      <c r="O270" s="5">
        <f t="shared" si="28"/>
        <v>1.1140000000000001</v>
      </c>
      <c r="P270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t="s">
        <v>8267</v>
      </c>
      <c r="T270" t="b">
        <v>1</v>
      </c>
      <c r="U270" t="str">
        <f t="shared" si="34"/>
        <v>Successful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8246</v>
      </c>
      <c r="I271" s="10">
        <f t="shared" si="32"/>
        <v>42788.197013888886</v>
      </c>
      <c r="J271" s="10">
        <f t="shared" si="33"/>
        <v>42758.197013888886</v>
      </c>
      <c r="K271">
        <v>1487738622</v>
      </c>
      <c r="L271">
        <v>1485146622</v>
      </c>
      <c r="M271" t="b">
        <v>1</v>
      </c>
      <c r="N271">
        <v>1596</v>
      </c>
      <c r="O271" s="5">
        <f t="shared" si="28"/>
        <v>1.4723377</v>
      </c>
      <c r="P271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t="s">
        <v>8267</v>
      </c>
      <c r="T271" t="b">
        <v>1</v>
      </c>
      <c r="U271" t="str">
        <f t="shared" si="34"/>
        <v>Successful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8244</v>
      </c>
      <c r="I272" s="10">
        <f t="shared" si="32"/>
        <v>40688.166666666664</v>
      </c>
      <c r="J272" s="10">
        <f t="shared" si="33"/>
        <v>40637.86655092593</v>
      </c>
      <c r="K272">
        <v>1306296000</v>
      </c>
      <c r="L272">
        <v>1301950070</v>
      </c>
      <c r="M272" t="b">
        <v>1</v>
      </c>
      <c r="N272">
        <v>61</v>
      </c>
      <c r="O272" s="5">
        <f t="shared" si="28"/>
        <v>1.5260869565217392</v>
      </c>
      <c r="P272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t="s">
        <v>8267</v>
      </c>
      <c r="T272" t="b">
        <v>1</v>
      </c>
      <c r="U272" t="str">
        <f t="shared" si="34"/>
        <v>Successful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8244</v>
      </c>
      <c r="I273" s="10">
        <f t="shared" si="32"/>
        <v>41641.333333333336</v>
      </c>
      <c r="J273" s="10">
        <f t="shared" si="33"/>
        <v>41612.100243055553</v>
      </c>
      <c r="K273">
        <v>1388649600</v>
      </c>
      <c r="L273">
        <v>1386123861</v>
      </c>
      <c r="M273" t="b">
        <v>1</v>
      </c>
      <c r="N273">
        <v>287</v>
      </c>
      <c r="O273" s="5">
        <f t="shared" si="28"/>
        <v>1.0468</v>
      </c>
      <c r="P27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t="s">
        <v>8267</v>
      </c>
      <c r="T273" t="b">
        <v>1</v>
      </c>
      <c r="U273" t="str">
        <f t="shared" si="34"/>
        <v>Successful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8244</v>
      </c>
      <c r="I274" s="10">
        <f t="shared" si="32"/>
        <v>40296.78402777778</v>
      </c>
      <c r="J274" s="10">
        <f t="shared" si="33"/>
        <v>40235.900358796294</v>
      </c>
      <c r="K274">
        <v>1272480540</v>
      </c>
      <c r="L274">
        <v>1267220191</v>
      </c>
      <c r="M274" t="b">
        <v>1</v>
      </c>
      <c r="N274">
        <v>65</v>
      </c>
      <c r="O274" s="5">
        <f t="shared" si="28"/>
        <v>1.7743366666666667</v>
      </c>
      <c r="P274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t="s">
        <v>8267</v>
      </c>
      <c r="T274" t="b">
        <v>1</v>
      </c>
      <c r="U274" t="str">
        <f t="shared" si="34"/>
        <v>Successful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8244</v>
      </c>
      <c r="I275" s="10">
        <f t="shared" si="32"/>
        <v>40727.498449074075</v>
      </c>
      <c r="J275" s="10">
        <f t="shared" si="33"/>
        <v>40697.498449074075</v>
      </c>
      <c r="K275">
        <v>1309694266</v>
      </c>
      <c r="L275">
        <v>1307102266</v>
      </c>
      <c r="M275" t="b">
        <v>1</v>
      </c>
      <c r="N275">
        <v>118</v>
      </c>
      <c r="O275" s="5">
        <f t="shared" si="28"/>
        <v>1.077758</v>
      </c>
      <c r="P27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t="s">
        <v>8267</v>
      </c>
      <c r="T275" t="b">
        <v>1</v>
      </c>
      <c r="U275" t="str">
        <f t="shared" si="34"/>
        <v>Successful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8244</v>
      </c>
      <c r="I276" s="10">
        <f t="shared" si="32"/>
        <v>41004.290972222225</v>
      </c>
      <c r="J276" s="10">
        <f t="shared" si="33"/>
        <v>40969.912372685183</v>
      </c>
      <c r="K276">
        <v>1333609140</v>
      </c>
      <c r="L276">
        <v>1330638829</v>
      </c>
      <c r="M276" t="b">
        <v>1</v>
      </c>
      <c r="N276">
        <v>113</v>
      </c>
      <c r="O276" s="5">
        <f t="shared" si="28"/>
        <v>1.56</v>
      </c>
      <c r="P276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t="s">
        <v>8267</v>
      </c>
      <c r="T276" t="b">
        <v>1</v>
      </c>
      <c r="U276" t="str">
        <f t="shared" si="34"/>
        <v>Successful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8244</v>
      </c>
      <c r="I277" s="10">
        <f t="shared" si="32"/>
        <v>41223.073680555557</v>
      </c>
      <c r="J277" s="10">
        <f t="shared" si="33"/>
        <v>41193.032013888893</v>
      </c>
      <c r="K277">
        <v>1352511966</v>
      </c>
      <c r="L277">
        <v>1349916366</v>
      </c>
      <c r="M277" t="b">
        <v>1</v>
      </c>
      <c r="N277">
        <v>332</v>
      </c>
      <c r="O277" s="5">
        <f t="shared" si="28"/>
        <v>1.08395</v>
      </c>
      <c r="P27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t="s">
        <v>8267</v>
      </c>
      <c r="T277" t="b">
        <v>1</v>
      </c>
      <c r="U277" t="str">
        <f t="shared" si="34"/>
        <v>Successful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8244</v>
      </c>
      <c r="I278" s="10">
        <f t="shared" si="32"/>
        <v>41027.040208333332</v>
      </c>
      <c r="J278" s="10">
        <f t="shared" si="33"/>
        <v>40967.081875000003</v>
      </c>
      <c r="K278">
        <v>1335574674</v>
      </c>
      <c r="L278">
        <v>1330394274</v>
      </c>
      <c r="M278" t="b">
        <v>1</v>
      </c>
      <c r="N278">
        <v>62</v>
      </c>
      <c r="O278" s="5">
        <f t="shared" si="28"/>
        <v>1.476</v>
      </c>
      <c r="P278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t="s">
        <v>8267</v>
      </c>
      <c r="T278" t="b">
        <v>1</v>
      </c>
      <c r="U278" t="str">
        <f t="shared" si="34"/>
        <v>Successful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8244</v>
      </c>
      <c r="I279" s="10">
        <f t="shared" si="32"/>
        <v>42147.891423611116</v>
      </c>
      <c r="J279" s="10">
        <f t="shared" si="33"/>
        <v>42117.891423611116</v>
      </c>
      <c r="K279">
        <v>1432416219</v>
      </c>
      <c r="L279">
        <v>1429824219</v>
      </c>
      <c r="M279" t="b">
        <v>1</v>
      </c>
      <c r="N279">
        <v>951</v>
      </c>
      <c r="O279" s="5">
        <f t="shared" si="28"/>
        <v>1.1038153846153846</v>
      </c>
      <c r="P279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t="s">
        <v>8267</v>
      </c>
      <c r="T279" t="b">
        <v>1</v>
      </c>
      <c r="U279" t="str">
        <f t="shared" si="34"/>
        <v>Successful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8244</v>
      </c>
      <c r="I280" s="10">
        <f t="shared" si="32"/>
        <v>41194.040960648148</v>
      </c>
      <c r="J280" s="10">
        <f t="shared" si="33"/>
        <v>41164.040960648148</v>
      </c>
      <c r="K280">
        <v>1350003539</v>
      </c>
      <c r="L280">
        <v>1347411539</v>
      </c>
      <c r="M280" t="b">
        <v>1</v>
      </c>
      <c r="N280">
        <v>415</v>
      </c>
      <c r="O280" s="5">
        <f t="shared" si="28"/>
        <v>1.5034814814814814</v>
      </c>
      <c r="P280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t="s">
        <v>8267</v>
      </c>
      <c r="T280" t="b">
        <v>1</v>
      </c>
      <c r="U280" t="str">
        <f t="shared" si="34"/>
        <v>Successful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8244</v>
      </c>
      <c r="I281" s="10">
        <f t="shared" si="32"/>
        <v>42793.084027777775</v>
      </c>
      <c r="J281" s="10">
        <f t="shared" si="33"/>
        <v>42759.244166666671</v>
      </c>
      <c r="K281">
        <v>1488160860</v>
      </c>
      <c r="L281">
        <v>1485237096</v>
      </c>
      <c r="M281" t="b">
        <v>1</v>
      </c>
      <c r="N281">
        <v>305</v>
      </c>
      <c r="O281" s="5">
        <f t="shared" si="28"/>
        <v>1.5731829411764706</v>
      </c>
      <c r="P281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t="s">
        <v>8267</v>
      </c>
      <c r="T281" t="b">
        <v>1</v>
      </c>
      <c r="U281" t="str">
        <f t="shared" si="34"/>
        <v>Successful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8244</v>
      </c>
      <c r="I282" s="10">
        <f t="shared" si="32"/>
        <v>41789.590682870374</v>
      </c>
      <c r="J282" s="10">
        <f t="shared" si="33"/>
        <v>41744.590682870374</v>
      </c>
      <c r="K282">
        <v>1401459035</v>
      </c>
      <c r="L282">
        <v>1397571035</v>
      </c>
      <c r="M282" t="b">
        <v>1</v>
      </c>
      <c r="N282">
        <v>2139</v>
      </c>
      <c r="O282" s="5">
        <f t="shared" si="28"/>
        <v>1.5614399999999999</v>
      </c>
      <c r="P282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t="s">
        <v>8267</v>
      </c>
      <c r="T282" t="b">
        <v>1</v>
      </c>
      <c r="U282" t="str">
        <f t="shared" si="34"/>
        <v>Successful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8244</v>
      </c>
      <c r="I283" s="10">
        <f t="shared" si="32"/>
        <v>40035.80972222222</v>
      </c>
      <c r="J283" s="10">
        <f t="shared" si="33"/>
        <v>39950.163344907407</v>
      </c>
      <c r="K283">
        <v>1249932360</v>
      </c>
      <c r="L283">
        <v>1242532513</v>
      </c>
      <c r="M283" t="b">
        <v>1</v>
      </c>
      <c r="N283">
        <v>79</v>
      </c>
      <c r="O283" s="5">
        <f t="shared" si="28"/>
        <v>1.2058763636363636</v>
      </c>
      <c r="P28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t="s">
        <v>8267</v>
      </c>
      <c r="T283" t="b">
        <v>1</v>
      </c>
      <c r="U283" t="str">
        <f t="shared" si="34"/>
        <v>Successful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8244</v>
      </c>
      <c r="I284" s="10">
        <f t="shared" si="32"/>
        <v>40231.916666666664</v>
      </c>
      <c r="J284" s="10">
        <f t="shared" si="33"/>
        <v>40194.920046296298</v>
      </c>
      <c r="K284">
        <v>1266876000</v>
      </c>
      <c r="L284">
        <v>1263679492</v>
      </c>
      <c r="M284" t="b">
        <v>1</v>
      </c>
      <c r="N284">
        <v>179</v>
      </c>
      <c r="O284" s="5">
        <f t="shared" si="28"/>
        <v>1.0118888888888888</v>
      </c>
      <c r="P284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t="s">
        <v>8267</v>
      </c>
      <c r="T284" t="b">
        <v>1</v>
      </c>
      <c r="U284" t="str">
        <f t="shared" si="34"/>
        <v>Successful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8244</v>
      </c>
      <c r="I285" s="10">
        <f t="shared" si="32"/>
        <v>40695.207638888889</v>
      </c>
      <c r="J285" s="10">
        <f t="shared" si="33"/>
        <v>40675.71</v>
      </c>
      <c r="K285">
        <v>1306904340</v>
      </c>
      <c r="L285">
        <v>1305219744</v>
      </c>
      <c r="M285" t="b">
        <v>1</v>
      </c>
      <c r="N285">
        <v>202</v>
      </c>
      <c r="O285" s="5">
        <f t="shared" si="28"/>
        <v>1.142725</v>
      </c>
      <c r="P28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t="s">
        <v>8267</v>
      </c>
      <c r="T285" t="b">
        <v>1</v>
      </c>
      <c r="U285" t="str">
        <f t="shared" si="34"/>
        <v>Successful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8244</v>
      </c>
      <c r="I286" s="10">
        <f t="shared" si="32"/>
        <v>40929.738194444442</v>
      </c>
      <c r="J286" s="10">
        <f t="shared" si="33"/>
        <v>40904.738194444442</v>
      </c>
      <c r="K286">
        <v>1327167780</v>
      </c>
      <c r="L286">
        <v>1325007780</v>
      </c>
      <c r="M286" t="b">
        <v>1</v>
      </c>
      <c r="N286">
        <v>760</v>
      </c>
      <c r="O286" s="5">
        <f t="shared" si="28"/>
        <v>1.0462615</v>
      </c>
      <c r="P286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t="s">
        <v>8267</v>
      </c>
      <c r="T286" t="b">
        <v>1</v>
      </c>
      <c r="U286" t="str">
        <f t="shared" si="34"/>
        <v>Successful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8244</v>
      </c>
      <c r="I287" s="10">
        <f t="shared" si="32"/>
        <v>41536.756111111114</v>
      </c>
      <c r="J287" s="10">
        <f t="shared" si="33"/>
        <v>41506.756111111114</v>
      </c>
      <c r="K287">
        <v>1379614128</v>
      </c>
      <c r="L287">
        <v>1377022128</v>
      </c>
      <c r="M287" t="b">
        <v>1</v>
      </c>
      <c r="N287">
        <v>563</v>
      </c>
      <c r="O287" s="5">
        <f t="shared" si="28"/>
        <v>2.2882507142857142</v>
      </c>
      <c r="P28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t="s">
        <v>8267</v>
      </c>
      <c r="T287" t="b">
        <v>1</v>
      </c>
      <c r="U287" t="str">
        <f t="shared" si="34"/>
        <v>Successful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8244</v>
      </c>
      <c r="I288" s="10">
        <f t="shared" si="32"/>
        <v>41358.774583333332</v>
      </c>
      <c r="J288" s="10">
        <f t="shared" si="33"/>
        <v>41313.816250000003</v>
      </c>
      <c r="K288">
        <v>1364236524</v>
      </c>
      <c r="L288">
        <v>1360352124</v>
      </c>
      <c r="M288" t="b">
        <v>1</v>
      </c>
      <c r="N288">
        <v>135</v>
      </c>
      <c r="O288" s="5">
        <f t="shared" si="28"/>
        <v>1.0915333333333332</v>
      </c>
      <c r="P288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t="s">
        <v>8267</v>
      </c>
      <c r="T288" t="b">
        <v>1</v>
      </c>
      <c r="U288" t="str">
        <f t="shared" si="34"/>
        <v>Successful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8244</v>
      </c>
      <c r="I289" s="10">
        <f t="shared" si="32"/>
        <v>41215.166666666664</v>
      </c>
      <c r="J289" s="10">
        <f t="shared" si="33"/>
        <v>41184.277986111112</v>
      </c>
      <c r="K289">
        <v>1351828800</v>
      </c>
      <c r="L289">
        <v>1349160018</v>
      </c>
      <c r="M289" t="b">
        <v>1</v>
      </c>
      <c r="N289">
        <v>290</v>
      </c>
      <c r="O289" s="5">
        <f t="shared" si="28"/>
        <v>1.7629999999999999</v>
      </c>
      <c r="P289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t="s">
        <v>8267</v>
      </c>
      <c r="T289" t="b">
        <v>1</v>
      </c>
      <c r="U289" t="str">
        <f t="shared" si="34"/>
        <v>Successful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8244</v>
      </c>
      <c r="I290" s="10">
        <f t="shared" si="32"/>
        <v>41086.168900462959</v>
      </c>
      <c r="J290" s="10">
        <f t="shared" si="33"/>
        <v>41051.168900462959</v>
      </c>
      <c r="K290">
        <v>1340683393</v>
      </c>
      <c r="L290">
        <v>1337659393</v>
      </c>
      <c r="M290" t="b">
        <v>1</v>
      </c>
      <c r="N290">
        <v>447</v>
      </c>
      <c r="O290" s="5">
        <f t="shared" si="28"/>
        <v>1.0321061999999999</v>
      </c>
      <c r="P290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t="s">
        <v>8267</v>
      </c>
      <c r="T290" t="b">
        <v>1</v>
      </c>
      <c r="U290" t="str">
        <f t="shared" si="34"/>
        <v>Successful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8245</v>
      </c>
      <c r="I291" s="10">
        <f t="shared" si="32"/>
        <v>41580.456412037034</v>
      </c>
      <c r="J291" s="10">
        <f t="shared" si="33"/>
        <v>41550.456412037034</v>
      </c>
      <c r="K291">
        <v>1383389834</v>
      </c>
      <c r="L291">
        <v>1380797834</v>
      </c>
      <c r="M291" t="b">
        <v>1</v>
      </c>
      <c r="N291">
        <v>232</v>
      </c>
      <c r="O291" s="5">
        <f t="shared" si="28"/>
        <v>1.0482</v>
      </c>
      <c r="P291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t="s">
        <v>8267</v>
      </c>
      <c r="T291" t="b">
        <v>1</v>
      </c>
      <c r="U291" t="str">
        <f t="shared" si="34"/>
        <v>Successful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8244</v>
      </c>
      <c r="I292" s="10">
        <f t="shared" si="32"/>
        <v>40576.332638888889</v>
      </c>
      <c r="J292" s="10">
        <f t="shared" si="33"/>
        <v>40526.36917824074</v>
      </c>
      <c r="K292">
        <v>1296633540</v>
      </c>
      <c r="L292">
        <v>1292316697</v>
      </c>
      <c r="M292" t="b">
        <v>1</v>
      </c>
      <c r="N292">
        <v>168</v>
      </c>
      <c r="O292" s="5">
        <f t="shared" si="28"/>
        <v>1.0668444444444445</v>
      </c>
      <c r="P292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t="s">
        <v>8267</v>
      </c>
      <c r="T292" t="b">
        <v>1</v>
      </c>
      <c r="U292" t="str">
        <f t="shared" si="34"/>
        <v>Successful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8244</v>
      </c>
      <c r="I293" s="10">
        <f t="shared" si="32"/>
        <v>41395.000694444447</v>
      </c>
      <c r="J293" s="10">
        <f t="shared" si="33"/>
        <v>41376.769050925926</v>
      </c>
      <c r="K293">
        <v>1367366460</v>
      </c>
      <c r="L293">
        <v>1365791246</v>
      </c>
      <c r="M293" t="b">
        <v>1</v>
      </c>
      <c r="N293">
        <v>128</v>
      </c>
      <c r="O293" s="5">
        <f t="shared" si="28"/>
        <v>1.2001999999999999</v>
      </c>
      <c r="P29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t="s">
        <v>8267</v>
      </c>
      <c r="T293" t="b">
        <v>1</v>
      </c>
      <c r="U293" t="str">
        <f t="shared" si="34"/>
        <v>Successful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8244</v>
      </c>
      <c r="I294" s="10">
        <f t="shared" si="32"/>
        <v>40845.165972222225</v>
      </c>
      <c r="J294" s="10">
        <f t="shared" si="33"/>
        <v>40812.803229166668</v>
      </c>
      <c r="K294">
        <v>1319860740</v>
      </c>
      <c r="L294">
        <v>1317064599</v>
      </c>
      <c r="M294" t="b">
        <v>1</v>
      </c>
      <c r="N294">
        <v>493</v>
      </c>
      <c r="O294" s="5">
        <f t="shared" si="28"/>
        <v>1.0150693333333334</v>
      </c>
      <c r="P294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t="s">
        <v>8267</v>
      </c>
      <c r="T294" t="b">
        <v>1</v>
      </c>
      <c r="U294" t="str">
        <f t="shared" si="34"/>
        <v>Successful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8244</v>
      </c>
      <c r="I295" s="10">
        <f t="shared" si="32"/>
        <v>41749.667986111112</v>
      </c>
      <c r="J295" s="10">
        <f t="shared" si="33"/>
        <v>41719.667986111112</v>
      </c>
      <c r="K295">
        <v>1398009714</v>
      </c>
      <c r="L295">
        <v>1395417714</v>
      </c>
      <c r="M295" t="b">
        <v>1</v>
      </c>
      <c r="N295">
        <v>131</v>
      </c>
      <c r="O295" s="5">
        <f t="shared" si="28"/>
        <v>1.0138461538461538</v>
      </c>
      <c r="P29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t="s">
        <v>8267</v>
      </c>
      <c r="T295" t="b">
        <v>1</v>
      </c>
      <c r="U295" t="str">
        <f t="shared" si="34"/>
        <v>Successful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8244</v>
      </c>
      <c r="I296" s="10">
        <f t="shared" si="32"/>
        <v>40378.666666666664</v>
      </c>
      <c r="J296" s="10">
        <f t="shared" si="33"/>
        <v>40343.084421296298</v>
      </c>
      <c r="K296">
        <v>1279555200</v>
      </c>
      <c r="L296">
        <v>1276480894</v>
      </c>
      <c r="M296" t="b">
        <v>1</v>
      </c>
      <c r="N296">
        <v>50</v>
      </c>
      <c r="O296" s="5">
        <f t="shared" si="28"/>
        <v>1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t="s">
        <v>8267</v>
      </c>
      <c r="T296" t="b">
        <v>1</v>
      </c>
      <c r="U296" t="str">
        <f t="shared" si="34"/>
        <v>Successful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8244</v>
      </c>
      <c r="I297" s="10">
        <f t="shared" si="32"/>
        <v>41579</v>
      </c>
      <c r="J297" s="10">
        <f t="shared" si="33"/>
        <v>41519.004733796297</v>
      </c>
      <c r="K297">
        <v>1383264000</v>
      </c>
      <c r="L297">
        <v>1378080409</v>
      </c>
      <c r="M297" t="b">
        <v>1</v>
      </c>
      <c r="N297">
        <v>665</v>
      </c>
      <c r="O297" s="5">
        <f t="shared" si="28"/>
        <v>1.3310911999999999</v>
      </c>
      <c r="P29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t="s">
        <v>8267</v>
      </c>
      <c r="T297" t="b">
        <v>1</v>
      </c>
      <c r="U297" t="str">
        <f t="shared" si="34"/>
        <v>Successful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8244</v>
      </c>
      <c r="I298" s="10">
        <f t="shared" si="32"/>
        <v>41159.475497685184</v>
      </c>
      <c r="J298" s="10">
        <f t="shared" si="33"/>
        <v>41134.475497685184</v>
      </c>
      <c r="K298">
        <v>1347017083</v>
      </c>
      <c r="L298">
        <v>1344857083</v>
      </c>
      <c r="M298" t="b">
        <v>1</v>
      </c>
      <c r="N298">
        <v>129</v>
      </c>
      <c r="O298" s="5">
        <f t="shared" si="28"/>
        <v>1.187262</v>
      </c>
      <c r="P298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t="s">
        <v>8267</v>
      </c>
      <c r="T298" t="b">
        <v>1</v>
      </c>
      <c r="U298" t="str">
        <f t="shared" si="34"/>
        <v>Successful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8244</v>
      </c>
      <c r="I299" s="10">
        <f t="shared" si="32"/>
        <v>42125.165972222225</v>
      </c>
      <c r="J299" s="10">
        <f t="shared" si="33"/>
        <v>42089.728020833332</v>
      </c>
      <c r="K299">
        <v>1430452740</v>
      </c>
      <c r="L299">
        <v>1427390901</v>
      </c>
      <c r="M299" t="b">
        <v>1</v>
      </c>
      <c r="N299">
        <v>142</v>
      </c>
      <c r="O299" s="5">
        <f t="shared" si="28"/>
        <v>1.0064</v>
      </c>
      <c r="P299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t="s">
        <v>8267</v>
      </c>
      <c r="T299" t="b">
        <v>1</v>
      </c>
      <c r="U299" t="str">
        <f t="shared" si="34"/>
        <v>Successful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8244</v>
      </c>
      <c r="I300" s="10">
        <f t="shared" si="32"/>
        <v>41768.875</v>
      </c>
      <c r="J300" s="10">
        <f t="shared" si="33"/>
        <v>41709.463518518518</v>
      </c>
      <c r="K300">
        <v>1399669200</v>
      </c>
      <c r="L300">
        <v>1394536048</v>
      </c>
      <c r="M300" t="b">
        <v>1</v>
      </c>
      <c r="N300">
        <v>2436</v>
      </c>
      <c r="O300" s="5">
        <f t="shared" si="28"/>
        <v>1.089324126984127</v>
      </c>
      <c r="P300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t="s">
        <v>8267</v>
      </c>
      <c r="T300" t="b">
        <v>1</v>
      </c>
      <c r="U300" t="str">
        <f t="shared" si="34"/>
        <v>Successful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8244</v>
      </c>
      <c r="I301" s="10">
        <f t="shared" si="32"/>
        <v>40499.266898148147</v>
      </c>
      <c r="J301" s="10">
        <f t="shared" si="33"/>
        <v>40469.225231481483</v>
      </c>
      <c r="K301">
        <v>1289975060</v>
      </c>
      <c r="L301">
        <v>1287379460</v>
      </c>
      <c r="M301" t="b">
        <v>1</v>
      </c>
      <c r="N301">
        <v>244</v>
      </c>
      <c r="O301" s="5">
        <f t="shared" si="28"/>
        <v>1.789525</v>
      </c>
      <c r="P301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t="s">
        <v>8267</v>
      </c>
      <c r="T301" t="b">
        <v>1</v>
      </c>
      <c r="U301" t="str">
        <f t="shared" si="34"/>
        <v>Successful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8244</v>
      </c>
      <c r="I302" s="10">
        <f t="shared" si="32"/>
        <v>40657.959930555553</v>
      </c>
      <c r="J302" s="10">
        <f t="shared" si="33"/>
        <v>40626.959930555553</v>
      </c>
      <c r="K302">
        <v>1303686138</v>
      </c>
      <c r="L302">
        <v>1301007738</v>
      </c>
      <c r="M302" t="b">
        <v>1</v>
      </c>
      <c r="N302">
        <v>298</v>
      </c>
      <c r="O302" s="5">
        <f t="shared" si="28"/>
        <v>1.0172264</v>
      </c>
      <c r="P302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t="s">
        <v>8267</v>
      </c>
      <c r="T302" t="b">
        <v>1</v>
      </c>
      <c r="U302" t="str">
        <f t="shared" si="34"/>
        <v>Successful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8244</v>
      </c>
      <c r="I303" s="10">
        <f t="shared" si="32"/>
        <v>41352.696006944447</v>
      </c>
      <c r="J303" s="10">
        <f t="shared" si="33"/>
        <v>41312.737673611111</v>
      </c>
      <c r="K303">
        <v>1363711335</v>
      </c>
      <c r="L303">
        <v>1360258935</v>
      </c>
      <c r="M303" t="b">
        <v>1</v>
      </c>
      <c r="N303">
        <v>251</v>
      </c>
      <c r="O303" s="5">
        <f t="shared" si="28"/>
        <v>1.1873499999999999</v>
      </c>
      <c r="P30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t="s">
        <v>8267</v>
      </c>
      <c r="T303" t="b">
        <v>1</v>
      </c>
      <c r="U303" t="str">
        <f t="shared" si="34"/>
        <v>Successful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8244</v>
      </c>
      <c r="I304" s="10">
        <f t="shared" si="32"/>
        <v>40963.856921296298</v>
      </c>
      <c r="J304" s="10">
        <f t="shared" si="33"/>
        <v>40933.856921296298</v>
      </c>
      <c r="K304">
        <v>1330115638</v>
      </c>
      <c r="L304">
        <v>1327523638</v>
      </c>
      <c r="M304" t="b">
        <v>1</v>
      </c>
      <c r="N304">
        <v>108</v>
      </c>
      <c r="O304" s="5">
        <f t="shared" si="28"/>
        <v>1.0045999999999999</v>
      </c>
      <c r="P304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t="s">
        <v>8267</v>
      </c>
      <c r="T304" t="b">
        <v>1</v>
      </c>
      <c r="U304" t="str">
        <f t="shared" si="34"/>
        <v>Successful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8244</v>
      </c>
      <c r="I305" s="10">
        <f t="shared" si="32"/>
        <v>41062.071134259255</v>
      </c>
      <c r="J305" s="10">
        <f t="shared" si="33"/>
        <v>41032.071134259255</v>
      </c>
      <c r="K305">
        <v>1338601346</v>
      </c>
      <c r="L305">
        <v>1336009346</v>
      </c>
      <c r="M305" t="b">
        <v>1</v>
      </c>
      <c r="N305">
        <v>82</v>
      </c>
      <c r="O305" s="5">
        <f t="shared" si="28"/>
        <v>1.3746666666666667</v>
      </c>
      <c r="P30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t="s">
        <v>8267</v>
      </c>
      <c r="T305" t="b">
        <v>1</v>
      </c>
      <c r="U305" t="str">
        <f t="shared" si="34"/>
        <v>Successful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8244</v>
      </c>
      <c r="I306" s="10">
        <f t="shared" si="32"/>
        <v>41153.083333333336</v>
      </c>
      <c r="J306" s="10">
        <f t="shared" si="33"/>
        <v>41114.094872685186</v>
      </c>
      <c r="K306">
        <v>1346464800</v>
      </c>
      <c r="L306">
        <v>1343096197</v>
      </c>
      <c r="M306" t="b">
        <v>1</v>
      </c>
      <c r="N306">
        <v>74</v>
      </c>
      <c r="O306" s="5">
        <f t="shared" si="28"/>
        <v>2.3164705882352941</v>
      </c>
      <c r="P306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t="s">
        <v>8267</v>
      </c>
      <c r="T306" t="b">
        <v>1</v>
      </c>
      <c r="U306" t="str">
        <f t="shared" si="34"/>
        <v>Successful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8244</v>
      </c>
      <c r="I307" s="10">
        <f t="shared" si="32"/>
        <v>40978.630196759259</v>
      </c>
      <c r="J307" s="10">
        <f t="shared" si="33"/>
        <v>40948.630196759259</v>
      </c>
      <c r="K307">
        <v>1331392049</v>
      </c>
      <c r="L307">
        <v>1328800049</v>
      </c>
      <c r="M307" t="b">
        <v>1</v>
      </c>
      <c r="N307">
        <v>189</v>
      </c>
      <c r="O307" s="5">
        <f t="shared" si="28"/>
        <v>1.3033333333333332</v>
      </c>
      <c r="P30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t="s">
        <v>8267</v>
      </c>
      <c r="T307" t="b">
        <v>1</v>
      </c>
      <c r="U307" t="str">
        <f t="shared" si="34"/>
        <v>Successful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8244</v>
      </c>
      <c r="I308" s="10">
        <f t="shared" si="32"/>
        <v>41353.79552083333</v>
      </c>
      <c r="J308" s="10">
        <f t="shared" si="33"/>
        <v>41333.837187500001</v>
      </c>
      <c r="K308">
        <v>1363806333</v>
      </c>
      <c r="L308">
        <v>1362081933</v>
      </c>
      <c r="M308" t="b">
        <v>1</v>
      </c>
      <c r="N308">
        <v>80</v>
      </c>
      <c r="O308" s="5">
        <f t="shared" si="28"/>
        <v>2.9289999999999998</v>
      </c>
      <c r="P308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t="s">
        <v>8267</v>
      </c>
      <c r="T308" t="b">
        <v>1</v>
      </c>
      <c r="U308" t="str">
        <f t="shared" si="34"/>
        <v>Successful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8244</v>
      </c>
      <c r="I309" s="10">
        <f t="shared" si="32"/>
        <v>41312.944456018522</v>
      </c>
      <c r="J309" s="10">
        <f t="shared" si="33"/>
        <v>41282.944456018522</v>
      </c>
      <c r="K309">
        <v>1360276801</v>
      </c>
      <c r="L309">
        <v>1357684801</v>
      </c>
      <c r="M309" t="b">
        <v>1</v>
      </c>
      <c r="N309">
        <v>576</v>
      </c>
      <c r="O309" s="5">
        <f t="shared" si="28"/>
        <v>1.1131818181818183</v>
      </c>
      <c r="P309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t="s">
        <v>8267</v>
      </c>
      <c r="T309" t="b">
        <v>1</v>
      </c>
      <c r="U309" t="str">
        <f t="shared" si="34"/>
        <v>Successful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8244</v>
      </c>
      <c r="I310" s="10">
        <f t="shared" si="32"/>
        <v>40612.694560185184</v>
      </c>
      <c r="J310" s="10">
        <f t="shared" si="33"/>
        <v>40567.694560185184</v>
      </c>
      <c r="K310">
        <v>1299775210</v>
      </c>
      <c r="L310">
        <v>1295887210</v>
      </c>
      <c r="M310" t="b">
        <v>1</v>
      </c>
      <c r="N310">
        <v>202</v>
      </c>
      <c r="O310" s="5">
        <f t="shared" si="28"/>
        <v>1.0556666666666668</v>
      </c>
      <c r="P310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t="s">
        <v>8267</v>
      </c>
      <c r="T310" t="b">
        <v>1</v>
      </c>
      <c r="U310" t="str">
        <f t="shared" si="34"/>
        <v>Successful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8244</v>
      </c>
      <c r="I311" s="10">
        <f t="shared" si="32"/>
        <v>41155.751550925925</v>
      </c>
      <c r="J311" s="10">
        <f t="shared" si="33"/>
        <v>41134.751550925925</v>
      </c>
      <c r="K311">
        <v>1346695334</v>
      </c>
      <c r="L311">
        <v>1344880934</v>
      </c>
      <c r="M311" t="b">
        <v>1</v>
      </c>
      <c r="N311">
        <v>238</v>
      </c>
      <c r="O311" s="5">
        <f t="shared" si="28"/>
        <v>1.1894444444444445</v>
      </c>
      <c r="P311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t="s">
        <v>8267</v>
      </c>
      <c r="T311" t="b">
        <v>1</v>
      </c>
      <c r="U311" t="str">
        <f t="shared" si="34"/>
        <v>Successful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8244</v>
      </c>
      <c r="I312" s="10">
        <f t="shared" si="32"/>
        <v>40836.083333333336</v>
      </c>
      <c r="J312" s="10">
        <f t="shared" si="33"/>
        <v>40821.183136574073</v>
      </c>
      <c r="K312">
        <v>1319076000</v>
      </c>
      <c r="L312">
        <v>1317788623</v>
      </c>
      <c r="M312" t="b">
        <v>1</v>
      </c>
      <c r="N312">
        <v>36</v>
      </c>
      <c r="O312" s="5">
        <f t="shared" si="28"/>
        <v>1.04129</v>
      </c>
      <c r="P312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t="s">
        <v>8267</v>
      </c>
      <c r="T312" t="b">
        <v>1</v>
      </c>
      <c r="U312" t="str">
        <f t="shared" si="34"/>
        <v>Successful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8244</v>
      </c>
      <c r="I313" s="10">
        <f t="shared" si="32"/>
        <v>40909.332638888889</v>
      </c>
      <c r="J313" s="10">
        <f t="shared" si="33"/>
        <v>40868.219814814816</v>
      </c>
      <c r="K313">
        <v>1325404740</v>
      </c>
      <c r="L313">
        <v>1321852592</v>
      </c>
      <c r="M313" t="b">
        <v>1</v>
      </c>
      <c r="N313">
        <v>150</v>
      </c>
      <c r="O313" s="5">
        <f t="shared" si="28"/>
        <v>1.0410165</v>
      </c>
      <c r="P31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t="s">
        <v>8267</v>
      </c>
      <c r="T313" t="b">
        <v>1</v>
      </c>
      <c r="U313" t="str">
        <f t="shared" si="34"/>
        <v>Successful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8244</v>
      </c>
      <c r="I314" s="10">
        <f t="shared" si="32"/>
        <v>41378.877685185187</v>
      </c>
      <c r="J314" s="10">
        <f t="shared" si="33"/>
        <v>41348.877685185187</v>
      </c>
      <c r="K314">
        <v>1365973432</v>
      </c>
      <c r="L314">
        <v>1363381432</v>
      </c>
      <c r="M314" t="b">
        <v>1</v>
      </c>
      <c r="N314">
        <v>146</v>
      </c>
      <c r="O314" s="5">
        <f t="shared" si="28"/>
        <v>1.1187499999999999</v>
      </c>
      <c r="P314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t="s">
        <v>8267</v>
      </c>
      <c r="T314" t="b">
        <v>1</v>
      </c>
      <c r="U314" t="str">
        <f t="shared" si="34"/>
        <v>Successful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8244</v>
      </c>
      <c r="I315" s="10">
        <f t="shared" si="32"/>
        <v>40401.665972222225</v>
      </c>
      <c r="J315" s="10">
        <f t="shared" si="33"/>
        <v>40357.227939814817</v>
      </c>
      <c r="K315">
        <v>1281542340</v>
      </c>
      <c r="L315">
        <v>1277702894</v>
      </c>
      <c r="M315" t="b">
        <v>1</v>
      </c>
      <c r="N315">
        <v>222</v>
      </c>
      <c r="O315" s="5">
        <f t="shared" si="28"/>
        <v>1.0473529411764706</v>
      </c>
      <c r="P31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t="s">
        <v>8267</v>
      </c>
      <c r="T315" t="b">
        <v>1</v>
      </c>
      <c r="U315" t="str">
        <f t="shared" si="34"/>
        <v>Successful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8244</v>
      </c>
      <c r="I316" s="10">
        <f t="shared" si="32"/>
        <v>41334.833194444444</v>
      </c>
      <c r="J316" s="10">
        <f t="shared" si="33"/>
        <v>41304.833194444444</v>
      </c>
      <c r="K316">
        <v>1362167988</v>
      </c>
      <c r="L316">
        <v>1359575988</v>
      </c>
      <c r="M316" t="b">
        <v>1</v>
      </c>
      <c r="N316">
        <v>120</v>
      </c>
      <c r="O316" s="5">
        <f t="shared" si="28"/>
        <v>3.8515000000000001</v>
      </c>
      <c r="P316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t="s">
        <v>8267</v>
      </c>
      <c r="T316" t="b">
        <v>1</v>
      </c>
      <c r="U316" t="str">
        <f t="shared" si="34"/>
        <v>Successful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8244</v>
      </c>
      <c r="I317" s="10">
        <f t="shared" si="32"/>
        <v>41143.77238425926</v>
      </c>
      <c r="J317" s="10">
        <f t="shared" si="33"/>
        <v>41113.77238425926</v>
      </c>
      <c r="K317">
        <v>1345660334</v>
      </c>
      <c r="L317">
        <v>1343068334</v>
      </c>
      <c r="M317" t="b">
        <v>1</v>
      </c>
      <c r="N317">
        <v>126</v>
      </c>
      <c r="O317" s="5">
        <f t="shared" si="28"/>
        <v>1.01248</v>
      </c>
      <c r="P31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t="s">
        <v>8267</v>
      </c>
      <c r="T317" t="b">
        <v>1</v>
      </c>
      <c r="U317" t="str">
        <f t="shared" si="34"/>
        <v>Successful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8249</v>
      </c>
      <c r="I318" s="10">
        <f t="shared" si="32"/>
        <v>41984.207638888889</v>
      </c>
      <c r="J318" s="10">
        <f t="shared" si="33"/>
        <v>41950.923576388886</v>
      </c>
      <c r="K318">
        <v>1418273940</v>
      </c>
      <c r="L318">
        <v>1415398197</v>
      </c>
      <c r="M318" t="b">
        <v>1</v>
      </c>
      <c r="N318">
        <v>158</v>
      </c>
      <c r="O318" s="5">
        <f t="shared" si="28"/>
        <v>1.1377333333333333</v>
      </c>
      <c r="P318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t="s">
        <v>8267</v>
      </c>
      <c r="T318" t="b">
        <v>1</v>
      </c>
      <c r="U318" t="str">
        <f t="shared" si="34"/>
        <v>Successful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8244</v>
      </c>
      <c r="I319" s="10">
        <f t="shared" si="32"/>
        <v>41619.676886574074</v>
      </c>
      <c r="J319" s="10">
        <f t="shared" si="33"/>
        <v>41589.676886574074</v>
      </c>
      <c r="K319">
        <v>1386778483</v>
      </c>
      <c r="L319">
        <v>1384186483</v>
      </c>
      <c r="M319" t="b">
        <v>1</v>
      </c>
      <c r="N319">
        <v>316</v>
      </c>
      <c r="O319" s="5">
        <f t="shared" si="28"/>
        <v>1.0080333333333333</v>
      </c>
      <c r="P319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t="s">
        <v>8267</v>
      </c>
      <c r="T319" t="b">
        <v>1</v>
      </c>
      <c r="U319" t="str">
        <f t="shared" si="34"/>
        <v>Successful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8244</v>
      </c>
      <c r="I320" s="10">
        <f t="shared" si="32"/>
        <v>41359.997118055559</v>
      </c>
      <c r="J320" s="10">
        <f t="shared" si="33"/>
        <v>41330.038784722223</v>
      </c>
      <c r="K320">
        <v>1364342151</v>
      </c>
      <c r="L320">
        <v>1361753751</v>
      </c>
      <c r="M320" t="b">
        <v>1</v>
      </c>
      <c r="N320">
        <v>284</v>
      </c>
      <c r="O320" s="5">
        <f t="shared" si="28"/>
        <v>2.8332000000000002</v>
      </c>
      <c r="P320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t="s">
        <v>8267</v>
      </c>
      <c r="T320" t="b">
        <v>1</v>
      </c>
      <c r="U320" t="str">
        <f t="shared" si="34"/>
        <v>Successful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8244</v>
      </c>
      <c r="I321" s="10">
        <f t="shared" si="32"/>
        <v>40211.332638888889</v>
      </c>
      <c r="J321" s="10">
        <f t="shared" si="33"/>
        <v>40123.83829861111</v>
      </c>
      <c r="K321">
        <v>1265097540</v>
      </c>
      <c r="L321">
        <v>1257538029</v>
      </c>
      <c r="M321" t="b">
        <v>1</v>
      </c>
      <c r="N321">
        <v>51</v>
      </c>
      <c r="O321" s="5">
        <f t="shared" si="28"/>
        <v>1.1268</v>
      </c>
      <c r="P321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t="s">
        <v>8267</v>
      </c>
      <c r="T321" t="b">
        <v>1</v>
      </c>
      <c r="U321" t="str">
        <f t="shared" si="34"/>
        <v>Successful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8245</v>
      </c>
      <c r="I322" s="10">
        <f t="shared" si="32"/>
        <v>42360.958333333328</v>
      </c>
      <c r="J322" s="10">
        <f t="shared" si="33"/>
        <v>42331.551307870366</v>
      </c>
      <c r="K322">
        <v>1450825200</v>
      </c>
      <c r="L322">
        <v>1448284433</v>
      </c>
      <c r="M322" t="b">
        <v>1</v>
      </c>
      <c r="N322">
        <v>158</v>
      </c>
      <c r="O322" s="5">
        <f t="shared" ref="O322:O385" si="35">E322/D322</f>
        <v>1.0658000000000001</v>
      </c>
      <c r="P322">
        <f t="shared" ref="P322:P385" si="36">IFERROR((E322/N322),"Received No Donations")</f>
        <v>134.91139240506328</v>
      </c>
      <c r="Q322" t="str">
        <f t="shared" ref="Q322:Q385" si="37">LEFT(S322,FIND("/",S322)-1)</f>
        <v>film &amp; video</v>
      </c>
      <c r="R322" t="str">
        <f t="shared" ref="R322:R385" si="38">RIGHT(S322,LEN(S322)-FIND("/",S322))</f>
        <v>documentary</v>
      </c>
      <c r="S322" t="s">
        <v>8267</v>
      </c>
      <c r="T322" t="b">
        <v>1</v>
      </c>
      <c r="U322" t="str">
        <f t="shared" si="34"/>
        <v>Successful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8247</v>
      </c>
      <c r="I323" s="10">
        <f t="shared" ref="I323:I386" si="39">((K323/86400)/IF(LEN(K323)=13,1000,1))+DATE(1970,1,1)</f>
        <v>42682.488263888888</v>
      </c>
      <c r="J323" s="10">
        <f t="shared" ref="J323:J386" si="40">((L323/86400)/IF(LEN(L323)=13,1000,1))+DATE(1970,1,1)</f>
        <v>42647.446597222224</v>
      </c>
      <c r="K323">
        <v>1478605386</v>
      </c>
      <c r="L323">
        <v>1475577786</v>
      </c>
      <c r="M323" t="b">
        <v>1</v>
      </c>
      <c r="N323">
        <v>337</v>
      </c>
      <c r="O323" s="5">
        <f t="shared" si="35"/>
        <v>1.0266285714285714</v>
      </c>
      <c r="P323">
        <f t="shared" si="36"/>
        <v>106.62314540059347</v>
      </c>
      <c r="Q323" t="str">
        <f t="shared" si="37"/>
        <v>film &amp; video</v>
      </c>
      <c r="R323" t="str">
        <f t="shared" si="38"/>
        <v>documentary</v>
      </c>
      <c r="S323" t="s">
        <v>8267</v>
      </c>
      <c r="T323" t="b">
        <v>1</v>
      </c>
      <c r="U323" t="str">
        <f t="shared" ref="U323:U386" si="41">IF(F323="successful","Successful","Unsuccessful")</f>
        <v>Successful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8244</v>
      </c>
      <c r="I324" s="10">
        <f t="shared" si="39"/>
        <v>42503.57</v>
      </c>
      <c r="J324" s="10">
        <f t="shared" si="40"/>
        <v>42473.57</v>
      </c>
      <c r="K324">
        <v>1463146848</v>
      </c>
      <c r="L324">
        <v>1460554848</v>
      </c>
      <c r="M324" t="b">
        <v>1</v>
      </c>
      <c r="N324">
        <v>186</v>
      </c>
      <c r="O324" s="5">
        <f t="shared" si="35"/>
        <v>1.0791200000000001</v>
      </c>
      <c r="P324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t="s">
        <v>8267</v>
      </c>
      <c r="T324" t="b">
        <v>1</v>
      </c>
      <c r="U324" t="str">
        <f t="shared" si="41"/>
        <v>Successful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8244</v>
      </c>
      <c r="I325" s="10">
        <f t="shared" si="39"/>
        <v>42725.332638888889</v>
      </c>
      <c r="J325" s="10">
        <f t="shared" si="40"/>
        <v>42697.32136574074</v>
      </c>
      <c r="K325">
        <v>1482307140</v>
      </c>
      <c r="L325">
        <v>1479886966</v>
      </c>
      <c r="M325" t="b">
        <v>1</v>
      </c>
      <c r="N325">
        <v>58</v>
      </c>
      <c r="O325" s="5">
        <f t="shared" si="35"/>
        <v>1.2307407407407407</v>
      </c>
      <c r="P32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t="s">
        <v>8267</v>
      </c>
      <c r="T325" t="b">
        <v>1</v>
      </c>
      <c r="U325" t="str">
        <f t="shared" si="41"/>
        <v>Successful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8244</v>
      </c>
      <c r="I326" s="10">
        <f t="shared" si="39"/>
        <v>42217.626250000001</v>
      </c>
      <c r="J326" s="10">
        <f t="shared" si="40"/>
        <v>42184.626250000001</v>
      </c>
      <c r="K326">
        <v>1438441308</v>
      </c>
      <c r="L326">
        <v>1435590108</v>
      </c>
      <c r="M326" t="b">
        <v>1</v>
      </c>
      <c r="N326">
        <v>82</v>
      </c>
      <c r="O326" s="5">
        <f t="shared" si="35"/>
        <v>1.016</v>
      </c>
      <c r="P326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t="s">
        <v>8267</v>
      </c>
      <c r="T326" t="b">
        <v>1</v>
      </c>
      <c r="U326" t="str">
        <f t="shared" si="41"/>
        <v>Successful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8244</v>
      </c>
      <c r="I327" s="10">
        <f t="shared" si="39"/>
        <v>42724.187881944439</v>
      </c>
      <c r="J327" s="10">
        <f t="shared" si="40"/>
        <v>42689.187881944439</v>
      </c>
      <c r="K327">
        <v>1482208233</v>
      </c>
      <c r="L327">
        <v>1479184233</v>
      </c>
      <c r="M327" t="b">
        <v>1</v>
      </c>
      <c r="N327">
        <v>736</v>
      </c>
      <c r="O327" s="5">
        <f t="shared" si="35"/>
        <v>1.04396</v>
      </c>
      <c r="P32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t="s">
        <v>8267</v>
      </c>
      <c r="T327" t="b">
        <v>1</v>
      </c>
      <c r="U327" t="str">
        <f t="shared" si="41"/>
        <v>Successful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8244</v>
      </c>
      <c r="I328" s="10">
        <f t="shared" si="39"/>
        <v>42808.956250000003</v>
      </c>
      <c r="J328" s="10">
        <f t="shared" si="40"/>
        <v>42775.314884259264</v>
      </c>
      <c r="K328">
        <v>1489532220</v>
      </c>
      <c r="L328">
        <v>1486625606</v>
      </c>
      <c r="M328" t="b">
        <v>1</v>
      </c>
      <c r="N328">
        <v>1151</v>
      </c>
      <c r="O328" s="5">
        <f t="shared" si="35"/>
        <v>1.1292973333333334</v>
      </c>
      <c r="P328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t="s">
        <v>8267</v>
      </c>
      <c r="T328" t="b">
        <v>1</v>
      </c>
      <c r="U328" t="str">
        <f t="shared" si="41"/>
        <v>Successful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8244</v>
      </c>
      <c r="I329" s="10">
        <f t="shared" si="39"/>
        <v>42085.333333333328</v>
      </c>
      <c r="J329" s="10">
        <f t="shared" si="40"/>
        <v>42058.235289351855</v>
      </c>
      <c r="K329">
        <v>1427011200</v>
      </c>
      <c r="L329">
        <v>1424669929</v>
      </c>
      <c r="M329" t="b">
        <v>1</v>
      </c>
      <c r="N329">
        <v>34</v>
      </c>
      <c r="O329" s="5">
        <f t="shared" si="35"/>
        <v>1.3640000000000001</v>
      </c>
      <c r="P329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t="s">
        <v>8267</v>
      </c>
      <c r="T329" t="b">
        <v>1</v>
      </c>
      <c r="U329" t="str">
        <f t="shared" si="41"/>
        <v>Successful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8244</v>
      </c>
      <c r="I330" s="10">
        <f t="shared" si="39"/>
        <v>42309.166666666672</v>
      </c>
      <c r="J330" s="10">
        <f t="shared" si="40"/>
        <v>42278.946620370371</v>
      </c>
      <c r="K330">
        <v>1446350400</v>
      </c>
      <c r="L330">
        <v>1443739388</v>
      </c>
      <c r="M330" t="b">
        <v>1</v>
      </c>
      <c r="N330">
        <v>498</v>
      </c>
      <c r="O330" s="5">
        <f t="shared" si="35"/>
        <v>1.036144</v>
      </c>
      <c r="P330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t="s">
        <v>8267</v>
      </c>
      <c r="T330" t="b">
        <v>1</v>
      </c>
      <c r="U330" t="str">
        <f t="shared" si="41"/>
        <v>Successful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8244</v>
      </c>
      <c r="I331" s="10">
        <f t="shared" si="39"/>
        <v>42315.166666666672</v>
      </c>
      <c r="J331" s="10">
        <f t="shared" si="40"/>
        <v>42291.46674768519</v>
      </c>
      <c r="K331">
        <v>1446868800</v>
      </c>
      <c r="L331">
        <v>1444821127</v>
      </c>
      <c r="M331" t="b">
        <v>1</v>
      </c>
      <c r="N331">
        <v>167</v>
      </c>
      <c r="O331" s="5">
        <f t="shared" si="35"/>
        <v>1.0549999999999999</v>
      </c>
      <c r="P331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t="s">
        <v>8267</v>
      </c>
      <c r="T331" t="b">
        <v>1</v>
      </c>
      <c r="U331" t="str">
        <f t="shared" si="41"/>
        <v>Successful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8244</v>
      </c>
      <c r="I332" s="10">
        <f t="shared" si="39"/>
        <v>41411.165972222225</v>
      </c>
      <c r="J332" s="10">
        <f t="shared" si="40"/>
        <v>41379.515775462962</v>
      </c>
      <c r="K332">
        <v>1368763140</v>
      </c>
      <c r="L332">
        <v>1366028563</v>
      </c>
      <c r="M332" t="b">
        <v>1</v>
      </c>
      <c r="N332">
        <v>340</v>
      </c>
      <c r="O332" s="5">
        <f t="shared" si="35"/>
        <v>1.0182857142857142</v>
      </c>
      <c r="P332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t="s">
        <v>8267</v>
      </c>
      <c r="T332" t="b">
        <v>1</v>
      </c>
      <c r="U332" t="str">
        <f t="shared" si="41"/>
        <v>Successful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8244</v>
      </c>
      <c r="I333" s="10">
        <f t="shared" si="39"/>
        <v>42538.581412037034</v>
      </c>
      <c r="J333" s="10">
        <f t="shared" si="40"/>
        <v>42507.581412037034</v>
      </c>
      <c r="K333">
        <v>1466171834</v>
      </c>
      <c r="L333">
        <v>1463493434</v>
      </c>
      <c r="M333" t="b">
        <v>1</v>
      </c>
      <c r="N333">
        <v>438</v>
      </c>
      <c r="O333" s="5">
        <f t="shared" si="35"/>
        <v>1.0660499999999999</v>
      </c>
      <c r="P33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t="s">
        <v>8267</v>
      </c>
      <c r="T333" t="b">
        <v>1</v>
      </c>
      <c r="U333" t="str">
        <f t="shared" si="41"/>
        <v>Successful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8244</v>
      </c>
      <c r="I334" s="10">
        <f t="shared" si="39"/>
        <v>42305.333333333328</v>
      </c>
      <c r="J334" s="10">
        <f t="shared" si="40"/>
        <v>42263.680289351847</v>
      </c>
      <c r="K334">
        <v>1446019200</v>
      </c>
      <c r="L334">
        <v>1442420377</v>
      </c>
      <c r="M334" t="b">
        <v>1</v>
      </c>
      <c r="N334">
        <v>555</v>
      </c>
      <c r="O334" s="5">
        <f t="shared" si="35"/>
        <v>1.13015</v>
      </c>
      <c r="P334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t="s">
        <v>8267</v>
      </c>
      <c r="T334" t="b">
        <v>1</v>
      </c>
      <c r="U334" t="str">
        <f t="shared" si="41"/>
        <v>Successful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8244</v>
      </c>
      <c r="I335" s="10">
        <f t="shared" si="39"/>
        <v>42467.59480324074</v>
      </c>
      <c r="J335" s="10">
        <f t="shared" si="40"/>
        <v>42437.636469907404</v>
      </c>
      <c r="K335">
        <v>1460038591</v>
      </c>
      <c r="L335">
        <v>1457450191</v>
      </c>
      <c r="M335" t="b">
        <v>1</v>
      </c>
      <c r="N335">
        <v>266</v>
      </c>
      <c r="O335" s="5">
        <f t="shared" si="35"/>
        <v>1.252275</v>
      </c>
      <c r="P33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t="s">
        <v>8267</v>
      </c>
      <c r="T335" t="b">
        <v>1</v>
      </c>
      <c r="U335" t="str">
        <f t="shared" si="41"/>
        <v>Successful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8244</v>
      </c>
      <c r="I336" s="10">
        <f t="shared" si="39"/>
        <v>42139.791666666672</v>
      </c>
      <c r="J336" s="10">
        <f t="shared" si="40"/>
        <v>42101.682372685187</v>
      </c>
      <c r="K336">
        <v>1431716400</v>
      </c>
      <c r="L336">
        <v>1428423757</v>
      </c>
      <c r="M336" t="b">
        <v>1</v>
      </c>
      <c r="N336">
        <v>69</v>
      </c>
      <c r="O336" s="5">
        <f t="shared" si="35"/>
        <v>1.0119</v>
      </c>
      <c r="P336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t="s">
        <v>8267</v>
      </c>
      <c r="T336" t="b">
        <v>1</v>
      </c>
      <c r="U336" t="str">
        <f t="shared" si="41"/>
        <v>Successful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8244</v>
      </c>
      <c r="I337" s="10">
        <f t="shared" si="39"/>
        <v>42132.916666666672</v>
      </c>
      <c r="J337" s="10">
        <f t="shared" si="40"/>
        <v>42101.737442129626</v>
      </c>
      <c r="K337">
        <v>1431122400</v>
      </c>
      <c r="L337">
        <v>1428428515</v>
      </c>
      <c r="M337" t="b">
        <v>1</v>
      </c>
      <c r="N337">
        <v>80</v>
      </c>
      <c r="O337" s="5">
        <f t="shared" si="35"/>
        <v>1.0276470588235294</v>
      </c>
      <c r="P33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t="s">
        <v>8267</v>
      </c>
      <c r="T337" t="b">
        <v>1</v>
      </c>
      <c r="U337" t="str">
        <f t="shared" si="41"/>
        <v>Successful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8244</v>
      </c>
      <c r="I338" s="10">
        <f t="shared" si="39"/>
        <v>42321.637939814813</v>
      </c>
      <c r="J338" s="10">
        <f t="shared" si="40"/>
        <v>42291.596273148149</v>
      </c>
      <c r="K338">
        <v>1447427918</v>
      </c>
      <c r="L338">
        <v>1444832318</v>
      </c>
      <c r="M338" t="b">
        <v>1</v>
      </c>
      <c r="N338">
        <v>493</v>
      </c>
      <c r="O338" s="5">
        <f t="shared" si="35"/>
        <v>1.1683911999999999</v>
      </c>
      <c r="P338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t="s">
        <v>8267</v>
      </c>
      <c r="T338" t="b">
        <v>1</v>
      </c>
      <c r="U338" t="str">
        <f t="shared" si="41"/>
        <v>Successful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8244</v>
      </c>
      <c r="I339" s="10">
        <f t="shared" si="39"/>
        <v>42077.086898148147</v>
      </c>
      <c r="J339" s="10">
        <f t="shared" si="40"/>
        <v>42047.128564814819</v>
      </c>
      <c r="K339">
        <v>1426298708</v>
      </c>
      <c r="L339">
        <v>1423710308</v>
      </c>
      <c r="M339" t="b">
        <v>1</v>
      </c>
      <c r="N339">
        <v>31</v>
      </c>
      <c r="O339" s="5">
        <f t="shared" si="35"/>
        <v>1.0116833333333335</v>
      </c>
      <c r="P339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t="s">
        <v>8267</v>
      </c>
      <c r="T339" t="b">
        <v>1</v>
      </c>
      <c r="U339" t="str">
        <f t="shared" si="41"/>
        <v>Successful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8244</v>
      </c>
      <c r="I340" s="10">
        <f t="shared" si="39"/>
        <v>42616.041666666672</v>
      </c>
      <c r="J340" s="10">
        <f t="shared" si="40"/>
        <v>42559.755671296298</v>
      </c>
      <c r="K340">
        <v>1472864400</v>
      </c>
      <c r="L340">
        <v>1468001290</v>
      </c>
      <c r="M340" t="b">
        <v>1</v>
      </c>
      <c r="N340">
        <v>236</v>
      </c>
      <c r="O340" s="5">
        <f t="shared" si="35"/>
        <v>1.1013360000000001</v>
      </c>
      <c r="P340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t="s">
        <v>8267</v>
      </c>
      <c r="T340" t="b">
        <v>1</v>
      </c>
      <c r="U340" t="str">
        <f t="shared" si="41"/>
        <v>Successful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8244</v>
      </c>
      <c r="I341" s="10">
        <f t="shared" si="39"/>
        <v>42123.760046296295</v>
      </c>
      <c r="J341" s="10">
        <f t="shared" si="40"/>
        <v>42093.760046296295</v>
      </c>
      <c r="K341">
        <v>1430331268</v>
      </c>
      <c r="L341">
        <v>1427739268</v>
      </c>
      <c r="M341" t="b">
        <v>1</v>
      </c>
      <c r="N341">
        <v>89</v>
      </c>
      <c r="O341" s="5">
        <f t="shared" si="35"/>
        <v>1.0808333333333333</v>
      </c>
      <c r="P341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t="s">
        <v>8267</v>
      </c>
      <c r="T341" t="b">
        <v>1</v>
      </c>
      <c r="U341" t="str">
        <f t="shared" si="41"/>
        <v>Successful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8244</v>
      </c>
      <c r="I342" s="10">
        <f t="shared" si="39"/>
        <v>42802.875</v>
      </c>
      <c r="J342" s="10">
        <f t="shared" si="40"/>
        <v>42772.669062500005</v>
      </c>
      <c r="K342">
        <v>1489006800</v>
      </c>
      <c r="L342">
        <v>1486397007</v>
      </c>
      <c r="M342" t="b">
        <v>1</v>
      </c>
      <c r="N342">
        <v>299</v>
      </c>
      <c r="O342" s="5">
        <f t="shared" si="35"/>
        <v>1.2502285714285715</v>
      </c>
      <c r="P342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t="s">
        <v>8267</v>
      </c>
      <c r="T342" t="b">
        <v>1</v>
      </c>
      <c r="U342" t="str">
        <f t="shared" si="41"/>
        <v>Successful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8244</v>
      </c>
      <c r="I343" s="10">
        <f t="shared" si="39"/>
        <v>41913.165972222225</v>
      </c>
      <c r="J343" s="10">
        <f t="shared" si="40"/>
        <v>41894.879606481481</v>
      </c>
      <c r="K343">
        <v>1412135940</v>
      </c>
      <c r="L343">
        <v>1410555998</v>
      </c>
      <c r="M343" t="b">
        <v>1</v>
      </c>
      <c r="N343">
        <v>55</v>
      </c>
      <c r="O343" s="5">
        <f t="shared" si="35"/>
        <v>1.0671428571428572</v>
      </c>
      <c r="P34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t="s">
        <v>8267</v>
      </c>
      <c r="T343" t="b">
        <v>1</v>
      </c>
      <c r="U343" t="str">
        <f t="shared" si="41"/>
        <v>Successful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8244</v>
      </c>
      <c r="I344" s="10">
        <f t="shared" si="39"/>
        <v>42489.780844907407</v>
      </c>
      <c r="J344" s="10">
        <f t="shared" si="40"/>
        <v>42459.780844907407</v>
      </c>
      <c r="K344">
        <v>1461955465</v>
      </c>
      <c r="L344">
        <v>1459363465</v>
      </c>
      <c r="M344" t="b">
        <v>1</v>
      </c>
      <c r="N344">
        <v>325</v>
      </c>
      <c r="O344" s="5">
        <f t="shared" si="35"/>
        <v>1.0036639999999999</v>
      </c>
      <c r="P344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t="s">
        <v>8267</v>
      </c>
      <c r="T344" t="b">
        <v>1</v>
      </c>
      <c r="U344" t="str">
        <f t="shared" si="41"/>
        <v>Successful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8244</v>
      </c>
      <c r="I345" s="10">
        <f t="shared" si="39"/>
        <v>41957.125</v>
      </c>
      <c r="J345" s="10">
        <f t="shared" si="40"/>
        <v>41926.73778935185</v>
      </c>
      <c r="K345">
        <v>1415934000</v>
      </c>
      <c r="L345">
        <v>1413308545</v>
      </c>
      <c r="M345" t="b">
        <v>1</v>
      </c>
      <c r="N345">
        <v>524</v>
      </c>
      <c r="O345" s="5">
        <f t="shared" si="35"/>
        <v>1.0202863333333334</v>
      </c>
      <c r="P34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t="s">
        <v>8267</v>
      </c>
      <c r="T345" t="b">
        <v>1</v>
      </c>
      <c r="U345" t="str">
        <f t="shared" si="41"/>
        <v>Successful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8244</v>
      </c>
      <c r="I346" s="10">
        <f t="shared" si="39"/>
        <v>42156.097222222219</v>
      </c>
      <c r="J346" s="10">
        <f t="shared" si="40"/>
        <v>42111.970995370371</v>
      </c>
      <c r="K346">
        <v>1433125200</v>
      </c>
      <c r="L346">
        <v>1429312694</v>
      </c>
      <c r="M346" t="b">
        <v>1</v>
      </c>
      <c r="N346">
        <v>285</v>
      </c>
      <c r="O346" s="5">
        <f t="shared" si="35"/>
        <v>1.0208358208955224</v>
      </c>
      <c r="P346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t="s">
        <v>8267</v>
      </c>
      <c r="T346" t="b">
        <v>1</v>
      </c>
      <c r="U346" t="str">
        <f t="shared" si="41"/>
        <v>Successful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8244</v>
      </c>
      <c r="I347" s="10">
        <f t="shared" si="39"/>
        <v>42144.944328703699</v>
      </c>
      <c r="J347" s="10">
        <f t="shared" si="40"/>
        <v>42114.944328703699</v>
      </c>
      <c r="K347">
        <v>1432161590</v>
      </c>
      <c r="L347">
        <v>1429569590</v>
      </c>
      <c r="M347" t="b">
        <v>1</v>
      </c>
      <c r="N347">
        <v>179</v>
      </c>
      <c r="O347" s="5">
        <f t="shared" si="35"/>
        <v>1.2327586206896552</v>
      </c>
      <c r="P34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t="s">
        <v>8267</v>
      </c>
      <c r="T347" t="b">
        <v>1</v>
      </c>
      <c r="U347" t="str">
        <f t="shared" si="41"/>
        <v>Successful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8244</v>
      </c>
      <c r="I348" s="10">
        <f t="shared" si="39"/>
        <v>42291.500243055554</v>
      </c>
      <c r="J348" s="10">
        <f t="shared" si="40"/>
        <v>42261.500243055554</v>
      </c>
      <c r="K348">
        <v>1444824021</v>
      </c>
      <c r="L348">
        <v>1442232021</v>
      </c>
      <c r="M348" t="b">
        <v>1</v>
      </c>
      <c r="N348">
        <v>188</v>
      </c>
      <c r="O348" s="5">
        <f t="shared" si="35"/>
        <v>1.7028880000000002</v>
      </c>
      <c r="P348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t="s">
        <v>8267</v>
      </c>
      <c r="T348" t="b">
        <v>1</v>
      </c>
      <c r="U348" t="str">
        <f t="shared" si="41"/>
        <v>Successful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8244</v>
      </c>
      <c r="I349" s="10">
        <f t="shared" si="39"/>
        <v>42322.537141203706</v>
      </c>
      <c r="J349" s="10">
        <f t="shared" si="40"/>
        <v>42292.495474537034</v>
      </c>
      <c r="K349">
        <v>1447505609</v>
      </c>
      <c r="L349">
        <v>1444910009</v>
      </c>
      <c r="M349" t="b">
        <v>1</v>
      </c>
      <c r="N349">
        <v>379</v>
      </c>
      <c r="O349" s="5">
        <f t="shared" si="35"/>
        <v>1.1159049999999999</v>
      </c>
      <c r="P349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t="s">
        <v>8267</v>
      </c>
      <c r="T349" t="b">
        <v>1</v>
      </c>
      <c r="U349" t="str">
        <f t="shared" si="41"/>
        <v>Successful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8244</v>
      </c>
      <c r="I350" s="10">
        <f t="shared" si="39"/>
        <v>42237.58699074074</v>
      </c>
      <c r="J350" s="10">
        <f t="shared" si="40"/>
        <v>42207.58699074074</v>
      </c>
      <c r="K350">
        <v>1440165916</v>
      </c>
      <c r="L350">
        <v>1437573916</v>
      </c>
      <c r="M350" t="b">
        <v>1</v>
      </c>
      <c r="N350">
        <v>119</v>
      </c>
      <c r="O350" s="5">
        <f t="shared" si="35"/>
        <v>1.03</v>
      </c>
      <c r="P350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t="s">
        <v>8267</v>
      </c>
      <c r="T350" t="b">
        <v>1</v>
      </c>
      <c r="U350" t="str">
        <f t="shared" si="41"/>
        <v>Successful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8244</v>
      </c>
      <c r="I351" s="10">
        <f t="shared" si="39"/>
        <v>42790.498935185184</v>
      </c>
      <c r="J351" s="10">
        <f t="shared" si="40"/>
        <v>42760.498935185184</v>
      </c>
      <c r="K351">
        <v>1487937508</v>
      </c>
      <c r="L351">
        <v>1485345508</v>
      </c>
      <c r="M351" t="b">
        <v>1</v>
      </c>
      <c r="N351">
        <v>167</v>
      </c>
      <c r="O351" s="5">
        <f t="shared" si="35"/>
        <v>1.0663570159857905</v>
      </c>
      <c r="P351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t="s">
        <v>8267</v>
      </c>
      <c r="T351" t="b">
        <v>1</v>
      </c>
      <c r="U351" t="str">
        <f t="shared" si="41"/>
        <v>Successful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8244</v>
      </c>
      <c r="I352" s="10">
        <f t="shared" si="39"/>
        <v>42624.165972222225</v>
      </c>
      <c r="J352" s="10">
        <f t="shared" si="40"/>
        <v>42586.066076388888</v>
      </c>
      <c r="K352">
        <v>1473566340</v>
      </c>
      <c r="L352">
        <v>1470274509</v>
      </c>
      <c r="M352" t="b">
        <v>1</v>
      </c>
      <c r="N352">
        <v>221</v>
      </c>
      <c r="O352" s="5">
        <f t="shared" si="35"/>
        <v>1.1476</v>
      </c>
      <c r="P352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t="s">
        <v>8267</v>
      </c>
      <c r="T352" t="b">
        <v>1</v>
      </c>
      <c r="U352" t="str">
        <f t="shared" si="41"/>
        <v>Successful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8247</v>
      </c>
      <c r="I353" s="10">
        <f t="shared" si="39"/>
        <v>42467.923078703709</v>
      </c>
      <c r="J353" s="10">
        <f t="shared" si="40"/>
        <v>42427.964745370366</v>
      </c>
      <c r="K353">
        <v>1460066954</v>
      </c>
      <c r="L353">
        <v>1456614554</v>
      </c>
      <c r="M353" t="b">
        <v>1</v>
      </c>
      <c r="N353">
        <v>964</v>
      </c>
      <c r="O353" s="5">
        <f t="shared" si="35"/>
        <v>1.2734117647058822</v>
      </c>
      <c r="P35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t="s">
        <v>8267</v>
      </c>
      <c r="T353" t="b">
        <v>1</v>
      </c>
      <c r="U353" t="str">
        <f t="shared" si="41"/>
        <v>Successful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8244</v>
      </c>
      <c r="I354" s="10">
        <f t="shared" si="39"/>
        <v>41920.167453703703</v>
      </c>
      <c r="J354" s="10">
        <f t="shared" si="40"/>
        <v>41890.167453703703</v>
      </c>
      <c r="K354">
        <v>1412740868</v>
      </c>
      <c r="L354">
        <v>1410148868</v>
      </c>
      <c r="M354" t="b">
        <v>1</v>
      </c>
      <c r="N354">
        <v>286</v>
      </c>
      <c r="O354" s="5">
        <f t="shared" si="35"/>
        <v>1.1656</v>
      </c>
      <c r="P354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t="s">
        <v>8267</v>
      </c>
      <c r="T354" t="b">
        <v>1</v>
      </c>
      <c r="U354" t="str">
        <f t="shared" si="41"/>
        <v>Successful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8244</v>
      </c>
      <c r="I355" s="10">
        <f t="shared" si="39"/>
        <v>42327.833553240736</v>
      </c>
      <c r="J355" s="10">
        <f t="shared" si="40"/>
        <v>42297.791886574079</v>
      </c>
      <c r="K355">
        <v>1447963219</v>
      </c>
      <c r="L355">
        <v>1445367619</v>
      </c>
      <c r="M355" t="b">
        <v>1</v>
      </c>
      <c r="N355">
        <v>613</v>
      </c>
      <c r="O355" s="5">
        <f t="shared" si="35"/>
        <v>1.0861819426615318</v>
      </c>
      <c r="P35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t="s">
        <v>8267</v>
      </c>
      <c r="T355" t="b">
        <v>1</v>
      </c>
      <c r="U355" t="str">
        <f t="shared" si="41"/>
        <v>Successful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8244</v>
      </c>
      <c r="I356" s="10">
        <f t="shared" si="39"/>
        <v>42468.786122685182</v>
      </c>
      <c r="J356" s="10">
        <f t="shared" si="40"/>
        <v>42438.827789351853</v>
      </c>
      <c r="K356">
        <v>1460141521</v>
      </c>
      <c r="L356">
        <v>1457553121</v>
      </c>
      <c r="M356" t="b">
        <v>1</v>
      </c>
      <c r="N356">
        <v>29</v>
      </c>
      <c r="O356" s="5">
        <f t="shared" si="35"/>
        <v>1.0394285714285714</v>
      </c>
      <c r="P356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t="s">
        <v>8267</v>
      </c>
      <c r="T356" t="b">
        <v>1</v>
      </c>
      <c r="U356" t="str">
        <f t="shared" si="41"/>
        <v>Successful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8244</v>
      </c>
      <c r="I357" s="10">
        <f t="shared" si="39"/>
        <v>41974.3355787037</v>
      </c>
      <c r="J357" s="10">
        <f t="shared" si="40"/>
        <v>41943.293912037036</v>
      </c>
      <c r="K357">
        <v>1417420994</v>
      </c>
      <c r="L357">
        <v>1414738994</v>
      </c>
      <c r="M357" t="b">
        <v>1</v>
      </c>
      <c r="N357">
        <v>165</v>
      </c>
      <c r="O357" s="5">
        <f t="shared" si="35"/>
        <v>1.1625714285714286</v>
      </c>
      <c r="P35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t="s">
        <v>8267</v>
      </c>
      <c r="T357" t="b">
        <v>1</v>
      </c>
      <c r="U357" t="str">
        <f t="shared" si="41"/>
        <v>Successful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8244</v>
      </c>
      <c r="I358" s="10">
        <f t="shared" si="39"/>
        <v>42445.761493055557</v>
      </c>
      <c r="J358" s="10">
        <f t="shared" si="40"/>
        <v>42415.803159722222</v>
      </c>
      <c r="K358">
        <v>1458152193</v>
      </c>
      <c r="L358">
        <v>1455563793</v>
      </c>
      <c r="M358" t="b">
        <v>1</v>
      </c>
      <c r="N358">
        <v>97</v>
      </c>
      <c r="O358" s="5">
        <f t="shared" si="35"/>
        <v>1.0269239999999999</v>
      </c>
      <c r="P358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t="s">
        <v>8267</v>
      </c>
      <c r="T358" t="b">
        <v>1</v>
      </c>
      <c r="U358" t="str">
        <f t="shared" si="41"/>
        <v>Successful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8244</v>
      </c>
      <c r="I359" s="10">
        <f t="shared" si="39"/>
        <v>42118.222187499996</v>
      </c>
      <c r="J359" s="10">
        <f t="shared" si="40"/>
        <v>42078.222187499996</v>
      </c>
      <c r="K359">
        <v>1429852797</v>
      </c>
      <c r="L359">
        <v>1426396797</v>
      </c>
      <c r="M359" t="b">
        <v>1</v>
      </c>
      <c r="N359">
        <v>303</v>
      </c>
      <c r="O359" s="5">
        <f t="shared" si="35"/>
        <v>1.74</v>
      </c>
      <c r="P359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t="s">
        <v>8267</v>
      </c>
      <c r="T359" t="b">
        <v>1</v>
      </c>
      <c r="U359" t="str">
        <f t="shared" si="41"/>
        <v>Successful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8244</v>
      </c>
      <c r="I360" s="10">
        <f t="shared" si="39"/>
        <v>42536.625</v>
      </c>
      <c r="J360" s="10">
        <f t="shared" si="40"/>
        <v>42507.860196759255</v>
      </c>
      <c r="K360">
        <v>1466002800</v>
      </c>
      <c r="L360">
        <v>1463517521</v>
      </c>
      <c r="M360" t="b">
        <v>1</v>
      </c>
      <c r="N360">
        <v>267</v>
      </c>
      <c r="O360" s="5">
        <f t="shared" si="35"/>
        <v>1.03088</v>
      </c>
      <c r="P360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t="s">
        <v>8267</v>
      </c>
      <c r="T360" t="b">
        <v>1</v>
      </c>
      <c r="U360" t="str">
        <f t="shared" si="41"/>
        <v>Successful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8244</v>
      </c>
      <c r="I361" s="10">
        <f t="shared" si="39"/>
        <v>41957.216666666667</v>
      </c>
      <c r="J361" s="10">
        <f t="shared" si="40"/>
        <v>41935.070486111115</v>
      </c>
      <c r="K361">
        <v>1415941920</v>
      </c>
      <c r="L361">
        <v>1414028490</v>
      </c>
      <c r="M361" t="b">
        <v>1</v>
      </c>
      <c r="N361">
        <v>302</v>
      </c>
      <c r="O361" s="5">
        <f t="shared" si="35"/>
        <v>1.0485537190082646</v>
      </c>
      <c r="P361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t="s">
        <v>8267</v>
      </c>
      <c r="T361" t="b">
        <v>1</v>
      </c>
      <c r="U361" t="str">
        <f t="shared" si="41"/>
        <v>Successful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8244</v>
      </c>
      <c r="I362" s="10">
        <f t="shared" si="39"/>
        <v>42208.132638888885</v>
      </c>
      <c r="J362" s="10">
        <f t="shared" si="40"/>
        <v>42163.897916666669</v>
      </c>
      <c r="K362">
        <v>1437621060</v>
      </c>
      <c r="L362">
        <v>1433799180</v>
      </c>
      <c r="M362" t="b">
        <v>0</v>
      </c>
      <c r="N362">
        <v>87</v>
      </c>
      <c r="O362" s="5">
        <f t="shared" si="35"/>
        <v>1.0137499999999999</v>
      </c>
      <c r="P362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t="s">
        <v>8267</v>
      </c>
      <c r="T362" t="b">
        <v>1</v>
      </c>
      <c r="U362" t="str">
        <f t="shared" si="41"/>
        <v>Successful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8244</v>
      </c>
      <c r="I363" s="10">
        <f t="shared" si="39"/>
        <v>41966.042893518519</v>
      </c>
      <c r="J363" s="10">
        <f t="shared" si="40"/>
        <v>41936.001226851848</v>
      </c>
      <c r="K363">
        <v>1416704506</v>
      </c>
      <c r="L363">
        <v>1414108906</v>
      </c>
      <c r="M363" t="b">
        <v>0</v>
      </c>
      <c r="N363">
        <v>354</v>
      </c>
      <c r="O363" s="5">
        <f t="shared" si="35"/>
        <v>1.1107699999999998</v>
      </c>
      <c r="P36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t="s">
        <v>8267</v>
      </c>
      <c r="T363" t="b">
        <v>1</v>
      </c>
      <c r="U363" t="str">
        <f t="shared" si="41"/>
        <v>Successful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8244</v>
      </c>
      <c r="I364" s="10">
        <f t="shared" si="39"/>
        <v>41859</v>
      </c>
      <c r="J364" s="10">
        <f t="shared" si="40"/>
        <v>41837.210543981484</v>
      </c>
      <c r="K364">
        <v>1407456000</v>
      </c>
      <c r="L364">
        <v>1405573391</v>
      </c>
      <c r="M364" t="b">
        <v>0</v>
      </c>
      <c r="N364">
        <v>86</v>
      </c>
      <c r="O364" s="5">
        <f t="shared" si="35"/>
        <v>1.2415933781686497</v>
      </c>
      <c r="P364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t="s">
        <v>8267</v>
      </c>
      <c r="T364" t="b">
        <v>1</v>
      </c>
      <c r="U364" t="str">
        <f t="shared" si="41"/>
        <v>Successful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8244</v>
      </c>
      <c r="I365" s="10">
        <f t="shared" si="39"/>
        <v>40300.806944444441</v>
      </c>
      <c r="J365" s="10">
        <f t="shared" si="40"/>
        <v>40255.744629629626</v>
      </c>
      <c r="K365">
        <v>1272828120</v>
      </c>
      <c r="L365">
        <v>1268934736</v>
      </c>
      <c r="M365" t="b">
        <v>0</v>
      </c>
      <c r="N365">
        <v>26</v>
      </c>
      <c r="O365" s="5">
        <f t="shared" si="35"/>
        <v>1.0133333333333334</v>
      </c>
      <c r="P36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t="s">
        <v>8267</v>
      </c>
      <c r="T365" t="b">
        <v>1</v>
      </c>
      <c r="U365" t="str">
        <f t="shared" si="41"/>
        <v>Successful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8244</v>
      </c>
      <c r="I366" s="10">
        <f t="shared" si="39"/>
        <v>41811.165972222225</v>
      </c>
      <c r="J366" s="10">
        <f t="shared" si="40"/>
        <v>41780.859629629631</v>
      </c>
      <c r="K366">
        <v>1403323140</v>
      </c>
      <c r="L366">
        <v>1400704672</v>
      </c>
      <c r="M366" t="b">
        <v>0</v>
      </c>
      <c r="N366">
        <v>113</v>
      </c>
      <c r="O366" s="5">
        <f t="shared" si="35"/>
        <v>1.1016142857142857</v>
      </c>
      <c r="P366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t="s">
        <v>8267</v>
      </c>
      <c r="T366" t="b">
        <v>1</v>
      </c>
      <c r="U366" t="str">
        <f t="shared" si="41"/>
        <v>Successful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8245</v>
      </c>
      <c r="I367" s="10">
        <f t="shared" si="39"/>
        <v>41698.606469907405</v>
      </c>
      <c r="J367" s="10">
        <f t="shared" si="40"/>
        <v>41668.606469907405</v>
      </c>
      <c r="K367">
        <v>1393597999</v>
      </c>
      <c r="L367">
        <v>1391005999</v>
      </c>
      <c r="M367" t="b">
        <v>0</v>
      </c>
      <c r="N367">
        <v>65</v>
      </c>
      <c r="O367" s="5">
        <f t="shared" si="35"/>
        <v>1.0397333333333334</v>
      </c>
      <c r="P36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t="s">
        <v>8267</v>
      </c>
      <c r="T367" t="b">
        <v>1</v>
      </c>
      <c r="U367" t="str">
        <f t="shared" si="41"/>
        <v>Successful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8244</v>
      </c>
      <c r="I368" s="10">
        <f t="shared" si="39"/>
        <v>41049.793032407411</v>
      </c>
      <c r="J368" s="10">
        <f t="shared" si="40"/>
        <v>41019.793032407411</v>
      </c>
      <c r="K368">
        <v>1337540518</v>
      </c>
      <c r="L368">
        <v>1334948518</v>
      </c>
      <c r="M368" t="b">
        <v>0</v>
      </c>
      <c r="N368">
        <v>134</v>
      </c>
      <c r="O368" s="5">
        <f t="shared" si="35"/>
        <v>1.013157894736842</v>
      </c>
      <c r="P368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t="s">
        <v>8267</v>
      </c>
      <c r="T368" t="b">
        <v>1</v>
      </c>
      <c r="U368" t="str">
        <f t="shared" si="41"/>
        <v>Successful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8244</v>
      </c>
      <c r="I369" s="10">
        <f t="shared" si="39"/>
        <v>41395.207638888889</v>
      </c>
      <c r="J369" s="10">
        <f t="shared" si="40"/>
        <v>41355.577291666668</v>
      </c>
      <c r="K369">
        <v>1367384340</v>
      </c>
      <c r="L369">
        <v>1363960278</v>
      </c>
      <c r="M369" t="b">
        <v>0</v>
      </c>
      <c r="N369">
        <v>119</v>
      </c>
      <c r="O369" s="5">
        <f t="shared" si="35"/>
        <v>1.033501</v>
      </c>
      <c r="P369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t="s">
        <v>8267</v>
      </c>
      <c r="T369" t="b">
        <v>1</v>
      </c>
      <c r="U369" t="str">
        <f t="shared" si="41"/>
        <v>Successful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8244</v>
      </c>
      <c r="I370" s="10">
        <f t="shared" si="39"/>
        <v>42078.563912037032</v>
      </c>
      <c r="J370" s="10">
        <f t="shared" si="40"/>
        <v>42043.605578703704</v>
      </c>
      <c r="K370">
        <v>1426426322</v>
      </c>
      <c r="L370">
        <v>1423405922</v>
      </c>
      <c r="M370" t="b">
        <v>0</v>
      </c>
      <c r="N370">
        <v>159</v>
      </c>
      <c r="O370" s="5">
        <f t="shared" si="35"/>
        <v>1.04112</v>
      </c>
      <c r="P370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t="s">
        <v>8267</v>
      </c>
      <c r="T370" t="b">
        <v>1</v>
      </c>
      <c r="U370" t="str">
        <f t="shared" si="41"/>
        <v>Successful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8244</v>
      </c>
      <c r="I371" s="10">
        <f t="shared" si="39"/>
        <v>40923.551724537036</v>
      </c>
      <c r="J371" s="10">
        <f t="shared" si="40"/>
        <v>40893.551724537036</v>
      </c>
      <c r="K371">
        <v>1326633269</v>
      </c>
      <c r="L371">
        <v>1324041269</v>
      </c>
      <c r="M371" t="b">
        <v>0</v>
      </c>
      <c r="N371">
        <v>167</v>
      </c>
      <c r="O371" s="5">
        <f t="shared" si="35"/>
        <v>1.1015569230769231</v>
      </c>
      <c r="P371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t="s">
        <v>8267</v>
      </c>
      <c r="T371" t="b">
        <v>1</v>
      </c>
      <c r="U371" t="str">
        <f t="shared" si="41"/>
        <v>Successful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8244</v>
      </c>
      <c r="I372" s="10">
        <f t="shared" si="39"/>
        <v>42741.795138888891</v>
      </c>
      <c r="J372" s="10">
        <f t="shared" si="40"/>
        <v>42711.795138888891</v>
      </c>
      <c r="K372">
        <v>1483729500</v>
      </c>
      <c r="L372">
        <v>1481137500</v>
      </c>
      <c r="M372" t="b">
        <v>0</v>
      </c>
      <c r="N372">
        <v>43</v>
      </c>
      <c r="O372" s="5">
        <f t="shared" si="35"/>
        <v>1.2202</v>
      </c>
      <c r="P372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t="s">
        <v>8267</v>
      </c>
      <c r="T372" t="b">
        <v>1</v>
      </c>
      <c r="U372" t="str">
        <f t="shared" si="41"/>
        <v>Successful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8244</v>
      </c>
      <c r="I373" s="10">
        <f t="shared" si="39"/>
        <v>41306.767812500002</v>
      </c>
      <c r="J373" s="10">
        <f t="shared" si="40"/>
        <v>41261.767812500002</v>
      </c>
      <c r="K373">
        <v>1359743139</v>
      </c>
      <c r="L373">
        <v>1355855139</v>
      </c>
      <c r="M373" t="b">
        <v>0</v>
      </c>
      <c r="N373">
        <v>1062</v>
      </c>
      <c r="O373" s="5">
        <f t="shared" si="35"/>
        <v>1.1416866666666667</v>
      </c>
      <c r="P37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t="s">
        <v>8267</v>
      </c>
      <c r="T373" t="b">
        <v>1</v>
      </c>
      <c r="U373" t="str">
        <f t="shared" si="41"/>
        <v>Successful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8245</v>
      </c>
      <c r="I374" s="10">
        <f t="shared" si="39"/>
        <v>42465.666666666672</v>
      </c>
      <c r="J374" s="10">
        <f t="shared" si="40"/>
        <v>42425.576898148152</v>
      </c>
      <c r="K374">
        <v>1459872000</v>
      </c>
      <c r="L374">
        <v>1456408244</v>
      </c>
      <c r="M374" t="b">
        <v>0</v>
      </c>
      <c r="N374">
        <v>9</v>
      </c>
      <c r="O374" s="5">
        <f t="shared" si="35"/>
        <v>1.2533333333333334</v>
      </c>
      <c r="P374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t="s">
        <v>8267</v>
      </c>
      <c r="T374" t="b">
        <v>1</v>
      </c>
      <c r="U374" t="str">
        <f t="shared" si="41"/>
        <v>Successful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8244</v>
      </c>
      <c r="I375" s="10">
        <f t="shared" si="39"/>
        <v>41108.91201388889</v>
      </c>
      <c r="J375" s="10">
        <f t="shared" si="40"/>
        <v>41078.91201388889</v>
      </c>
      <c r="K375">
        <v>1342648398</v>
      </c>
      <c r="L375">
        <v>1340056398</v>
      </c>
      <c r="M375" t="b">
        <v>0</v>
      </c>
      <c r="N375">
        <v>89</v>
      </c>
      <c r="O375" s="5">
        <f t="shared" si="35"/>
        <v>1.0666666666666667</v>
      </c>
      <c r="P37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t="s">
        <v>8267</v>
      </c>
      <c r="T375" t="b">
        <v>1</v>
      </c>
      <c r="U375" t="str">
        <f t="shared" si="41"/>
        <v>Successful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8244</v>
      </c>
      <c r="I376" s="10">
        <f t="shared" si="39"/>
        <v>40802.889247685183</v>
      </c>
      <c r="J376" s="10">
        <f t="shared" si="40"/>
        <v>40757.889247685183</v>
      </c>
      <c r="K376">
        <v>1316208031</v>
      </c>
      <c r="L376">
        <v>1312320031</v>
      </c>
      <c r="M376" t="b">
        <v>0</v>
      </c>
      <c r="N376">
        <v>174</v>
      </c>
      <c r="O376" s="5">
        <f t="shared" si="35"/>
        <v>1.3065</v>
      </c>
      <c r="P376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t="s">
        <v>8267</v>
      </c>
      <c r="T376" t="b">
        <v>1</v>
      </c>
      <c r="U376" t="str">
        <f t="shared" si="41"/>
        <v>Successful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8244</v>
      </c>
      <c r="I377" s="10">
        <f t="shared" si="39"/>
        <v>41699.720833333333</v>
      </c>
      <c r="J377" s="10">
        <f t="shared" si="40"/>
        <v>41657.985081018516</v>
      </c>
      <c r="K377">
        <v>1393694280</v>
      </c>
      <c r="L377">
        <v>1390088311</v>
      </c>
      <c r="M377" t="b">
        <v>0</v>
      </c>
      <c r="N377">
        <v>14</v>
      </c>
      <c r="O377" s="5">
        <f t="shared" si="35"/>
        <v>1.2</v>
      </c>
      <c r="P37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t="s">
        <v>8267</v>
      </c>
      <c r="T377" t="b">
        <v>1</v>
      </c>
      <c r="U377" t="str">
        <f t="shared" si="41"/>
        <v>Successful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8245</v>
      </c>
      <c r="I378" s="10">
        <f t="shared" si="39"/>
        <v>42607.452731481477</v>
      </c>
      <c r="J378" s="10">
        <f t="shared" si="40"/>
        <v>42576.452731481477</v>
      </c>
      <c r="K378">
        <v>1472122316</v>
      </c>
      <c r="L378">
        <v>1469443916</v>
      </c>
      <c r="M378" t="b">
        <v>0</v>
      </c>
      <c r="N378">
        <v>48</v>
      </c>
      <c r="O378" s="5">
        <f t="shared" si="35"/>
        <v>1.0595918367346939</v>
      </c>
      <c r="P378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t="s">
        <v>8267</v>
      </c>
      <c r="T378" t="b">
        <v>1</v>
      </c>
      <c r="U378" t="str">
        <f t="shared" si="41"/>
        <v>Successful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8244</v>
      </c>
      <c r="I379" s="10">
        <f t="shared" si="39"/>
        <v>42322.292361111111</v>
      </c>
      <c r="J379" s="10">
        <f t="shared" si="40"/>
        <v>42292.250787037032</v>
      </c>
      <c r="K379">
        <v>1447484460</v>
      </c>
      <c r="L379">
        <v>1444888868</v>
      </c>
      <c r="M379" t="b">
        <v>0</v>
      </c>
      <c r="N379">
        <v>133</v>
      </c>
      <c r="O379" s="5">
        <f t="shared" si="35"/>
        <v>1.1439999999999999</v>
      </c>
      <c r="P379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t="s">
        <v>8267</v>
      </c>
      <c r="T379" t="b">
        <v>1</v>
      </c>
      <c r="U379" t="str">
        <f t="shared" si="41"/>
        <v>Successful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8249</v>
      </c>
      <c r="I380" s="10">
        <f t="shared" si="39"/>
        <v>42394.994444444441</v>
      </c>
      <c r="J380" s="10">
        <f t="shared" si="40"/>
        <v>42370.571851851855</v>
      </c>
      <c r="K380">
        <v>1453765920</v>
      </c>
      <c r="L380">
        <v>1451655808</v>
      </c>
      <c r="M380" t="b">
        <v>0</v>
      </c>
      <c r="N380">
        <v>83</v>
      </c>
      <c r="O380" s="5">
        <f t="shared" si="35"/>
        <v>1.1176666666666666</v>
      </c>
      <c r="P380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t="s">
        <v>8267</v>
      </c>
      <c r="T380" t="b">
        <v>1</v>
      </c>
      <c r="U380" t="str">
        <f t="shared" si="41"/>
        <v>Successful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8244</v>
      </c>
      <c r="I381" s="10">
        <f t="shared" si="39"/>
        <v>41032.688333333332</v>
      </c>
      <c r="J381" s="10">
        <f t="shared" si="40"/>
        <v>40987.688333333332</v>
      </c>
      <c r="K381">
        <v>1336062672</v>
      </c>
      <c r="L381">
        <v>1332174672</v>
      </c>
      <c r="M381" t="b">
        <v>0</v>
      </c>
      <c r="N381">
        <v>149</v>
      </c>
      <c r="O381" s="5">
        <f t="shared" si="35"/>
        <v>1.1608000000000001</v>
      </c>
      <c r="P381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t="s">
        <v>8267</v>
      </c>
      <c r="T381" t="b">
        <v>1</v>
      </c>
      <c r="U381" t="str">
        <f t="shared" si="41"/>
        <v>Successful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8244</v>
      </c>
      <c r="I382" s="10">
        <f t="shared" si="39"/>
        <v>42392.719814814816</v>
      </c>
      <c r="J382" s="10">
        <f t="shared" si="40"/>
        <v>42367.719814814816</v>
      </c>
      <c r="K382">
        <v>1453569392</v>
      </c>
      <c r="L382">
        <v>1451409392</v>
      </c>
      <c r="M382" t="b">
        <v>0</v>
      </c>
      <c r="N382">
        <v>49</v>
      </c>
      <c r="O382" s="5">
        <f t="shared" si="35"/>
        <v>1.415</v>
      </c>
      <c r="P382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t="s">
        <v>8267</v>
      </c>
      <c r="T382" t="b">
        <v>1</v>
      </c>
      <c r="U382" t="str">
        <f t="shared" si="41"/>
        <v>Successful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8244</v>
      </c>
      <c r="I383" s="10">
        <f t="shared" si="39"/>
        <v>41120.208333333336</v>
      </c>
      <c r="J383" s="10">
        <f t="shared" si="40"/>
        <v>41085.698113425926</v>
      </c>
      <c r="K383">
        <v>1343624400</v>
      </c>
      <c r="L383">
        <v>1340642717</v>
      </c>
      <c r="M383" t="b">
        <v>0</v>
      </c>
      <c r="N383">
        <v>251</v>
      </c>
      <c r="O383" s="5">
        <f t="shared" si="35"/>
        <v>1.0472999999999999</v>
      </c>
      <c r="P38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t="s">
        <v>8267</v>
      </c>
      <c r="T383" t="b">
        <v>1</v>
      </c>
      <c r="U383" t="str">
        <f t="shared" si="41"/>
        <v>Successful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8244</v>
      </c>
      <c r="I384" s="10">
        <f t="shared" si="39"/>
        <v>41158.709490740745</v>
      </c>
      <c r="J384" s="10">
        <f t="shared" si="40"/>
        <v>41144.709490740745</v>
      </c>
      <c r="K384">
        <v>1346950900</v>
      </c>
      <c r="L384">
        <v>1345741300</v>
      </c>
      <c r="M384" t="b">
        <v>0</v>
      </c>
      <c r="N384">
        <v>22</v>
      </c>
      <c r="O384" s="5">
        <f t="shared" si="35"/>
        <v>2.5583333333333331</v>
      </c>
      <c r="P384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t="s">
        <v>8267</v>
      </c>
      <c r="T384" t="b">
        <v>1</v>
      </c>
      <c r="U384" t="str">
        <f t="shared" si="41"/>
        <v>Successful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8244</v>
      </c>
      <c r="I385" s="10">
        <f t="shared" si="39"/>
        <v>41778.117581018516</v>
      </c>
      <c r="J385" s="10">
        <f t="shared" si="40"/>
        <v>41755.117581018516</v>
      </c>
      <c r="K385">
        <v>1400467759</v>
      </c>
      <c r="L385">
        <v>1398480559</v>
      </c>
      <c r="M385" t="b">
        <v>0</v>
      </c>
      <c r="N385">
        <v>48</v>
      </c>
      <c r="O385" s="5">
        <f t="shared" si="35"/>
        <v>2.0670670670670672</v>
      </c>
      <c r="P38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t="s">
        <v>8267</v>
      </c>
      <c r="T385" t="b">
        <v>1</v>
      </c>
      <c r="U385" t="str">
        <f t="shared" si="41"/>
        <v>Successful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8244</v>
      </c>
      <c r="I386" s="10">
        <f t="shared" si="39"/>
        <v>42010.781793981485</v>
      </c>
      <c r="J386" s="10">
        <f t="shared" si="40"/>
        <v>41980.781793981485</v>
      </c>
      <c r="K386">
        <v>1420569947</v>
      </c>
      <c r="L386">
        <v>1417977947</v>
      </c>
      <c r="M386" t="b">
        <v>0</v>
      </c>
      <c r="N386">
        <v>383</v>
      </c>
      <c r="O386" s="5">
        <f t="shared" ref="O386:O449" si="42">E386/D386</f>
        <v>1.1210500000000001</v>
      </c>
      <c r="P386">
        <f t="shared" ref="P386:P449" si="43">IFERROR((E386/N386),"Received No Donations")</f>
        <v>58.540469973890339</v>
      </c>
      <c r="Q386" t="str">
        <f t="shared" ref="Q386:Q449" si="44">LEFT(S386,FIND("/",S386)-1)</f>
        <v>film &amp; video</v>
      </c>
      <c r="R386" t="str">
        <f t="shared" ref="R386:R449" si="45">RIGHT(S386,LEN(S386)-FIND("/",S386))</f>
        <v>documentary</v>
      </c>
      <c r="S386" t="s">
        <v>8267</v>
      </c>
      <c r="T386" t="b">
        <v>1</v>
      </c>
      <c r="U386" t="str">
        <f t="shared" si="41"/>
        <v>Successful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8244</v>
      </c>
      <c r="I387" s="10">
        <f t="shared" ref="I387:I450" si="46">((K387/86400)/IF(LEN(K387)=13,1000,1))+DATE(1970,1,1)</f>
        <v>41964.626168981486</v>
      </c>
      <c r="J387" s="10">
        <f t="shared" ref="J387:J450" si="47">((L387/86400)/IF(LEN(L387)=13,1000,1))+DATE(1970,1,1)</f>
        <v>41934.584502314814</v>
      </c>
      <c r="K387">
        <v>1416582101</v>
      </c>
      <c r="L387">
        <v>1413986501</v>
      </c>
      <c r="M387" t="b">
        <v>0</v>
      </c>
      <c r="N387">
        <v>237</v>
      </c>
      <c r="O387" s="5">
        <f t="shared" si="42"/>
        <v>1.05982</v>
      </c>
      <c r="P387">
        <f t="shared" si="43"/>
        <v>111.79535864978902</v>
      </c>
      <c r="Q387" t="str">
        <f t="shared" si="44"/>
        <v>film &amp; video</v>
      </c>
      <c r="R387" t="str">
        <f t="shared" si="45"/>
        <v>documentary</v>
      </c>
      <c r="S387" t="s">
        <v>8267</v>
      </c>
      <c r="T387" t="b">
        <v>1</v>
      </c>
      <c r="U387" t="str">
        <f t="shared" ref="U387:U450" si="48">IF(F387="successful","Successful","Unsuccessful")</f>
        <v>Successful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8244</v>
      </c>
      <c r="I388" s="10">
        <f t="shared" si="46"/>
        <v>42226.951284722221</v>
      </c>
      <c r="J388" s="10">
        <f t="shared" si="47"/>
        <v>42211.951284722221</v>
      </c>
      <c r="K388">
        <v>1439246991</v>
      </c>
      <c r="L388">
        <v>1437950991</v>
      </c>
      <c r="M388" t="b">
        <v>0</v>
      </c>
      <c r="N388">
        <v>13</v>
      </c>
      <c r="O388" s="5">
        <f t="shared" si="42"/>
        <v>1.0016666666666667</v>
      </c>
      <c r="P388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t="s">
        <v>8267</v>
      </c>
      <c r="T388" t="b">
        <v>1</v>
      </c>
      <c r="U388" t="str">
        <f t="shared" si="48"/>
        <v>Successful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8244</v>
      </c>
      <c r="I389" s="10">
        <f t="shared" si="46"/>
        <v>42231.25</v>
      </c>
      <c r="J389" s="10">
        <f t="shared" si="47"/>
        <v>42200.67659722222</v>
      </c>
      <c r="K389">
        <v>1439618400</v>
      </c>
      <c r="L389">
        <v>1436976858</v>
      </c>
      <c r="M389" t="b">
        <v>0</v>
      </c>
      <c r="N389">
        <v>562</v>
      </c>
      <c r="O389" s="5">
        <f t="shared" si="42"/>
        <v>2.1398947368421051</v>
      </c>
      <c r="P389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t="s">
        <v>8267</v>
      </c>
      <c r="T389" t="b">
        <v>1</v>
      </c>
      <c r="U389" t="str">
        <f t="shared" si="48"/>
        <v>Successful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8244</v>
      </c>
      <c r="I390" s="10">
        <f t="shared" si="46"/>
        <v>42579.076157407406</v>
      </c>
      <c r="J390" s="10">
        <f t="shared" si="47"/>
        <v>42549.076157407406</v>
      </c>
      <c r="K390">
        <v>1469670580</v>
      </c>
      <c r="L390">
        <v>1467078580</v>
      </c>
      <c r="M390" t="b">
        <v>0</v>
      </c>
      <c r="N390">
        <v>71</v>
      </c>
      <c r="O390" s="5">
        <f t="shared" si="42"/>
        <v>1.2616000000000001</v>
      </c>
      <c r="P390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t="s">
        <v>8267</v>
      </c>
      <c r="T390" t="b">
        <v>1</v>
      </c>
      <c r="U390" t="str">
        <f t="shared" si="48"/>
        <v>Successful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8244</v>
      </c>
      <c r="I391" s="10">
        <f t="shared" si="46"/>
        <v>41705.957638888889</v>
      </c>
      <c r="J391" s="10">
        <f t="shared" si="47"/>
        <v>41674.063078703708</v>
      </c>
      <c r="K391">
        <v>1394233140</v>
      </c>
      <c r="L391">
        <v>1391477450</v>
      </c>
      <c r="M391" t="b">
        <v>0</v>
      </c>
      <c r="N391">
        <v>1510</v>
      </c>
      <c r="O391" s="5">
        <f t="shared" si="42"/>
        <v>1.8153547058823529</v>
      </c>
      <c r="P391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t="s">
        <v>8267</v>
      </c>
      <c r="T391" t="b">
        <v>1</v>
      </c>
      <c r="U391" t="str">
        <f t="shared" si="48"/>
        <v>Successful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8244</v>
      </c>
      <c r="I392" s="10">
        <f t="shared" si="46"/>
        <v>42132.036712962959</v>
      </c>
      <c r="J392" s="10">
        <f t="shared" si="47"/>
        <v>42112.036712962959</v>
      </c>
      <c r="K392">
        <v>1431046372</v>
      </c>
      <c r="L392">
        <v>1429318372</v>
      </c>
      <c r="M392" t="b">
        <v>0</v>
      </c>
      <c r="N392">
        <v>14</v>
      </c>
      <c r="O392" s="5">
        <f t="shared" si="42"/>
        <v>1</v>
      </c>
      <c r="P392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t="s">
        <v>8267</v>
      </c>
      <c r="T392" t="b">
        <v>1</v>
      </c>
      <c r="U392" t="str">
        <f t="shared" si="48"/>
        <v>Successful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8244</v>
      </c>
      <c r="I393" s="10">
        <f t="shared" si="46"/>
        <v>40895.040972222225</v>
      </c>
      <c r="J393" s="10">
        <f t="shared" si="47"/>
        <v>40865.042256944442</v>
      </c>
      <c r="K393">
        <v>1324169940</v>
      </c>
      <c r="L393">
        <v>1321578051</v>
      </c>
      <c r="M393" t="b">
        <v>0</v>
      </c>
      <c r="N393">
        <v>193</v>
      </c>
      <c r="O393" s="5">
        <f t="shared" si="42"/>
        <v>1.0061</v>
      </c>
      <c r="P39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t="s">
        <v>8267</v>
      </c>
      <c r="T393" t="b">
        <v>1</v>
      </c>
      <c r="U393" t="str">
        <f t="shared" si="48"/>
        <v>Successful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8244</v>
      </c>
      <c r="I394" s="10">
        <f t="shared" si="46"/>
        <v>40794.125</v>
      </c>
      <c r="J394" s="10">
        <f t="shared" si="47"/>
        <v>40763.717256944445</v>
      </c>
      <c r="K394">
        <v>1315450800</v>
      </c>
      <c r="L394">
        <v>1312823571</v>
      </c>
      <c r="M394" t="b">
        <v>0</v>
      </c>
      <c r="N394">
        <v>206</v>
      </c>
      <c r="O394" s="5">
        <f t="shared" si="42"/>
        <v>1.009027027027027</v>
      </c>
      <c r="P394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t="s">
        <v>8267</v>
      </c>
      <c r="T394" t="b">
        <v>1</v>
      </c>
      <c r="U394" t="str">
        <f t="shared" si="48"/>
        <v>Successful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8244</v>
      </c>
      <c r="I395" s="10">
        <f t="shared" si="46"/>
        <v>41557.708935185183</v>
      </c>
      <c r="J395" s="10">
        <f t="shared" si="47"/>
        <v>41526.708935185183</v>
      </c>
      <c r="K395">
        <v>1381424452</v>
      </c>
      <c r="L395">
        <v>1378746052</v>
      </c>
      <c r="M395" t="b">
        <v>0</v>
      </c>
      <c r="N395">
        <v>351</v>
      </c>
      <c r="O395" s="5">
        <f t="shared" si="42"/>
        <v>1.10446</v>
      </c>
      <c r="P39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t="s">
        <v>8267</v>
      </c>
      <c r="T395" t="b">
        <v>1</v>
      </c>
      <c r="U395" t="str">
        <f t="shared" si="48"/>
        <v>Successful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8247</v>
      </c>
      <c r="I396" s="10">
        <f t="shared" si="46"/>
        <v>42477.776412037041</v>
      </c>
      <c r="J396" s="10">
        <f t="shared" si="47"/>
        <v>42417.818078703705</v>
      </c>
      <c r="K396">
        <v>1460918282</v>
      </c>
      <c r="L396">
        <v>1455737882</v>
      </c>
      <c r="M396" t="b">
        <v>0</v>
      </c>
      <c r="N396">
        <v>50</v>
      </c>
      <c r="O396" s="5">
        <f t="shared" si="42"/>
        <v>1.118936170212766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t="s">
        <v>8267</v>
      </c>
      <c r="T396" t="b">
        <v>1</v>
      </c>
      <c r="U396" t="str">
        <f t="shared" si="48"/>
        <v>Successful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8244</v>
      </c>
      <c r="I397" s="10">
        <f t="shared" si="46"/>
        <v>41026.897222222222</v>
      </c>
      <c r="J397" s="10">
        <f t="shared" si="47"/>
        <v>40990.909259259257</v>
      </c>
      <c r="K397">
        <v>1335562320</v>
      </c>
      <c r="L397">
        <v>1332452960</v>
      </c>
      <c r="M397" t="b">
        <v>0</v>
      </c>
      <c r="N397">
        <v>184</v>
      </c>
      <c r="O397" s="5">
        <f t="shared" si="42"/>
        <v>1.0804450000000001</v>
      </c>
      <c r="P39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t="s">
        <v>8267</v>
      </c>
      <c r="T397" t="b">
        <v>1</v>
      </c>
      <c r="U397" t="str">
        <f t="shared" si="48"/>
        <v>Successful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8244</v>
      </c>
      <c r="I398" s="10">
        <f t="shared" si="46"/>
        <v>41097.564884259264</v>
      </c>
      <c r="J398" s="10">
        <f t="shared" si="47"/>
        <v>41082.564884259264</v>
      </c>
      <c r="K398">
        <v>1341668006</v>
      </c>
      <c r="L398">
        <v>1340372006</v>
      </c>
      <c r="M398" t="b">
        <v>0</v>
      </c>
      <c r="N398">
        <v>196</v>
      </c>
      <c r="O398" s="5">
        <f t="shared" si="42"/>
        <v>1.0666666666666667</v>
      </c>
      <c r="P398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t="s">
        <v>8267</v>
      </c>
      <c r="T398" t="b">
        <v>1</v>
      </c>
      <c r="U398" t="str">
        <f t="shared" si="48"/>
        <v>Successful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8244</v>
      </c>
      <c r="I399" s="10">
        <f t="shared" si="46"/>
        <v>40422.155555555553</v>
      </c>
      <c r="J399" s="10">
        <f t="shared" si="47"/>
        <v>40379.776435185187</v>
      </c>
      <c r="K399">
        <v>1283312640</v>
      </c>
      <c r="L399">
        <v>1279651084</v>
      </c>
      <c r="M399" t="b">
        <v>0</v>
      </c>
      <c r="N399">
        <v>229</v>
      </c>
      <c r="O399" s="5">
        <f t="shared" si="42"/>
        <v>1.0390027322404372</v>
      </c>
      <c r="P399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t="s">
        <v>8267</v>
      </c>
      <c r="T399" t="b">
        <v>1</v>
      </c>
      <c r="U399" t="str">
        <f t="shared" si="48"/>
        <v>Successful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8244</v>
      </c>
      <c r="I400" s="10">
        <f t="shared" si="46"/>
        <v>42123.793124999997</v>
      </c>
      <c r="J400" s="10">
        <f t="shared" si="47"/>
        <v>42078.793124999997</v>
      </c>
      <c r="K400">
        <v>1430334126</v>
      </c>
      <c r="L400">
        <v>1426446126</v>
      </c>
      <c r="M400" t="b">
        <v>0</v>
      </c>
      <c r="N400">
        <v>67</v>
      </c>
      <c r="O400" s="5">
        <f t="shared" si="42"/>
        <v>1.2516</v>
      </c>
      <c r="P400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t="s">
        <v>8267</v>
      </c>
      <c r="T400" t="b">
        <v>1</v>
      </c>
      <c r="U400" t="str">
        <f t="shared" si="48"/>
        <v>Successful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8245</v>
      </c>
      <c r="I401" s="10">
        <f t="shared" si="46"/>
        <v>42718.5</v>
      </c>
      <c r="J401" s="10">
        <f t="shared" si="47"/>
        <v>42687.875775462962</v>
      </c>
      <c r="K401">
        <v>1481716800</v>
      </c>
      <c r="L401">
        <v>1479070867</v>
      </c>
      <c r="M401" t="b">
        <v>0</v>
      </c>
      <c r="N401">
        <v>95</v>
      </c>
      <c r="O401" s="5">
        <f t="shared" si="42"/>
        <v>1.0680499999999999</v>
      </c>
      <c r="P401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t="s">
        <v>8267</v>
      </c>
      <c r="T401" t="b">
        <v>1</v>
      </c>
      <c r="U401" t="str">
        <f t="shared" si="48"/>
        <v>Successful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8244</v>
      </c>
      <c r="I402" s="10">
        <f t="shared" si="46"/>
        <v>41776.145833333336</v>
      </c>
      <c r="J402" s="10">
        <f t="shared" si="47"/>
        <v>41745.635960648149</v>
      </c>
      <c r="K402">
        <v>1400297400</v>
      </c>
      <c r="L402">
        <v>1397661347</v>
      </c>
      <c r="M402" t="b">
        <v>0</v>
      </c>
      <c r="N402">
        <v>62</v>
      </c>
      <c r="O402" s="5">
        <f t="shared" si="42"/>
        <v>1.1230249999999999</v>
      </c>
      <c r="P402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t="s">
        <v>8267</v>
      </c>
      <c r="T402" t="b">
        <v>1</v>
      </c>
      <c r="U402" t="str">
        <f t="shared" si="48"/>
        <v>Successful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8244</v>
      </c>
      <c r="I403" s="10">
        <f t="shared" si="46"/>
        <v>40762.842245370368</v>
      </c>
      <c r="J403" s="10">
        <f t="shared" si="47"/>
        <v>40732.842245370368</v>
      </c>
      <c r="K403">
        <v>1312747970</v>
      </c>
      <c r="L403">
        <v>1310155970</v>
      </c>
      <c r="M403" t="b">
        <v>0</v>
      </c>
      <c r="N403">
        <v>73</v>
      </c>
      <c r="O403" s="5">
        <f t="shared" si="42"/>
        <v>1.0381199999999999</v>
      </c>
      <c r="P40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t="s">
        <v>8267</v>
      </c>
      <c r="T403" t="b">
        <v>1</v>
      </c>
      <c r="U403" t="str">
        <f t="shared" si="48"/>
        <v>Successful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8244</v>
      </c>
      <c r="I404" s="10">
        <f t="shared" si="46"/>
        <v>42313.58121527778</v>
      </c>
      <c r="J404" s="10">
        <f t="shared" si="47"/>
        <v>42292.539548611108</v>
      </c>
      <c r="K404">
        <v>1446731817</v>
      </c>
      <c r="L404">
        <v>1444913817</v>
      </c>
      <c r="M404" t="b">
        <v>0</v>
      </c>
      <c r="N404">
        <v>43</v>
      </c>
      <c r="O404" s="5">
        <f t="shared" si="42"/>
        <v>1.4165000000000001</v>
      </c>
      <c r="P404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t="s">
        <v>8267</v>
      </c>
      <c r="T404" t="b">
        <v>1</v>
      </c>
      <c r="U404" t="str">
        <f t="shared" si="48"/>
        <v>Successful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8244</v>
      </c>
      <c r="I405" s="10">
        <f t="shared" si="46"/>
        <v>40765.297222222223</v>
      </c>
      <c r="J405" s="10">
        <f t="shared" si="47"/>
        <v>40718.310659722221</v>
      </c>
      <c r="K405">
        <v>1312960080</v>
      </c>
      <c r="L405">
        <v>1308900441</v>
      </c>
      <c r="M405" t="b">
        <v>0</v>
      </c>
      <c r="N405">
        <v>70</v>
      </c>
      <c r="O405" s="5">
        <f t="shared" si="42"/>
        <v>1.0526</v>
      </c>
      <c r="P40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t="s">
        <v>8267</v>
      </c>
      <c r="T405" t="b">
        <v>1</v>
      </c>
      <c r="U405" t="str">
        <f t="shared" si="48"/>
        <v>Successful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8244</v>
      </c>
      <c r="I406" s="10">
        <f t="shared" si="46"/>
        <v>41675.961111111115</v>
      </c>
      <c r="J406" s="10">
        <f t="shared" si="47"/>
        <v>41646.628032407403</v>
      </c>
      <c r="K406">
        <v>1391641440</v>
      </c>
      <c r="L406">
        <v>1389107062</v>
      </c>
      <c r="M406" t="b">
        <v>0</v>
      </c>
      <c r="N406">
        <v>271</v>
      </c>
      <c r="O406" s="5">
        <f t="shared" si="42"/>
        <v>1.0309142857142857</v>
      </c>
      <c r="P406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t="s">
        <v>8267</v>
      </c>
      <c r="T406" t="b">
        <v>1</v>
      </c>
      <c r="U406" t="str">
        <f t="shared" si="48"/>
        <v>Successful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8244</v>
      </c>
      <c r="I407" s="10">
        <f t="shared" si="46"/>
        <v>41704.08494212963</v>
      </c>
      <c r="J407" s="10">
        <f t="shared" si="47"/>
        <v>41674.08494212963</v>
      </c>
      <c r="K407">
        <v>1394071339</v>
      </c>
      <c r="L407">
        <v>1391479339</v>
      </c>
      <c r="M407" t="b">
        <v>0</v>
      </c>
      <c r="N407">
        <v>55</v>
      </c>
      <c r="O407" s="5">
        <f t="shared" si="42"/>
        <v>1.0765957446808512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t="s">
        <v>8267</v>
      </c>
      <c r="T407" t="b">
        <v>1</v>
      </c>
      <c r="U407" t="str">
        <f t="shared" si="48"/>
        <v>Successful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8244</v>
      </c>
      <c r="I408" s="10">
        <f t="shared" si="46"/>
        <v>40672.249305555553</v>
      </c>
      <c r="J408" s="10">
        <f t="shared" si="47"/>
        <v>40638.162465277775</v>
      </c>
      <c r="K408">
        <v>1304920740</v>
      </c>
      <c r="L408">
        <v>1301975637</v>
      </c>
      <c r="M408" t="b">
        <v>0</v>
      </c>
      <c r="N408">
        <v>35</v>
      </c>
      <c r="O408" s="5">
        <f t="shared" si="42"/>
        <v>1.0770464285714285</v>
      </c>
      <c r="P408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t="s">
        <v>8267</v>
      </c>
      <c r="T408" t="b">
        <v>1</v>
      </c>
      <c r="U408" t="str">
        <f t="shared" si="48"/>
        <v>Successful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8244</v>
      </c>
      <c r="I409" s="10">
        <f t="shared" si="46"/>
        <v>40866.912615740745</v>
      </c>
      <c r="J409" s="10">
        <f t="shared" si="47"/>
        <v>40806.870949074073</v>
      </c>
      <c r="K409">
        <v>1321739650</v>
      </c>
      <c r="L409">
        <v>1316552050</v>
      </c>
      <c r="M409" t="b">
        <v>0</v>
      </c>
      <c r="N409">
        <v>22</v>
      </c>
      <c r="O409" s="5">
        <f t="shared" si="42"/>
        <v>1.0155000000000001</v>
      </c>
      <c r="P409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t="s">
        <v>8267</v>
      </c>
      <c r="T409" t="b">
        <v>1</v>
      </c>
      <c r="U409" t="str">
        <f t="shared" si="48"/>
        <v>Successful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8244</v>
      </c>
      <c r="I410" s="10">
        <f t="shared" si="46"/>
        <v>41583.777662037035</v>
      </c>
      <c r="J410" s="10">
        <f t="shared" si="47"/>
        <v>41543.735995370371</v>
      </c>
      <c r="K410">
        <v>1383676790</v>
      </c>
      <c r="L410">
        <v>1380217190</v>
      </c>
      <c r="M410" t="b">
        <v>0</v>
      </c>
      <c r="N410">
        <v>38</v>
      </c>
      <c r="O410" s="5">
        <f t="shared" si="42"/>
        <v>1.0143766666666667</v>
      </c>
      <c r="P410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t="s">
        <v>8267</v>
      </c>
      <c r="T410" t="b">
        <v>1</v>
      </c>
      <c r="U410" t="str">
        <f t="shared" si="48"/>
        <v>Successful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8245</v>
      </c>
      <c r="I411" s="10">
        <f t="shared" si="46"/>
        <v>42573.862777777773</v>
      </c>
      <c r="J411" s="10">
        <f t="shared" si="47"/>
        <v>42543.862777777773</v>
      </c>
      <c r="K411">
        <v>1469220144</v>
      </c>
      <c r="L411">
        <v>1466628144</v>
      </c>
      <c r="M411" t="b">
        <v>0</v>
      </c>
      <c r="N411">
        <v>15</v>
      </c>
      <c r="O411" s="5">
        <f t="shared" si="42"/>
        <v>1.3680000000000001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t="s">
        <v>8267</v>
      </c>
      <c r="T411" t="b">
        <v>1</v>
      </c>
      <c r="U411" t="str">
        <f t="shared" si="48"/>
        <v>Successful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8249</v>
      </c>
      <c r="I412" s="10">
        <f t="shared" si="46"/>
        <v>42173.981446759259</v>
      </c>
      <c r="J412" s="10">
        <f t="shared" si="47"/>
        <v>42113.981446759259</v>
      </c>
      <c r="K412">
        <v>1434670397</v>
      </c>
      <c r="L412">
        <v>1429486397</v>
      </c>
      <c r="M412" t="b">
        <v>0</v>
      </c>
      <c r="N412">
        <v>7</v>
      </c>
      <c r="O412" s="5">
        <f t="shared" si="42"/>
        <v>1.2829999999999999</v>
      </c>
      <c r="P412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t="s">
        <v>8267</v>
      </c>
      <c r="T412" t="b">
        <v>1</v>
      </c>
      <c r="U412" t="str">
        <f t="shared" si="48"/>
        <v>Successful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8244</v>
      </c>
      <c r="I413" s="10">
        <f t="shared" si="46"/>
        <v>41630.208333333336</v>
      </c>
      <c r="J413" s="10">
        <f t="shared" si="47"/>
        <v>41598.17597222222</v>
      </c>
      <c r="K413">
        <v>1387688400</v>
      </c>
      <c r="L413">
        <v>1384920804</v>
      </c>
      <c r="M413" t="b">
        <v>0</v>
      </c>
      <c r="N413">
        <v>241</v>
      </c>
      <c r="O413" s="5">
        <f t="shared" si="42"/>
        <v>1.0105</v>
      </c>
      <c r="P41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t="s">
        <v>8267</v>
      </c>
      <c r="T413" t="b">
        <v>1</v>
      </c>
      <c r="U413" t="str">
        <f t="shared" si="48"/>
        <v>Successful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8244</v>
      </c>
      <c r="I414" s="10">
        <f t="shared" si="46"/>
        <v>41115.742800925924</v>
      </c>
      <c r="J414" s="10">
        <f t="shared" si="47"/>
        <v>41099.742800925924</v>
      </c>
      <c r="K414">
        <v>1343238578</v>
      </c>
      <c r="L414">
        <v>1341856178</v>
      </c>
      <c r="M414" t="b">
        <v>0</v>
      </c>
      <c r="N414">
        <v>55</v>
      </c>
      <c r="O414" s="5">
        <f t="shared" si="42"/>
        <v>1.2684</v>
      </c>
      <c r="P414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t="s">
        <v>8267</v>
      </c>
      <c r="T414" t="b">
        <v>1</v>
      </c>
      <c r="U414" t="str">
        <f t="shared" si="48"/>
        <v>Successful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8244</v>
      </c>
      <c r="I415" s="10">
        <f t="shared" si="46"/>
        <v>41109.877442129626</v>
      </c>
      <c r="J415" s="10">
        <f t="shared" si="47"/>
        <v>41079.877442129626</v>
      </c>
      <c r="K415">
        <v>1342731811</v>
      </c>
      <c r="L415">
        <v>1340139811</v>
      </c>
      <c r="M415" t="b">
        <v>0</v>
      </c>
      <c r="N415">
        <v>171</v>
      </c>
      <c r="O415" s="5">
        <f t="shared" si="42"/>
        <v>1.0508593749999999</v>
      </c>
      <c r="P41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t="s">
        <v>8267</v>
      </c>
      <c r="T415" t="b">
        <v>1</v>
      </c>
      <c r="U415" t="str">
        <f t="shared" si="48"/>
        <v>Successful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8244</v>
      </c>
      <c r="I416" s="10">
        <f t="shared" si="46"/>
        <v>41559.063252314816</v>
      </c>
      <c r="J416" s="10">
        <f t="shared" si="47"/>
        <v>41529.063252314816</v>
      </c>
      <c r="K416">
        <v>1381541465</v>
      </c>
      <c r="L416">
        <v>1378949465</v>
      </c>
      <c r="M416" t="b">
        <v>0</v>
      </c>
      <c r="N416">
        <v>208</v>
      </c>
      <c r="O416" s="5">
        <f t="shared" si="42"/>
        <v>1.0285405405405406</v>
      </c>
      <c r="P416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t="s">
        <v>8267</v>
      </c>
      <c r="T416" t="b">
        <v>1</v>
      </c>
      <c r="U416" t="str">
        <f t="shared" si="48"/>
        <v>Successful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8249</v>
      </c>
      <c r="I417" s="10">
        <f t="shared" si="46"/>
        <v>41929.5</v>
      </c>
      <c r="J417" s="10">
        <f t="shared" si="47"/>
        <v>41904.851875</v>
      </c>
      <c r="K417">
        <v>1413547200</v>
      </c>
      <c r="L417">
        <v>1411417602</v>
      </c>
      <c r="M417" t="b">
        <v>0</v>
      </c>
      <c r="N417">
        <v>21</v>
      </c>
      <c r="O417" s="5">
        <f t="shared" si="42"/>
        <v>1.0214714285714286</v>
      </c>
      <c r="P41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t="s">
        <v>8267</v>
      </c>
      <c r="T417" t="b">
        <v>1</v>
      </c>
      <c r="U417" t="str">
        <f t="shared" si="48"/>
        <v>Successful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8244</v>
      </c>
      <c r="I418" s="10">
        <f t="shared" si="46"/>
        <v>41678.396192129629</v>
      </c>
      <c r="J418" s="10">
        <f t="shared" si="47"/>
        <v>41648.396192129629</v>
      </c>
      <c r="K418">
        <v>1391851831</v>
      </c>
      <c r="L418">
        <v>1389259831</v>
      </c>
      <c r="M418" t="b">
        <v>0</v>
      </c>
      <c r="N418">
        <v>25</v>
      </c>
      <c r="O418" s="5">
        <f t="shared" si="42"/>
        <v>1.2021700000000002</v>
      </c>
      <c r="P418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t="s">
        <v>8267</v>
      </c>
      <c r="T418" t="b">
        <v>1</v>
      </c>
      <c r="U418" t="str">
        <f t="shared" si="48"/>
        <v>Successful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8244</v>
      </c>
      <c r="I419" s="10">
        <f t="shared" si="46"/>
        <v>41372.189583333333</v>
      </c>
      <c r="J419" s="10">
        <f t="shared" si="47"/>
        <v>41360.970601851848</v>
      </c>
      <c r="K419">
        <v>1365395580</v>
      </c>
      <c r="L419">
        <v>1364426260</v>
      </c>
      <c r="M419" t="b">
        <v>0</v>
      </c>
      <c r="N419">
        <v>52</v>
      </c>
      <c r="O419" s="5">
        <f t="shared" si="42"/>
        <v>1.0024761904761905</v>
      </c>
      <c r="P419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t="s">
        <v>8267</v>
      </c>
      <c r="T419" t="b">
        <v>1</v>
      </c>
      <c r="U419" t="str">
        <f t="shared" si="48"/>
        <v>Successful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8244</v>
      </c>
      <c r="I420" s="10">
        <f t="shared" si="46"/>
        <v>42208.282372685186</v>
      </c>
      <c r="J420" s="10">
        <f t="shared" si="47"/>
        <v>42178.282372685186</v>
      </c>
      <c r="K420">
        <v>1437633997</v>
      </c>
      <c r="L420">
        <v>1435041997</v>
      </c>
      <c r="M420" t="b">
        <v>0</v>
      </c>
      <c r="N420">
        <v>104</v>
      </c>
      <c r="O420" s="5">
        <f t="shared" si="42"/>
        <v>1.0063392857142857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t="s">
        <v>8267</v>
      </c>
      <c r="T420" t="b">
        <v>1</v>
      </c>
      <c r="U420" t="str">
        <f t="shared" si="48"/>
        <v>Successful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8244</v>
      </c>
      <c r="I421" s="10">
        <f t="shared" si="46"/>
        <v>41454.842442129629</v>
      </c>
      <c r="J421" s="10">
        <f t="shared" si="47"/>
        <v>41394.842442129629</v>
      </c>
      <c r="K421">
        <v>1372536787</v>
      </c>
      <c r="L421">
        <v>1367352787</v>
      </c>
      <c r="M421" t="b">
        <v>0</v>
      </c>
      <c r="N421">
        <v>73</v>
      </c>
      <c r="O421" s="5">
        <f t="shared" si="42"/>
        <v>1.004375</v>
      </c>
      <c r="P421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t="s">
        <v>8267</v>
      </c>
      <c r="T421" t="b">
        <v>1</v>
      </c>
      <c r="U421" t="str">
        <f t="shared" si="48"/>
        <v>Successful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8223</v>
      </c>
      <c r="H422" t="s">
        <v>8244</v>
      </c>
      <c r="I422" s="10">
        <f t="shared" si="46"/>
        <v>41712.194803240738</v>
      </c>
      <c r="J422" s="10">
        <f t="shared" si="47"/>
        <v>41682.23646990741</v>
      </c>
      <c r="K422">
        <v>1394772031</v>
      </c>
      <c r="L422">
        <v>1392183631</v>
      </c>
      <c r="M422" t="b">
        <v>0</v>
      </c>
      <c r="N422">
        <v>3</v>
      </c>
      <c r="O422" s="5">
        <f t="shared" si="42"/>
        <v>4.3939393939393936E-3</v>
      </c>
      <c r="P422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t="s">
        <v>8268</v>
      </c>
      <c r="T422" t="b">
        <v>0</v>
      </c>
      <c r="U422" t="str">
        <f t="shared" si="48"/>
        <v>Unsuccessful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8223</v>
      </c>
      <c r="H423" t="s">
        <v>8244</v>
      </c>
      <c r="I423" s="10">
        <f t="shared" si="46"/>
        <v>42237.491388888884</v>
      </c>
      <c r="J423" s="10">
        <f t="shared" si="47"/>
        <v>42177.491388888884</v>
      </c>
      <c r="K423">
        <v>1440157656</v>
      </c>
      <c r="L423">
        <v>1434973656</v>
      </c>
      <c r="M423" t="b">
        <v>0</v>
      </c>
      <c r="N423">
        <v>6</v>
      </c>
      <c r="O423" s="5">
        <f t="shared" si="42"/>
        <v>2.0066666666666667E-2</v>
      </c>
      <c r="P42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t="s">
        <v>8268</v>
      </c>
      <c r="T423" t="b">
        <v>0</v>
      </c>
      <c r="U423" t="str">
        <f t="shared" si="48"/>
        <v>Unsuccessful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8223</v>
      </c>
      <c r="H424" t="s">
        <v>8244</v>
      </c>
      <c r="I424" s="10">
        <f t="shared" si="46"/>
        <v>41893.260381944448</v>
      </c>
      <c r="J424" s="10">
        <f t="shared" si="47"/>
        <v>41863.260381944448</v>
      </c>
      <c r="K424">
        <v>1410416097</v>
      </c>
      <c r="L424">
        <v>1407824097</v>
      </c>
      <c r="M424" t="b">
        <v>0</v>
      </c>
      <c r="N424">
        <v>12</v>
      </c>
      <c r="O424" s="5">
        <f t="shared" si="42"/>
        <v>1.0749999999999999E-2</v>
      </c>
      <c r="P424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t="s">
        <v>8268</v>
      </c>
      <c r="T424" t="b">
        <v>0</v>
      </c>
      <c r="U424" t="str">
        <f t="shared" si="48"/>
        <v>Unsuccessful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8223</v>
      </c>
      <c r="H425" t="s">
        <v>8244</v>
      </c>
      <c r="I425" s="10">
        <f t="shared" si="46"/>
        <v>41430.92627314815</v>
      </c>
      <c r="J425" s="10">
        <f t="shared" si="47"/>
        <v>41400.92627314815</v>
      </c>
      <c r="K425">
        <v>1370470430</v>
      </c>
      <c r="L425">
        <v>1367878430</v>
      </c>
      <c r="M425" t="b">
        <v>0</v>
      </c>
      <c r="N425">
        <v>13</v>
      </c>
      <c r="O425" s="5">
        <f t="shared" si="42"/>
        <v>7.6499999999999997E-3</v>
      </c>
      <c r="P42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t="s">
        <v>8268</v>
      </c>
      <c r="T425" t="b">
        <v>0</v>
      </c>
      <c r="U425" t="str">
        <f t="shared" si="48"/>
        <v>Unsuccessful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8223</v>
      </c>
      <c r="H426" t="s">
        <v>8244</v>
      </c>
      <c r="I426" s="10">
        <f t="shared" si="46"/>
        <v>40994.334479166668</v>
      </c>
      <c r="J426" s="10">
        <f t="shared" si="47"/>
        <v>40934.376145833332</v>
      </c>
      <c r="K426">
        <v>1332748899</v>
      </c>
      <c r="L426">
        <v>1327568499</v>
      </c>
      <c r="M426" t="b">
        <v>0</v>
      </c>
      <c r="N426">
        <v>5</v>
      </c>
      <c r="O426" s="5">
        <f t="shared" si="42"/>
        <v>6.7966666666666675E-2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t="s">
        <v>8268</v>
      </c>
      <c r="T426" t="b">
        <v>0</v>
      </c>
      <c r="U426" t="str">
        <f t="shared" si="48"/>
        <v>Unsuccessful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8223</v>
      </c>
      <c r="H427" t="s">
        <v>8244</v>
      </c>
      <c r="I427" s="10">
        <f t="shared" si="46"/>
        <v>42335.902824074074</v>
      </c>
      <c r="J427" s="10">
        <f t="shared" si="47"/>
        <v>42275.861157407402</v>
      </c>
      <c r="K427">
        <v>1448660404</v>
      </c>
      <c r="L427">
        <v>1443472804</v>
      </c>
      <c r="M427" t="b">
        <v>0</v>
      </c>
      <c r="N427">
        <v>2</v>
      </c>
      <c r="O427" s="5">
        <f t="shared" si="42"/>
        <v>1.2E-4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t="s">
        <v>8268</v>
      </c>
      <c r="T427" t="b">
        <v>0</v>
      </c>
      <c r="U427" t="str">
        <f t="shared" si="48"/>
        <v>Unsuccessful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8223</v>
      </c>
      <c r="H428" t="s">
        <v>8244</v>
      </c>
      <c r="I428" s="10">
        <f t="shared" si="46"/>
        <v>42430.711967592593</v>
      </c>
      <c r="J428" s="10">
        <f t="shared" si="47"/>
        <v>42400.711967592593</v>
      </c>
      <c r="K428">
        <v>1456851914</v>
      </c>
      <c r="L428">
        <v>1454259914</v>
      </c>
      <c r="M428" t="b">
        <v>0</v>
      </c>
      <c r="N428">
        <v>8</v>
      </c>
      <c r="O428" s="5">
        <f t="shared" si="42"/>
        <v>1.3299999999999999E-2</v>
      </c>
      <c r="P428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t="s">
        <v>8268</v>
      </c>
      <c r="T428" t="b">
        <v>0</v>
      </c>
      <c r="U428" t="str">
        <f t="shared" si="48"/>
        <v>Unsuccessful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8223</v>
      </c>
      <c r="H429" t="s">
        <v>8244</v>
      </c>
      <c r="I429" s="10">
        <f t="shared" si="46"/>
        <v>42299.790972222225</v>
      </c>
      <c r="J429" s="10">
        <f t="shared" si="47"/>
        <v>42285.90902777778</v>
      </c>
      <c r="K429">
        <v>1445540340</v>
      </c>
      <c r="L429">
        <v>1444340940</v>
      </c>
      <c r="M429" t="b">
        <v>0</v>
      </c>
      <c r="N429">
        <v>0</v>
      </c>
      <c r="O429" s="5">
        <f t="shared" si="42"/>
        <v>0</v>
      </c>
      <c r="P429" t="str">
        <f t="shared" si="43"/>
        <v>Received No Donations</v>
      </c>
      <c r="Q429" t="str">
        <f t="shared" si="44"/>
        <v>film &amp; video</v>
      </c>
      <c r="R429" t="str">
        <f t="shared" si="45"/>
        <v>animation</v>
      </c>
      <c r="S429" t="s">
        <v>8268</v>
      </c>
      <c r="T429" t="b">
        <v>0</v>
      </c>
      <c r="U429" t="str">
        <f t="shared" si="48"/>
        <v>Unsuccessful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8223</v>
      </c>
      <c r="H430" t="s">
        <v>8244</v>
      </c>
      <c r="I430" s="10">
        <f t="shared" si="46"/>
        <v>41806.916666666664</v>
      </c>
      <c r="J430" s="10">
        <f t="shared" si="47"/>
        <v>41778.766724537039</v>
      </c>
      <c r="K430">
        <v>1402956000</v>
      </c>
      <c r="L430">
        <v>1400523845</v>
      </c>
      <c r="M430" t="b">
        <v>0</v>
      </c>
      <c r="N430">
        <v>13</v>
      </c>
      <c r="O430" s="5">
        <f t="shared" si="42"/>
        <v>5.6333333333333332E-2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t="s">
        <v>8268</v>
      </c>
      <c r="T430" t="b">
        <v>0</v>
      </c>
      <c r="U430" t="str">
        <f t="shared" si="48"/>
        <v>Unsuccessful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8223</v>
      </c>
      <c r="H431" t="s">
        <v>8244</v>
      </c>
      <c r="I431" s="10">
        <f t="shared" si="46"/>
        <v>40144.207638888889</v>
      </c>
      <c r="J431" s="10">
        <f t="shared" si="47"/>
        <v>40070.901412037041</v>
      </c>
      <c r="K431">
        <v>1259297940</v>
      </c>
      <c r="L431">
        <v>1252964282</v>
      </c>
      <c r="M431" t="b">
        <v>0</v>
      </c>
      <c r="N431">
        <v>0</v>
      </c>
      <c r="O431" s="5">
        <f t="shared" si="42"/>
        <v>0</v>
      </c>
      <c r="P431" t="str">
        <f t="shared" si="43"/>
        <v>Received No Donations</v>
      </c>
      <c r="Q431" t="str">
        <f t="shared" si="44"/>
        <v>film &amp; video</v>
      </c>
      <c r="R431" t="str">
        <f t="shared" si="45"/>
        <v>animation</v>
      </c>
      <c r="S431" t="s">
        <v>8268</v>
      </c>
      <c r="T431" t="b">
        <v>0</v>
      </c>
      <c r="U431" t="str">
        <f t="shared" si="48"/>
        <v>Unsuccessful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8223</v>
      </c>
      <c r="H432" t="s">
        <v>8244</v>
      </c>
      <c r="I432" s="10">
        <f t="shared" si="46"/>
        <v>41528.107256944444</v>
      </c>
      <c r="J432" s="10">
        <f t="shared" si="47"/>
        <v>41513.107256944444</v>
      </c>
      <c r="K432">
        <v>1378866867</v>
      </c>
      <c r="L432">
        <v>1377570867</v>
      </c>
      <c r="M432" t="b">
        <v>0</v>
      </c>
      <c r="N432">
        <v>5</v>
      </c>
      <c r="O432" s="5">
        <f t="shared" si="42"/>
        <v>2.4E-2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t="s">
        <v>8268</v>
      </c>
      <c r="T432" t="b">
        <v>0</v>
      </c>
      <c r="U432" t="str">
        <f t="shared" si="48"/>
        <v>Unsuccessful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8224</v>
      </c>
      <c r="H433" t="s">
        <v>8245</v>
      </c>
      <c r="I433" s="10">
        <f t="shared" si="46"/>
        <v>42556.871331018519</v>
      </c>
      <c r="J433" s="10">
        <f t="shared" si="47"/>
        <v>42526.871331018519</v>
      </c>
      <c r="K433">
        <v>1467752083</v>
      </c>
      <c r="L433">
        <v>1465160083</v>
      </c>
      <c r="M433" t="b">
        <v>0</v>
      </c>
      <c r="N433">
        <v>8</v>
      </c>
      <c r="O433" s="5">
        <f t="shared" si="42"/>
        <v>0.13833333333333334</v>
      </c>
      <c r="P43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t="s">
        <v>8268</v>
      </c>
      <c r="T433" t="b">
        <v>0</v>
      </c>
      <c r="U433" t="str">
        <f t="shared" si="48"/>
        <v>Unsuccessful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8223</v>
      </c>
      <c r="H434" t="s">
        <v>8244</v>
      </c>
      <c r="I434" s="10">
        <f t="shared" si="46"/>
        <v>42298.726631944446</v>
      </c>
      <c r="J434" s="10">
        <f t="shared" si="47"/>
        <v>42238.726631944446</v>
      </c>
      <c r="K434">
        <v>1445448381</v>
      </c>
      <c r="L434">
        <v>1440264381</v>
      </c>
      <c r="M434" t="b">
        <v>0</v>
      </c>
      <c r="N434">
        <v>8</v>
      </c>
      <c r="O434" s="5">
        <f t="shared" si="42"/>
        <v>9.5000000000000001E-2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t="s">
        <v>8268</v>
      </c>
      <c r="T434" t="b">
        <v>0</v>
      </c>
      <c r="U434" t="str">
        <f t="shared" si="48"/>
        <v>Unsuccessful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8223</v>
      </c>
      <c r="H435" t="s">
        <v>8244</v>
      </c>
      <c r="I435" s="10">
        <f t="shared" si="46"/>
        <v>42288.629884259259</v>
      </c>
      <c r="J435" s="10">
        <f t="shared" si="47"/>
        <v>42228.629884259259</v>
      </c>
      <c r="K435">
        <v>1444576022</v>
      </c>
      <c r="L435">
        <v>1439392022</v>
      </c>
      <c r="M435" t="b">
        <v>0</v>
      </c>
      <c r="N435">
        <v>0</v>
      </c>
      <c r="O435" s="5">
        <f t="shared" si="42"/>
        <v>0</v>
      </c>
      <c r="P435" t="str">
        <f t="shared" si="43"/>
        <v>Received No Donations</v>
      </c>
      <c r="Q435" t="str">
        <f t="shared" si="44"/>
        <v>film &amp; video</v>
      </c>
      <c r="R435" t="str">
        <f t="shared" si="45"/>
        <v>animation</v>
      </c>
      <c r="S435" t="s">
        <v>8268</v>
      </c>
      <c r="T435" t="b">
        <v>0</v>
      </c>
      <c r="U435" t="str">
        <f t="shared" si="48"/>
        <v>Unsuccessful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8223</v>
      </c>
      <c r="H436" t="s">
        <v>8244</v>
      </c>
      <c r="I436" s="10">
        <f t="shared" si="46"/>
        <v>41609.876180555555</v>
      </c>
      <c r="J436" s="10">
        <f t="shared" si="47"/>
        <v>41576.834513888891</v>
      </c>
      <c r="K436">
        <v>1385931702</v>
      </c>
      <c r="L436">
        <v>1383076902</v>
      </c>
      <c r="M436" t="b">
        <v>0</v>
      </c>
      <c r="N436">
        <v>2</v>
      </c>
      <c r="O436" s="5">
        <f t="shared" si="42"/>
        <v>0.05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t="s">
        <v>8268</v>
      </c>
      <c r="T436" t="b">
        <v>0</v>
      </c>
      <c r="U436" t="str">
        <f t="shared" si="48"/>
        <v>Unsuccessful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8223</v>
      </c>
      <c r="H437" t="s">
        <v>8244</v>
      </c>
      <c r="I437" s="10">
        <f t="shared" si="46"/>
        <v>41530.747453703705</v>
      </c>
      <c r="J437" s="10">
        <f t="shared" si="47"/>
        <v>41500.747453703705</v>
      </c>
      <c r="K437">
        <v>1379094980</v>
      </c>
      <c r="L437">
        <v>1376502980</v>
      </c>
      <c r="M437" t="b">
        <v>0</v>
      </c>
      <c r="N437">
        <v>3</v>
      </c>
      <c r="O437" s="5">
        <f t="shared" si="42"/>
        <v>2.7272727272727273E-5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t="s">
        <v>8268</v>
      </c>
      <c r="T437" t="b">
        <v>0</v>
      </c>
      <c r="U437" t="str">
        <f t="shared" si="48"/>
        <v>Unsuccessful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8223</v>
      </c>
      <c r="H438" t="s">
        <v>8244</v>
      </c>
      <c r="I438" s="10">
        <f t="shared" si="46"/>
        <v>41486.36241898148</v>
      </c>
      <c r="J438" s="10">
        <f t="shared" si="47"/>
        <v>41456.36241898148</v>
      </c>
      <c r="K438">
        <v>1375260113</v>
      </c>
      <c r="L438">
        <v>1372668113</v>
      </c>
      <c r="M438" t="b">
        <v>0</v>
      </c>
      <c r="N438">
        <v>0</v>
      </c>
      <c r="O438" s="5">
        <f t="shared" si="42"/>
        <v>0</v>
      </c>
      <c r="P438" t="str">
        <f t="shared" si="43"/>
        <v>Received No Donations</v>
      </c>
      <c r="Q438" t="str">
        <f t="shared" si="44"/>
        <v>film &amp; video</v>
      </c>
      <c r="R438" t="str">
        <f t="shared" si="45"/>
        <v>animation</v>
      </c>
      <c r="S438" t="s">
        <v>8268</v>
      </c>
      <c r="T438" t="b">
        <v>0</v>
      </c>
      <c r="U438" t="str">
        <f t="shared" si="48"/>
        <v>Unsuccessful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8228</v>
      </c>
      <c r="H439" t="s">
        <v>8249</v>
      </c>
      <c r="I439" s="10">
        <f t="shared" si="46"/>
        <v>42651.31858796296</v>
      </c>
      <c r="J439" s="10">
        <f t="shared" si="47"/>
        <v>42591.31858796296</v>
      </c>
      <c r="K439">
        <v>1475912326</v>
      </c>
      <c r="L439">
        <v>1470728326</v>
      </c>
      <c r="M439" t="b">
        <v>0</v>
      </c>
      <c r="N439">
        <v>0</v>
      </c>
      <c r="O439" s="5">
        <f t="shared" si="42"/>
        <v>0</v>
      </c>
      <c r="P439" t="str">
        <f t="shared" si="43"/>
        <v>Received No Donations</v>
      </c>
      <c r="Q439" t="str">
        <f t="shared" si="44"/>
        <v>film &amp; video</v>
      </c>
      <c r="R439" t="str">
        <f t="shared" si="45"/>
        <v>animation</v>
      </c>
      <c r="S439" t="s">
        <v>8268</v>
      </c>
      <c r="T439" t="b">
        <v>0</v>
      </c>
      <c r="U439" t="str">
        <f t="shared" si="48"/>
        <v>Unsuccessful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8223</v>
      </c>
      <c r="H440" t="s">
        <v>8244</v>
      </c>
      <c r="I440" s="10">
        <f t="shared" si="46"/>
        <v>42326.302754629629</v>
      </c>
      <c r="J440" s="10">
        <f t="shared" si="47"/>
        <v>42296.261087962965</v>
      </c>
      <c r="K440">
        <v>1447830958</v>
      </c>
      <c r="L440">
        <v>1445235358</v>
      </c>
      <c r="M440" t="b">
        <v>0</v>
      </c>
      <c r="N440">
        <v>11</v>
      </c>
      <c r="O440" s="5">
        <f t="shared" si="42"/>
        <v>9.3799999999999994E-2</v>
      </c>
      <c r="P440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t="s">
        <v>8268</v>
      </c>
      <c r="T440" t="b">
        <v>0</v>
      </c>
      <c r="U440" t="str">
        <f t="shared" si="48"/>
        <v>Unsuccessful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8223</v>
      </c>
      <c r="H441" t="s">
        <v>8244</v>
      </c>
      <c r="I441" s="10">
        <f t="shared" si="46"/>
        <v>41929.761782407411</v>
      </c>
      <c r="J441" s="10">
        <f t="shared" si="47"/>
        <v>41919.761782407411</v>
      </c>
      <c r="K441">
        <v>1413569818</v>
      </c>
      <c r="L441">
        <v>1412705818</v>
      </c>
      <c r="M441" t="b">
        <v>0</v>
      </c>
      <c r="N441">
        <v>0</v>
      </c>
      <c r="O441" s="5">
        <f t="shared" si="42"/>
        <v>0</v>
      </c>
      <c r="P441" t="str">
        <f t="shared" si="43"/>
        <v>Received No Donations</v>
      </c>
      <c r="Q441" t="str">
        <f t="shared" si="44"/>
        <v>film &amp; video</v>
      </c>
      <c r="R441" t="str">
        <f t="shared" si="45"/>
        <v>animation</v>
      </c>
      <c r="S441" t="s">
        <v>8268</v>
      </c>
      <c r="T441" t="b">
        <v>0</v>
      </c>
      <c r="U441" t="str">
        <f t="shared" si="48"/>
        <v>Unsuccessful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8223</v>
      </c>
      <c r="H442" t="s">
        <v>8244</v>
      </c>
      <c r="I442" s="10">
        <f t="shared" si="46"/>
        <v>42453.943900462968</v>
      </c>
      <c r="J442" s="10">
        <f t="shared" si="47"/>
        <v>42423.985567129625</v>
      </c>
      <c r="K442">
        <v>1458859153</v>
      </c>
      <c r="L442">
        <v>1456270753</v>
      </c>
      <c r="M442" t="b">
        <v>0</v>
      </c>
      <c r="N442">
        <v>1</v>
      </c>
      <c r="O442" s="5">
        <f t="shared" si="42"/>
        <v>1E-3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t="s">
        <v>8268</v>
      </c>
      <c r="T442" t="b">
        <v>0</v>
      </c>
      <c r="U442" t="str">
        <f t="shared" si="48"/>
        <v>Unsuccessful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8224</v>
      </c>
      <c r="H443" t="s">
        <v>8245</v>
      </c>
      <c r="I443" s="10">
        <f t="shared" si="46"/>
        <v>41580.793935185182</v>
      </c>
      <c r="J443" s="10">
        <f t="shared" si="47"/>
        <v>41550.793935185182</v>
      </c>
      <c r="K443">
        <v>1383418996</v>
      </c>
      <c r="L443">
        <v>1380826996</v>
      </c>
      <c r="M443" t="b">
        <v>0</v>
      </c>
      <c r="N443">
        <v>0</v>
      </c>
      <c r="O443" s="5">
        <f t="shared" si="42"/>
        <v>0</v>
      </c>
      <c r="P443" t="str">
        <f t="shared" si="43"/>
        <v>Received No Donations</v>
      </c>
      <c r="Q443" t="str">
        <f t="shared" si="44"/>
        <v>film &amp; video</v>
      </c>
      <c r="R443" t="str">
        <f t="shared" si="45"/>
        <v>animation</v>
      </c>
      <c r="S443" t="s">
        <v>8268</v>
      </c>
      <c r="T443" t="b">
        <v>0</v>
      </c>
      <c r="U443" t="str">
        <f t="shared" si="48"/>
        <v>Unsuccessful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8223</v>
      </c>
      <c r="H444" t="s">
        <v>8244</v>
      </c>
      <c r="I444" s="10">
        <f t="shared" si="46"/>
        <v>42054.888692129629</v>
      </c>
      <c r="J444" s="10">
        <f t="shared" si="47"/>
        <v>42024.888692129629</v>
      </c>
      <c r="K444">
        <v>1424380783</v>
      </c>
      <c r="L444">
        <v>1421788783</v>
      </c>
      <c r="M444" t="b">
        <v>0</v>
      </c>
      <c r="N444">
        <v>17</v>
      </c>
      <c r="O444" s="5">
        <f t="shared" si="42"/>
        <v>0.39358823529411763</v>
      </c>
      <c r="P444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t="s">
        <v>8268</v>
      </c>
      <c r="T444" t="b">
        <v>0</v>
      </c>
      <c r="U444" t="str">
        <f t="shared" si="48"/>
        <v>Unsuccessful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8228</v>
      </c>
      <c r="H445" t="s">
        <v>8249</v>
      </c>
      <c r="I445" s="10">
        <f t="shared" si="46"/>
        <v>41680.015057870369</v>
      </c>
      <c r="J445" s="10">
        <f t="shared" si="47"/>
        <v>41650.015057870369</v>
      </c>
      <c r="K445">
        <v>1391991701</v>
      </c>
      <c r="L445">
        <v>1389399701</v>
      </c>
      <c r="M445" t="b">
        <v>0</v>
      </c>
      <c r="N445">
        <v>2</v>
      </c>
      <c r="O445" s="5">
        <f t="shared" si="42"/>
        <v>1E-3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t="s">
        <v>8268</v>
      </c>
      <c r="T445" t="b">
        <v>0</v>
      </c>
      <c r="U445" t="str">
        <f t="shared" si="48"/>
        <v>Unsuccessful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8223</v>
      </c>
      <c r="H446" t="s">
        <v>8244</v>
      </c>
      <c r="I446" s="10">
        <f t="shared" si="46"/>
        <v>40954.906956018516</v>
      </c>
      <c r="J446" s="10">
        <f t="shared" si="47"/>
        <v>40894.906956018516</v>
      </c>
      <c r="K446">
        <v>1329342361</v>
      </c>
      <c r="L446">
        <v>1324158361</v>
      </c>
      <c r="M446" t="b">
        <v>0</v>
      </c>
      <c r="N446">
        <v>1</v>
      </c>
      <c r="O446" s="5">
        <f t="shared" si="42"/>
        <v>0.05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t="s">
        <v>8268</v>
      </c>
      <c r="T446" t="b">
        <v>0</v>
      </c>
      <c r="U446" t="str">
        <f t="shared" si="48"/>
        <v>Unsuccessful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8223</v>
      </c>
      <c r="H447" t="s">
        <v>8244</v>
      </c>
      <c r="I447" s="10">
        <f t="shared" si="46"/>
        <v>42145.335358796292</v>
      </c>
      <c r="J447" s="10">
        <f t="shared" si="47"/>
        <v>42130.335358796292</v>
      </c>
      <c r="K447">
        <v>1432195375</v>
      </c>
      <c r="L447">
        <v>1430899375</v>
      </c>
      <c r="M447" t="b">
        <v>0</v>
      </c>
      <c r="N447">
        <v>2</v>
      </c>
      <c r="O447" s="5">
        <f t="shared" si="42"/>
        <v>3.3333333333333335E-5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t="s">
        <v>8268</v>
      </c>
      <c r="T447" t="b">
        <v>0</v>
      </c>
      <c r="U447" t="str">
        <f t="shared" si="48"/>
        <v>Unsuccessful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8223</v>
      </c>
      <c r="H448" t="s">
        <v>8244</v>
      </c>
      <c r="I448" s="10">
        <f t="shared" si="46"/>
        <v>42067.083564814813</v>
      </c>
      <c r="J448" s="10">
        <f t="shared" si="47"/>
        <v>42037.083564814813</v>
      </c>
      <c r="K448">
        <v>1425434420</v>
      </c>
      <c r="L448">
        <v>1422842420</v>
      </c>
      <c r="M448" t="b">
        <v>0</v>
      </c>
      <c r="N448">
        <v>16</v>
      </c>
      <c r="O448" s="5">
        <f t="shared" si="42"/>
        <v>7.2952380952380949E-2</v>
      </c>
      <c r="P448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t="s">
        <v>8268</v>
      </c>
      <c r="T448" t="b">
        <v>0</v>
      </c>
      <c r="U448" t="str">
        <f t="shared" si="48"/>
        <v>Unsuccessful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8224</v>
      </c>
      <c r="H449" t="s">
        <v>8245</v>
      </c>
      <c r="I449" s="10">
        <f t="shared" si="46"/>
        <v>41356.513460648144</v>
      </c>
      <c r="J449" s="10">
        <f t="shared" si="47"/>
        <v>41331.555127314816</v>
      </c>
      <c r="K449">
        <v>1364041163</v>
      </c>
      <c r="L449">
        <v>1361884763</v>
      </c>
      <c r="M449" t="b">
        <v>0</v>
      </c>
      <c r="N449">
        <v>1</v>
      </c>
      <c r="O449" s="5">
        <f t="shared" si="42"/>
        <v>1.6666666666666666E-4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t="s">
        <v>8268</v>
      </c>
      <c r="T449" t="b">
        <v>0</v>
      </c>
      <c r="U449" t="str">
        <f t="shared" si="48"/>
        <v>Unsuccessful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8223</v>
      </c>
      <c r="H450" t="s">
        <v>8244</v>
      </c>
      <c r="I450" s="10">
        <f t="shared" si="46"/>
        <v>41773.758043981477</v>
      </c>
      <c r="J450" s="10">
        <f t="shared" si="47"/>
        <v>41753.758043981477</v>
      </c>
      <c r="K450">
        <v>1400091095</v>
      </c>
      <c r="L450">
        <v>1398363095</v>
      </c>
      <c r="M450" t="b">
        <v>0</v>
      </c>
      <c r="N450">
        <v>4</v>
      </c>
      <c r="O450" s="5">
        <f t="shared" ref="O450:O513" si="49">E450/D450</f>
        <v>3.2804E-2</v>
      </c>
      <c r="P450">
        <f t="shared" ref="P450:P513" si="50">IFERROR((E450/N450),"Received No Donations")</f>
        <v>20.502500000000001</v>
      </c>
      <c r="Q450" t="str">
        <f t="shared" ref="Q450:Q513" si="51">LEFT(S450,FIND("/",S450)-1)</f>
        <v>film &amp; video</v>
      </c>
      <c r="R450" t="str">
        <f t="shared" ref="R450:R513" si="52">RIGHT(S450,LEN(S450)-FIND("/",S450))</f>
        <v>animation</v>
      </c>
      <c r="S450" t="s">
        <v>8268</v>
      </c>
      <c r="T450" t="b">
        <v>0</v>
      </c>
      <c r="U450" t="str">
        <f t="shared" si="48"/>
        <v>Unsuccessful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8224</v>
      </c>
      <c r="H451" t="s">
        <v>8245</v>
      </c>
      <c r="I451" s="10">
        <f t="shared" ref="I451:I514" si="53">((K451/86400)/IF(LEN(K451)=13,1000,1))+DATE(1970,1,1)</f>
        <v>41564.568113425928</v>
      </c>
      <c r="J451" s="10">
        <f t="shared" ref="J451:J514" si="54">((L451/86400)/IF(LEN(L451)=13,1000,1))+DATE(1970,1,1)</f>
        <v>41534.568113425928</v>
      </c>
      <c r="K451">
        <v>1382017085</v>
      </c>
      <c r="L451">
        <v>1379425085</v>
      </c>
      <c r="M451" t="b">
        <v>0</v>
      </c>
      <c r="N451">
        <v>5</v>
      </c>
      <c r="O451" s="5">
        <f t="shared" si="49"/>
        <v>2.2499999999999999E-2</v>
      </c>
      <c r="P451">
        <f t="shared" si="50"/>
        <v>9</v>
      </c>
      <c r="Q451" t="str">
        <f t="shared" si="51"/>
        <v>film &amp; video</v>
      </c>
      <c r="R451" t="str">
        <f t="shared" si="52"/>
        <v>animation</v>
      </c>
      <c r="S451" t="s">
        <v>8268</v>
      </c>
      <c r="T451" t="b">
        <v>0</v>
      </c>
      <c r="U451" t="str">
        <f t="shared" ref="U451:U514" si="55">IF(F451="successful","Successful","Unsuccessful")</f>
        <v>Unsuccessful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8223</v>
      </c>
      <c r="H452" t="s">
        <v>8244</v>
      </c>
      <c r="I452" s="10">
        <f t="shared" si="53"/>
        <v>41684.946759259255</v>
      </c>
      <c r="J452" s="10">
        <f t="shared" si="54"/>
        <v>41654.946759259255</v>
      </c>
      <c r="K452">
        <v>1392417800</v>
      </c>
      <c r="L452">
        <v>1389825800</v>
      </c>
      <c r="M452" t="b">
        <v>0</v>
      </c>
      <c r="N452">
        <v>7</v>
      </c>
      <c r="O452" s="5">
        <f t="shared" si="49"/>
        <v>7.92E-3</v>
      </c>
      <c r="P452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t="s">
        <v>8268</v>
      </c>
      <c r="T452" t="b">
        <v>0</v>
      </c>
      <c r="U452" t="str">
        <f t="shared" si="55"/>
        <v>Unsuccessful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8223</v>
      </c>
      <c r="H453" t="s">
        <v>8244</v>
      </c>
      <c r="I453" s="10">
        <f t="shared" si="53"/>
        <v>41664.715173611112</v>
      </c>
      <c r="J453" s="10">
        <f t="shared" si="54"/>
        <v>41634.715173611112</v>
      </c>
      <c r="K453">
        <v>1390669791</v>
      </c>
      <c r="L453">
        <v>1388077791</v>
      </c>
      <c r="M453" t="b">
        <v>0</v>
      </c>
      <c r="N453">
        <v>0</v>
      </c>
      <c r="O453" s="5">
        <f t="shared" si="49"/>
        <v>0</v>
      </c>
      <c r="P453" t="str">
        <f t="shared" si="50"/>
        <v>Received No Donations</v>
      </c>
      <c r="Q453" t="str">
        <f t="shared" si="51"/>
        <v>film &amp; video</v>
      </c>
      <c r="R453" t="str">
        <f t="shared" si="52"/>
        <v>animation</v>
      </c>
      <c r="S453" t="s">
        <v>8268</v>
      </c>
      <c r="T453" t="b">
        <v>0</v>
      </c>
      <c r="U453" t="str">
        <f t="shared" si="55"/>
        <v>Unsuccessful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8223</v>
      </c>
      <c r="H454" t="s">
        <v>8244</v>
      </c>
      <c r="I454" s="10">
        <f t="shared" si="53"/>
        <v>42137.703877314816</v>
      </c>
      <c r="J454" s="10">
        <f t="shared" si="54"/>
        <v>42107.703877314816</v>
      </c>
      <c r="K454">
        <v>1431536015</v>
      </c>
      <c r="L454">
        <v>1428944015</v>
      </c>
      <c r="M454" t="b">
        <v>0</v>
      </c>
      <c r="N454">
        <v>12</v>
      </c>
      <c r="O454" s="5">
        <f t="shared" si="49"/>
        <v>0.64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t="s">
        <v>8268</v>
      </c>
      <c r="T454" t="b">
        <v>0</v>
      </c>
      <c r="U454" t="str">
        <f t="shared" si="55"/>
        <v>Unsuccessful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8223</v>
      </c>
      <c r="H455" t="s">
        <v>8244</v>
      </c>
      <c r="I455" s="10">
        <f t="shared" si="53"/>
        <v>42054.824988425928</v>
      </c>
      <c r="J455" s="10">
        <f t="shared" si="54"/>
        <v>42038.824988425928</v>
      </c>
      <c r="K455">
        <v>1424375279</v>
      </c>
      <c r="L455">
        <v>1422992879</v>
      </c>
      <c r="M455" t="b">
        <v>0</v>
      </c>
      <c r="N455">
        <v>2</v>
      </c>
      <c r="O455" s="5">
        <f t="shared" si="49"/>
        <v>2.740447957839262E-4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t="s">
        <v>8268</v>
      </c>
      <c r="T455" t="b">
        <v>0</v>
      </c>
      <c r="U455" t="str">
        <f t="shared" si="55"/>
        <v>Unsuccessful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8223</v>
      </c>
      <c r="H456" t="s">
        <v>8244</v>
      </c>
      <c r="I456" s="10">
        <f t="shared" si="53"/>
        <v>41969.551388888889</v>
      </c>
      <c r="J456" s="10">
        <f t="shared" si="54"/>
        <v>41938.717256944445</v>
      </c>
      <c r="K456">
        <v>1417007640</v>
      </c>
      <c r="L456">
        <v>1414343571</v>
      </c>
      <c r="M456" t="b">
        <v>0</v>
      </c>
      <c r="N456">
        <v>5</v>
      </c>
      <c r="O456" s="5">
        <f t="shared" si="49"/>
        <v>8.2000000000000007E-3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t="s">
        <v>8268</v>
      </c>
      <c r="T456" t="b">
        <v>0</v>
      </c>
      <c r="U456" t="str">
        <f t="shared" si="55"/>
        <v>Unsuccessful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8223</v>
      </c>
      <c r="H457" t="s">
        <v>8244</v>
      </c>
      <c r="I457" s="10">
        <f t="shared" si="53"/>
        <v>41016.021527777775</v>
      </c>
      <c r="J457" s="10">
        <f t="shared" si="54"/>
        <v>40971.002569444448</v>
      </c>
      <c r="K457">
        <v>1334622660</v>
      </c>
      <c r="L457">
        <v>1330733022</v>
      </c>
      <c r="M457" t="b">
        <v>0</v>
      </c>
      <c r="N457">
        <v>2</v>
      </c>
      <c r="O457" s="5">
        <f t="shared" si="49"/>
        <v>6.9230769230769226E-4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t="s">
        <v>8268</v>
      </c>
      <c r="T457" t="b">
        <v>0</v>
      </c>
      <c r="U457" t="str">
        <f t="shared" si="55"/>
        <v>Unsuccessful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8223</v>
      </c>
      <c r="H458" t="s">
        <v>8244</v>
      </c>
      <c r="I458" s="10">
        <f t="shared" si="53"/>
        <v>41569.165972222225</v>
      </c>
      <c r="J458" s="10">
        <f t="shared" si="54"/>
        <v>41547.694456018522</v>
      </c>
      <c r="K458">
        <v>1382414340</v>
      </c>
      <c r="L458">
        <v>1380559201</v>
      </c>
      <c r="M458" t="b">
        <v>0</v>
      </c>
      <c r="N458">
        <v>3</v>
      </c>
      <c r="O458" s="5">
        <f t="shared" si="49"/>
        <v>6.8631863186318634E-3</v>
      </c>
      <c r="P458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t="s">
        <v>8268</v>
      </c>
      <c r="T458" t="b">
        <v>0</v>
      </c>
      <c r="U458" t="str">
        <f t="shared" si="55"/>
        <v>Unsuccessful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8228</v>
      </c>
      <c r="H459" t="s">
        <v>8249</v>
      </c>
      <c r="I459" s="10">
        <f t="shared" si="53"/>
        <v>41867.767500000002</v>
      </c>
      <c r="J459" s="10">
        <f t="shared" si="54"/>
        <v>41837.767500000002</v>
      </c>
      <c r="K459">
        <v>1408213512</v>
      </c>
      <c r="L459">
        <v>1405621512</v>
      </c>
      <c r="M459" t="b">
        <v>0</v>
      </c>
      <c r="N459">
        <v>0</v>
      </c>
      <c r="O459" s="5">
        <f t="shared" si="49"/>
        <v>0</v>
      </c>
      <c r="P459" t="str">
        <f t="shared" si="50"/>
        <v>Received No Donations</v>
      </c>
      <c r="Q459" t="str">
        <f t="shared" si="51"/>
        <v>film &amp; video</v>
      </c>
      <c r="R459" t="str">
        <f t="shared" si="52"/>
        <v>animation</v>
      </c>
      <c r="S459" t="s">
        <v>8268</v>
      </c>
      <c r="T459" t="b">
        <v>0</v>
      </c>
      <c r="U459" t="str">
        <f t="shared" si="55"/>
        <v>Unsuccessful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8224</v>
      </c>
      <c r="H460" t="s">
        <v>8245</v>
      </c>
      <c r="I460" s="10">
        <f t="shared" si="53"/>
        <v>41408.69976851852</v>
      </c>
      <c r="J460" s="10">
        <f t="shared" si="54"/>
        <v>41378.69976851852</v>
      </c>
      <c r="K460">
        <v>1368550060</v>
      </c>
      <c r="L460">
        <v>1365958060</v>
      </c>
      <c r="M460" t="b">
        <v>0</v>
      </c>
      <c r="N460">
        <v>49</v>
      </c>
      <c r="O460" s="5">
        <f t="shared" si="49"/>
        <v>8.2100000000000006E-2</v>
      </c>
      <c r="P460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t="s">
        <v>8268</v>
      </c>
      <c r="T460" t="b">
        <v>0</v>
      </c>
      <c r="U460" t="str">
        <f t="shared" si="55"/>
        <v>Unsuccessful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8223</v>
      </c>
      <c r="H461" t="s">
        <v>8244</v>
      </c>
      <c r="I461" s="10">
        <f t="shared" si="53"/>
        <v>40860.682025462964</v>
      </c>
      <c r="J461" s="10">
        <f t="shared" si="54"/>
        <v>40800.6403587963</v>
      </c>
      <c r="K461">
        <v>1321201327</v>
      </c>
      <c r="L461">
        <v>1316013727</v>
      </c>
      <c r="M461" t="b">
        <v>0</v>
      </c>
      <c r="N461">
        <v>1</v>
      </c>
      <c r="O461" s="5">
        <f t="shared" si="49"/>
        <v>6.4102564102564103E-4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t="s">
        <v>8268</v>
      </c>
      <c r="T461" t="b">
        <v>0</v>
      </c>
      <c r="U461" t="str">
        <f t="shared" si="55"/>
        <v>Unsuccessful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8223</v>
      </c>
      <c r="H462" t="s">
        <v>8244</v>
      </c>
      <c r="I462" s="10">
        <f t="shared" si="53"/>
        <v>41791.166666666664</v>
      </c>
      <c r="J462" s="10">
        <f t="shared" si="54"/>
        <v>41759.542534722219</v>
      </c>
      <c r="K462">
        <v>1401595200</v>
      </c>
      <c r="L462">
        <v>1398862875</v>
      </c>
      <c r="M462" t="b">
        <v>0</v>
      </c>
      <c r="N462">
        <v>2</v>
      </c>
      <c r="O462" s="5">
        <f t="shared" si="49"/>
        <v>2.9411764705882353E-3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t="s">
        <v>8268</v>
      </c>
      <c r="T462" t="b">
        <v>0</v>
      </c>
      <c r="U462" t="str">
        <f t="shared" si="55"/>
        <v>Unsuccessful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8224</v>
      </c>
      <c r="H463" t="s">
        <v>8245</v>
      </c>
      <c r="I463" s="10">
        <f t="shared" si="53"/>
        <v>41427.84684027778</v>
      </c>
      <c r="J463" s="10">
        <f t="shared" si="54"/>
        <v>41407.84684027778</v>
      </c>
      <c r="K463">
        <v>1370204367</v>
      </c>
      <c r="L463">
        <v>1368476367</v>
      </c>
      <c r="M463" t="b">
        <v>0</v>
      </c>
      <c r="N463">
        <v>0</v>
      </c>
      <c r="O463" s="5">
        <f t="shared" si="49"/>
        <v>0</v>
      </c>
      <c r="P463" t="str">
        <f t="shared" si="50"/>
        <v>Received No Donations</v>
      </c>
      <c r="Q463" t="str">
        <f t="shared" si="51"/>
        <v>film &amp; video</v>
      </c>
      <c r="R463" t="str">
        <f t="shared" si="52"/>
        <v>animation</v>
      </c>
      <c r="S463" t="s">
        <v>8268</v>
      </c>
      <c r="T463" t="b">
        <v>0</v>
      </c>
      <c r="U463" t="str">
        <f t="shared" si="55"/>
        <v>Unsuccessful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8223</v>
      </c>
      <c r="H464" t="s">
        <v>8244</v>
      </c>
      <c r="I464" s="10">
        <f t="shared" si="53"/>
        <v>40765.12663194444</v>
      </c>
      <c r="J464" s="10">
        <f t="shared" si="54"/>
        <v>40705.12663194444</v>
      </c>
      <c r="K464">
        <v>1312945341</v>
      </c>
      <c r="L464">
        <v>1307761341</v>
      </c>
      <c r="M464" t="b">
        <v>0</v>
      </c>
      <c r="N464">
        <v>0</v>
      </c>
      <c r="O464" s="5">
        <f t="shared" si="49"/>
        <v>0</v>
      </c>
      <c r="P464" t="str">
        <f t="shared" si="50"/>
        <v>Received No Donations</v>
      </c>
      <c r="Q464" t="str">
        <f t="shared" si="51"/>
        <v>film &amp; video</v>
      </c>
      <c r="R464" t="str">
        <f t="shared" si="52"/>
        <v>animation</v>
      </c>
      <c r="S464" t="s">
        <v>8268</v>
      </c>
      <c r="T464" t="b">
        <v>0</v>
      </c>
      <c r="U464" t="str">
        <f t="shared" si="55"/>
        <v>Unsuccessful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8223</v>
      </c>
      <c r="H465" t="s">
        <v>8244</v>
      </c>
      <c r="I465" s="10">
        <f t="shared" si="53"/>
        <v>40810.710104166668</v>
      </c>
      <c r="J465" s="10">
        <f t="shared" si="54"/>
        <v>40750.710104166668</v>
      </c>
      <c r="K465">
        <v>1316883753</v>
      </c>
      <c r="L465">
        <v>1311699753</v>
      </c>
      <c r="M465" t="b">
        <v>0</v>
      </c>
      <c r="N465">
        <v>11</v>
      </c>
      <c r="O465" s="5">
        <f t="shared" si="49"/>
        <v>2.2727272727272728E-2</v>
      </c>
      <c r="P46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t="s">
        <v>8268</v>
      </c>
      <c r="T465" t="b">
        <v>0</v>
      </c>
      <c r="U465" t="str">
        <f t="shared" si="55"/>
        <v>Unsuccessful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8235</v>
      </c>
      <c r="H466" t="s">
        <v>8247</v>
      </c>
      <c r="I466" s="10">
        <f t="shared" si="53"/>
        <v>42508.84878472222</v>
      </c>
      <c r="J466" s="10">
        <f t="shared" si="54"/>
        <v>42488.84878472222</v>
      </c>
      <c r="K466">
        <v>1463602935</v>
      </c>
      <c r="L466">
        <v>1461874935</v>
      </c>
      <c r="M466" t="b">
        <v>0</v>
      </c>
      <c r="N466">
        <v>1</v>
      </c>
      <c r="O466" s="5">
        <f t="shared" si="49"/>
        <v>9.9009900990099011E-4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t="s">
        <v>8268</v>
      </c>
      <c r="T466" t="b">
        <v>0</v>
      </c>
      <c r="U466" t="str">
        <f t="shared" si="55"/>
        <v>Unsuccessful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8223</v>
      </c>
      <c r="H467" t="s">
        <v>8244</v>
      </c>
      <c r="I467" s="10">
        <f t="shared" si="53"/>
        <v>41817.120069444441</v>
      </c>
      <c r="J467" s="10">
        <f t="shared" si="54"/>
        <v>41801.120069444441</v>
      </c>
      <c r="K467">
        <v>1403837574</v>
      </c>
      <c r="L467">
        <v>1402455174</v>
      </c>
      <c r="M467" t="b">
        <v>0</v>
      </c>
      <c r="N467">
        <v>8</v>
      </c>
      <c r="O467" s="5">
        <f t="shared" si="49"/>
        <v>0.26953125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t="s">
        <v>8268</v>
      </c>
      <c r="T467" t="b">
        <v>0</v>
      </c>
      <c r="U467" t="str">
        <f t="shared" si="55"/>
        <v>Unsuccessful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8223</v>
      </c>
      <c r="H468" t="s">
        <v>8244</v>
      </c>
      <c r="I468" s="10">
        <f t="shared" si="53"/>
        <v>41159.942870370374</v>
      </c>
      <c r="J468" s="10">
        <f t="shared" si="54"/>
        <v>41129.942870370374</v>
      </c>
      <c r="K468">
        <v>1347057464</v>
      </c>
      <c r="L468">
        <v>1344465464</v>
      </c>
      <c r="M468" t="b">
        <v>0</v>
      </c>
      <c r="N468">
        <v>5</v>
      </c>
      <c r="O468" s="5">
        <f t="shared" si="49"/>
        <v>7.6E-3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t="s">
        <v>8268</v>
      </c>
      <c r="T468" t="b">
        <v>0</v>
      </c>
      <c r="U468" t="str">
        <f t="shared" si="55"/>
        <v>Unsuccessful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8223</v>
      </c>
      <c r="H469" t="s">
        <v>8244</v>
      </c>
      <c r="I469" s="10">
        <f t="shared" si="53"/>
        <v>41180.679791666669</v>
      </c>
      <c r="J469" s="10">
        <f t="shared" si="54"/>
        <v>41135.679791666669</v>
      </c>
      <c r="K469">
        <v>1348849134</v>
      </c>
      <c r="L469">
        <v>1344961134</v>
      </c>
      <c r="M469" t="b">
        <v>0</v>
      </c>
      <c r="N469">
        <v>39</v>
      </c>
      <c r="O469" s="5">
        <f t="shared" si="49"/>
        <v>0.21575</v>
      </c>
      <c r="P469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t="s">
        <v>8268</v>
      </c>
      <c r="T469" t="b">
        <v>0</v>
      </c>
      <c r="U469" t="str">
        <f t="shared" si="55"/>
        <v>Unsuccessful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8223</v>
      </c>
      <c r="H470" t="s">
        <v>8244</v>
      </c>
      <c r="I470" s="10">
        <f t="shared" si="53"/>
        <v>41101.160474537035</v>
      </c>
      <c r="J470" s="10">
        <f t="shared" si="54"/>
        <v>41041.167627314819</v>
      </c>
      <c r="K470">
        <v>1341978665</v>
      </c>
      <c r="L470">
        <v>1336795283</v>
      </c>
      <c r="M470" t="b">
        <v>0</v>
      </c>
      <c r="N470">
        <v>0</v>
      </c>
      <c r="O470" s="5">
        <f t="shared" si="49"/>
        <v>0</v>
      </c>
      <c r="P470" t="str">
        <f t="shared" si="50"/>
        <v>Received No Donations</v>
      </c>
      <c r="Q470" t="str">
        <f t="shared" si="51"/>
        <v>film &amp; video</v>
      </c>
      <c r="R470" t="str">
        <f t="shared" si="52"/>
        <v>animation</v>
      </c>
      <c r="S470" t="s">
        <v>8268</v>
      </c>
      <c r="T470" t="b">
        <v>0</v>
      </c>
      <c r="U470" t="str">
        <f t="shared" si="55"/>
        <v>Unsuccessful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8224</v>
      </c>
      <c r="H471" t="s">
        <v>8245</v>
      </c>
      <c r="I471" s="10">
        <f t="shared" si="53"/>
        <v>41887.989861111113</v>
      </c>
      <c r="J471" s="10">
        <f t="shared" si="54"/>
        <v>41827.989861111113</v>
      </c>
      <c r="K471">
        <v>1409960724</v>
      </c>
      <c r="L471">
        <v>1404776724</v>
      </c>
      <c r="M471" t="b">
        <v>0</v>
      </c>
      <c r="N471">
        <v>0</v>
      </c>
      <c r="O471" s="5">
        <f t="shared" si="49"/>
        <v>0</v>
      </c>
      <c r="P471" t="str">
        <f t="shared" si="50"/>
        <v>Received No Donations</v>
      </c>
      <c r="Q471" t="str">
        <f t="shared" si="51"/>
        <v>film &amp; video</v>
      </c>
      <c r="R471" t="str">
        <f t="shared" si="52"/>
        <v>animation</v>
      </c>
      <c r="S471" t="s">
        <v>8268</v>
      </c>
      <c r="T471" t="b">
        <v>0</v>
      </c>
      <c r="U471" t="str">
        <f t="shared" si="55"/>
        <v>Unsuccessful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8223</v>
      </c>
      <c r="H472" t="s">
        <v>8244</v>
      </c>
      <c r="I472" s="10">
        <f t="shared" si="53"/>
        <v>41655.166666666664</v>
      </c>
      <c r="J472" s="10">
        <f t="shared" si="54"/>
        <v>41605.167696759258</v>
      </c>
      <c r="K472">
        <v>1389844800</v>
      </c>
      <c r="L472">
        <v>1385524889</v>
      </c>
      <c r="M472" t="b">
        <v>0</v>
      </c>
      <c r="N472">
        <v>2</v>
      </c>
      <c r="O472" s="5">
        <f t="shared" si="49"/>
        <v>1.0200000000000001E-2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t="s">
        <v>8268</v>
      </c>
      <c r="T472" t="b">
        <v>0</v>
      </c>
      <c r="U472" t="str">
        <f t="shared" si="55"/>
        <v>Unsuccessful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8223</v>
      </c>
      <c r="H473" t="s">
        <v>8244</v>
      </c>
      <c r="I473" s="10">
        <f t="shared" si="53"/>
        <v>41748.680312500001</v>
      </c>
      <c r="J473" s="10">
        <f t="shared" si="54"/>
        <v>41703.721979166665</v>
      </c>
      <c r="K473">
        <v>1397924379</v>
      </c>
      <c r="L473">
        <v>1394039979</v>
      </c>
      <c r="M473" t="b">
        <v>0</v>
      </c>
      <c r="N473">
        <v>170</v>
      </c>
      <c r="O473" s="5">
        <f t="shared" si="49"/>
        <v>0.11892727272727273</v>
      </c>
      <c r="P47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t="s">
        <v>8268</v>
      </c>
      <c r="T473" t="b">
        <v>0</v>
      </c>
      <c r="U473" t="str">
        <f t="shared" si="55"/>
        <v>Unsuccessful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8223</v>
      </c>
      <c r="H474" t="s">
        <v>8244</v>
      </c>
      <c r="I474" s="10">
        <f t="shared" si="53"/>
        <v>41874.922662037039</v>
      </c>
      <c r="J474" s="10">
        <f t="shared" si="54"/>
        <v>41844.922662037039</v>
      </c>
      <c r="K474">
        <v>1408831718</v>
      </c>
      <c r="L474">
        <v>1406239718</v>
      </c>
      <c r="M474" t="b">
        <v>0</v>
      </c>
      <c r="N474">
        <v>5</v>
      </c>
      <c r="O474" s="5">
        <f t="shared" si="49"/>
        <v>0.17624999999999999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t="s">
        <v>8268</v>
      </c>
      <c r="T474" t="b">
        <v>0</v>
      </c>
      <c r="U474" t="str">
        <f t="shared" si="55"/>
        <v>Unsuccessful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8223</v>
      </c>
      <c r="H475" t="s">
        <v>8244</v>
      </c>
      <c r="I475" s="10">
        <f t="shared" si="53"/>
        <v>41899.698136574072</v>
      </c>
      <c r="J475" s="10">
        <f t="shared" si="54"/>
        <v>41869.698136574072</v>
      </c>
      <c r="K475">
        <v>1410972319</v>
      </c>
      <c r="L475">
        <v>1408380319</v>
      </c>
      <c r="M475" t="b">
        <v>0</v>
      </c>
      <c r="N475">
        <v>14</v>
      </c>
      <c r="O475" s="5">
        <f t="shared" si="49"/>
        <v>2.87E-2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t="s">
        <v>8268</v>
      </c>
      <c r="T475" t="b">
        <v>0</v>
      </c>
      <c r="U475" t="str">
        <f t="shared" si="55"/>
        <v>Unsuccessful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8223</v>
      </c>
      <c r="H476" t="s">
        <v>8244</v>
      </c>
      <c r="I476" s="10">
        <f t="shared" si="53"/>
        <v>42783.329039351855</v>
      </c>
      <c r="J476" s="10">
        <f t="shared" si="54"/>
        <v>42753.329039351855</v>
      </c>
      <c r="K476">
        <v>1487318029</v>
      </c>
      <c r="L476">
        <v>1484726029</v>
      </c>
      <c r="M476" t="b">
        <v>0</v>
      </c>
      <c r="N476">
        <v>1</v>
      </c>
      <c r="O476" s="5">
        <f t="shared" si="49"/>
        <v>3.0303030303030303E-4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t="s">
        <v>8268</v>
      </c>
      <c r="T476" t="b">
        <v>0</v>
      </c>
      <c r="U476" t="str">
        <f t="shared" si="55"/>
        <v>Unsuccessful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8223</v>
      </c>
      <c r="H477" t="s">
        <v>8244</v>
      </c>
      <c r="I477" s="10">
        <f t="shared" si="53"/>
        <v>42130.086145833338</v>
      </c>
      <c r="J477" s="10">
        <f t="shared" si="54"/>
        <v>42100.086145833338</v>
      </c>
      <c r="K477">
        <v>1430877843</v>
      </c>
      <c r="L477">
        <v>1428285843</v>
      </c>
      <c r="M477" t="b">
        <v>0</v>
      </c>
      <c r="N477">
        <v>0</v>
      </c>
      <c r="O477" s="5">
        <f t="shared" si="49"/>
        <v>0</v>
      </c>
      <c r="P477" t="str">
        <f t="shared" si="50"/>
        <v>Received No Donations</v>
      </c>
      <c r="Q477" t="str">
        <f t="shared" si="51"/>
        <v>film &amp; video</v>
      </c>
      <c r="R477" t="str">
        <f t="shared" si="52"/>
        <v>animation</v>
      </c>
      <c r="S477" t="s">
        <v>8268</v>
      </c>
      <c r="T477" t="b">
        <v>0</v>
      </c>
      <c r="U477" t="str">
        <f t="shared" si="55"/>
        <v>Unsuccessful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8223</v>
      </c>
      <c r="H478" t="s">
        <v>8244</v>
      </c>
      <c r="I478" s="10">
        <f t="shared" si="53"/>
        <v>41793.165972222225</v>
      </c>
      <c r="J478" s="10">
        <f t="shared" si="54"/>
        <v>41757.975011574075</v>
      </c>
      <c r="K478">
        <v>1401767940</v>
      </c>
      <c r="L478">
        <v>1398727441</v>
      </c>
      <c r="M478" t="b">
        <v>0</v>
      </c>
      <c r="N478">
        <v>124</v>
      </c>
      <c r="O478" s="5">
        <f t="shared" si="49"/>
        <v>2.2302681818181819E-2</v>
      </c>
      <c r="P478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t="s">
        <v>8268</v>
      </c>
      <c r="T478" t="b">
        <v>0</v>
      </c>
      <c r="U478" t="str">
        <f t="shared" si="55"/>
        <v>Unsuccessful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8223</v>
      </c>
      <c r="H479" t="s">
        <v>8244</v>
      </c>
      <c r="I479" s="10">
        <f t="shared" si="53"/>
        <v>41047.83488425926</v>
      </c>
      <c r="J479" s="10">
        <f t="shared" si="54"/>
        <v>40987.83488425926</v>
      </c>
      <c r="K479">
        <v>1337371334</v>
      </c>
      <c r="L479">
        <v>1332187334</v>
      </c>
      <c r="M479" t="b">
        <v>0</v>
      </c>
      <c r="N479">
        <v>0</v>
      </c>
      <c r="O479" s="5">
        <f t="shared" si="49"/>
        <v>0</v>
      </c>
      <c r="P479" t="str">
        <f t="shared" si="50"/>
        <v>Received No Donations</v>
      </c>
      <c r="Q479" t="str">
        <f t="shared" si="51"/>
        <v>film &amp; video</v>
      </c>
      <c r="R479" t="str">
        <f t="shared" si="52"/>
        <v>animation</v>
      </c>
      <c r="S479" t="s">
        <v>8268</v>
      </c>
      <c r="T479" t="b">
        <v>0</v>
      </c>
      <c r="U479" t="str">
        <f t="shared" si="55"/>
        <v>Unsuccessful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8223</v>
      </c>
      <c r="H480" t="s">
        <v>8244</v>
      </c>
      <c r="I480" s="10">
        <f t="shared" si="53"/>
        <v>42095.869317129633</v>
      </c>
      <c r="J480" s="10">
        <f t="shared" si="54"/>
        <v>42065.910983796297</v>
      </c>
      <c r="K480">
        <v>1427921509</v>
      </c>
      <c r="L480">
        <v>1425333109</v>
      </c>
      <c r="M480" t="b">
        <v>0</v>
      </c>
      <c r="N480">
        <v>0</v>
      </c>
      <c r="O480" s="5">
        <f t="shared" si="49"/>
        <v>0</v>
      </c>
      <c r="P480" t="str">
        <f t="shared" si="50"/>
        <v>Received No Donations</v>
      </c>
      <c r="Q480" t="str">
        <f t="shared" si="51"/>
        <v>film &amp; video</v>
      </c>
      <c r="R480" t="str">
        <f t="shared" si="52"/>
        <v>animation</v>
      </c>
      <c r="S480" t="s">
        <v>8268</v>
      </c>
      <c r="T480" t="b">
        <v>0</v>
      </c>
      <c r="U480" t="str">
        <f t="shared" si="55"/>
        <v>Unsuccessful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8223</v>
      </c>
      <c r="H481" t="s">
        <v>8244</v>
      </c>
      <c r="I481" s="10">
        <f t="shared" si="53"/>
        <v>41964.449479166666</v>
      </c>
      <c r="J481" s="10">
        <f t="shared" si="54"/>
        <v>41904.407812500001</v>
      </c>
      <c r="K481">
        <v>1416566835</v>
      </c>
      <c r="L481">
        <v>1411379235</v>
      </c>
      <c r="M481" t="b">
        <v>0</v>
      </c>
      <c r="N481">
        <v>55</v>
      </c>
      <c r="O481" s="5">
        <f t="shared" si="49"/>
        <v>0.3256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t="s">
        <v>8268</v>
      </c>
      <c r="T481" t="b">
        <v>0</v>
      </c>
      <c r="U481" t="str">
        <f t="shared" si="55"/>
        <v>Unsuccessful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8223</v>
      </c>
      <c r="H482" t="s">
        <v>8244</v>
      </c>
      <c r="I482" s="10">
        <f t="shared" si="53"/>
        <v>41495.500173611115</v>
      </c>
      <c r="J482" s="10">
        <f t="shared" si="54"/>
        <v>41465.500173611115</v>
      </c>
      <c r="K482">
        <v>1376049615</v>
      </c>
      <c r="L482">
        <v>1373457615</v>
      </c>
      <c r="M482" t="b">
        <v>0</v>
      </c>
      <c r="N482">
        <v>140</v>
      </c>
      <c r="O482" s="5">
        <f t="shared" si="49"/>
        <v>0.19409999999999999</v>
      </c>
      <c r="P482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t="s">
        <v>8268</v>
      </c>
      <c r="T482" t="b">
        <v>0</v>
      </c>
      <c r="U482" t="str">
        <f t="shared" si="55"/>
        <v>Unsuccessful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8223</v>
      </c>
      <c r="H483" t="s">
        <v>8244</v>
      </c>
      <c r="I483" s="10">
        <f t="shared" si="53"/>
        <v>41192.672326388885</v>
      </c>
      <c r="J483" s="10">
        <f t="shared" si="54"/>
        <v>41162.672326388885</v>
      </c>
      <c r="K483">
        <v>1349885289</v>
      </c>
      <c r="L483">
        <v>1347293289</v>
      </c>
      <c r="M483" t="b">
        <v>0</v>
      </c>
      <c r="N483">
        <v>21</v>
      </c>
      <c r="O483" s="5">
        <f t="shared" si="49"/>
        <v>6.0999999999999999E-2</v>
      </c>
      <c r="P48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t="s">
        <v>8268</v>
      </c>
      <c r="T483" t="b">
        <v>0</v>
      </c>
      <c r="U483" t="str">
        <f t="shared" si="55"/>
        <v>Unsuccessful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8223</v>
      </c>
      <c r="H484" t="s">
        <v>8244</v>
      </c>
      <c r="I484" s="10">
        <f t="shared" si="53"/>
        <v>42474.606944444444</v>
      </c>
      <c r="J484" s="10">
        <f t="shared" si="54"/>
        <v>42447.896874999999</v>
      </c>
      <c r="K484">
        <v>1460644440</v>
      </c>
      <c r="L484">
        <v>1458336690</v>
      </c>
      <c r="M484" t="b">
        <v>0</v>
      </c>
      <c r="N484">
        <v>1</v>
      </c>
      <c r="O484" s="5">
        <f t="shared" si="49"/>
        <v>1E-3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t="s">
        <v>8268</v>
      </c>
      <c r="T484" t="b">
        <v>0</v>
      </c>
      <c r="U484" t="str">
        <f t="shared" si="55"/>
        <v>Unsuccessful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8224</v>
      </c>
      <c r="H485" t="s">
        <v>8245</v>
      </c>
      <c r="I485" s="10">
        <f t="shared" si="53"/>
        <v>41303.197592592594</v>
      </c>
      <c r="J485" s="10">
        <f t="shared" si="54"/>
        <v>41243.197592592594</v>
      </c>
      <c r="K485">
        <v>1359434672</v>
      </c>
      <c r="L485">
        <v>1354250672</v>
      </c>
      <c r="M485" t="b">
        <v>0</v>
      </c>
      <c r="N485">
        <v>147</v>
      </c>
      <c r="O485" s="5">
        <f t="shared" si="49"/>
        <v>0.502</v>
      </c>
      <c r="P48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t="s">
        <v>8268</v>
      </c>
      <c r="T485" t="b">
        <v>0</v>
      </c>
      <c r="U485" t="str">
        <f t="shared" si="55"/>
        <v>Unsuccessful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8224</v>
      </c>
      <c r="H486" t="s">
        <v>8245</v>
      </c>
      <c r="I486" s="10">
        <f t="shared" si="53"/>
        <v>42313.981157407412</v>
      </c>
      <c r="J486" s="10">
        <f t="shared" si="54"/>
        <v>42272.93949074074</v>
      </c>
      <c r="K486">
        <v>1446766372</v>
      </c>
      <c r="L486">
        <v>1443220372</v>
      </c>
      <c r="M486" t="b">
        <v>0</v>
      </c>
      <c r="N486">
        <v>11</v>
      </c>
      <c r="O486" s="5">
        <f t="shared" si="49"/>
        <v>1.8625E-3</v>
      </c>
      <c r="P486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t="s">
        <v>8268</v>
      </c>
      <c r="T486" t="b">
        <v>0</v>
      </c>
      <c r="U486" t="str">
        <f t="shared" si="55"/>
        <v>Unsuccessful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8224</v>
      </c>
      <c r="H487" t="s">
        <v>8245</v>
      </c>
      <c r="I487" s="10">
        <f t="shared" si="53"/>
        <v>41411.505775462967</v>
      </c>
      <c r="J487" s="10">
        <f t="shared" si="54"/>
        <v>41381.505775462967</v>
      </c>
      <c r="K487">
        <v>1368792499</v>
      </c>
      <c r="L487">
        <v>1366200499</v>
      </c>
      <c r="M487" t="b">
        <v>0</v>
      </c>
      <c r="N487">
        <v>125</v>
      </c>
      <c r="O487" s="5">
        <f t="shared" si="49"/>
        <v>0.21906971229845085</v>
      </c>
      <c r="P48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t="s">
        <v>8268</v>
      </c>
      <c r="T487" t="b">
        <v>0</v>
      </c>
      <c r="U487" t="str">
        <f t="shared" si="55"/>
        <v>Unsuccessful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8225</v>
      </c>
      <c r="H488" t="s">
        <v>8246</v>
      </c>
      <c r="I488" s="10">
        <f t="shared" si="53"/>
        <v>41791.94258101852</v>
      </c>
      <c r="J488" s="10">
        <f t="shared" si="54"/>
        <v>41761.94258101852</v>
      </c>
      <c r="K488">
        <v>1401662239</v>
      </c>
      <c r="L488">
        <v>1399070239</v>
      </c>
      <c r="M488" t="b">
        <v>0</v>
      </c>
      <c r="N488">
        <v>1</v>
      </c>
      <c r="O488" s="5">
        <f t="shared" si="49"/>
        <v>9.0909090909090904E-5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t="s">
        <v>8268</v>
      </c>
      <c r="T488" t="b">
        <v>0</v>
      </c>
      <c r="U488" t="str">
        <f t="shared" si="55"/>
        <v>Unsuccessful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8228</v>
      </c>
      <c r="H489" t="s">
        <v>8249</v>
      </c>
      <c r="I489" s="10">
        <f t="shared" si="53"/>
        <v>42729.636504629627</v>
      </c>
      <c r="J489" s="10">
        <f t="shared" si="54"/>
        <v>42669.594837962963</v>
      </c>
      <c r="K489">
        <v>1482678994</v>
      </c>
      <c r="L489">
        <v>1477491394</v>
      </c>
      <c r="M489" t="b">
        <v>0</v>
      </c>
      <c r="N489">
        <v>0</v>
      </c>
      <c r="O489" s="5">
        <f t="shared" si="49"/>
        <v>0</v>
      </c>
      <c r="P489" t="str">
        <f t="shared" si="50"/>
        <v>Received No Donations</v>
      </c>
      <c r="Q489" t="str">
        <f t="shared" si="51"/>
        <v>film &amp; video</v>
      </c>
      <c r="R489" t="str">
        <f t="shared" si="52"/>
        <v>animation</v>
      </c>
      <c r="S489" t="s">
        <v>8268</v>
      </c>
      <c r="T489" t="b">
        <v>0</v>
      </c>
      <c r="U489" t="str">
        <f t="shared" si="55"/>
        <v>Unsuccessful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8223</v>
      </c>
      <c r="H490" t="s">
        <v>8244</v>
      </c>
      <c r="I490" s="10">
        <f t="shared" si="53"/>
        <v>42744.054398148146</v>
      </c>
      <c r="J490" s="10">
        <f t="shared" si="54"/>
        <v>42714.054398148146</v>
      </c>
      <c r="K490">
        <v>1483924700</v>
      </c>
      <c r="L490">
        <v>1481332700</v>
      </c>
      <c r="M490" t="b">
        <v>0</v>
      </c>
      <c r="N490">
        <v>0</v>
      </c>
      <c r="O490" s="5">
        <f t="shared" si="49"/>
        <v>0</v>
      </c>
      <c r="P490" t="str">
        <f t="shared" si="50"/>
        <v>Received No Donations</v>
      </c>
      <c r="Q490" t="str">
        <f t="shared" si="51"/>
        <v>film &amp; video</v>
      </c>
      <c r="R490" t="str">
        <f t="shared" si="52"/>
        <v>animation</v>
      </c>
      <c r="S490" t="s">
        <v>8268</v>
      </c>
      <c r="T490" t="b">
        <v>0</v>
      </c>
      <c r="U490" t="str">
        <f t="shared" si="55"/>
        <v>Unsuccessful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8223</v>
      </c>
      <c r="H491" t="s">
        <v>8244</v>
      </c>
      <c r="I491" s="10">
        <f t="shared" si="53"/>
        <v>40913.481249999997</v>
      </c>
      <c r="J491" s="10">
        <f t="shared" si="54"/>
        <v>40882.481666666667</v>
      </c>
      <c r="K491">
        <v>1325763180</v>
      </c>
      <c r="L491">
        <v>1323084816</v>
      </c>
      <c r="M491" t="b">
        <v>0</v>
      </c>
      <c r="N491">
        <v>3</v>
      </c>
      <c r="O491" s="5">
        <f t="shared" si="49"/>
        <v>2.8667813379201833E-3</v>
      </c>
      <c r="P491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t="s">
        <v>8268</v>
      </c>
      <c r="T491" t="b">
        <v>0</v>
      </c>
      <c r="U491" t="str">
        <f t="shared" si="55"/>
        <v>Unsuccessful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8223</v>
      </c>
      <c r="H492" t="s">
        <v>8244</v>
      </c>
      <c r="I492" s="10">
        <f t="shared" si="53"/>
        <v>41143.968576388885</v>
      </c>
      <c r="J492" s="10">
        <f t="shared" si="54"/>
        <v>41113.968576388885</v>
      </c>
      <c r="K492">
        <v>1345677285</v>
      </c>
      <c r="L492">
        <v>1343085285</v>
      </c>
      <c r="M492" t="b">
        <v>0</v>
      </c>
      <c r="N492">
        <v>0</v>
      </c>
      <c r="O492" s="5">
        <f t="shared" si="49"/>
        <v>0</v>
      </c>
      <c r="P492" t="str">
        <f t="shared" si="50"/>
        <v>Received No Donations</v>
      </c>
      <c r="Q492" t="str">
        <f t="shared" si="51"/>
        <v>film &amp; video</v>
      </c>
      <c r="R492" t="str">
        <f t="shared" si="52"/>
        <v>animation</v>
      </c>
      <c r="S492" t="s">
        <v>8268</v>
      </c>
      <c r="T492" t="b">
        <v>0</v>
      </c>
      <c r="U492" t="str">
        <f t="shared" si="55"/>
        <v>Unsuccessful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8223</v>
      </c>
      <c r="H493" t="s">
        <v>8244</v>
      </c>
      <c r="I493" s="10">
        <f t="shared" si="53"/>
        <v>42396.982627314814</v>
      </c>
      <c r="J493" s="10">
        <f t="shared" si="54"/>
        <v>42366.982627314814</v>
      </c>
      <c r="K493">
        <v>1453937699</v>
      </c>
      <c r="L493">
        <v>1451345699</v>
      </c>
      <c r="M493" t="b">
        <v>0</v>
      </c>
      <c r="N493">
        <v>0</v>
      </c>
      <c r="O493" s="5">
        <f t="shared" si="49"/>
        <v>0</v>
      </c>
      <c r="P493" t="str">
        <f t="shared" si="50"/>
        <v>Received No Donations</v>
      </c>
      <c r="Q493" t="str">
        <f t="shared" si="51"/>
        <v>film &amp; video</v>
      </c>
      <c r="R493" t="str">
        <f t="shared" si="52"/>
        <v>animation</v>
      </c>
      <c r="S493" t="s">
        <v>8268</v>
      </c>
      <c r="T493" t="b">
        <v>0</v>
      </c>
      <c r="U493" t="str">
        <f t="shared" si="55"/>
        <v>Unsuccessful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8234</v>
      </c>
      <c r="H494" t="s">
        <v>8253</v>
      </c>
      <c r="I494" s="10">
        <f t="shared" si="53"/>
        <v>42656.03506944445</v>
      </c>
      <c r="J494" s="10">
        <f t="shared" si="54"/>
        <v>42596.03506944445</v>
      </c>
      <c r="K494">
        <v>1476319830</v>
      </c>
      <c r="L494">
        <v>1471135830</v>
      </c>
      <c r="M494" t="b">
        <v>0</v>
      </c>
      <c r="N494">
        <v>0</v>
      </c>
      <c r="O494" s="5">
        <f t="shared" si="49"/>
        <v>0</v>
      </c>
      <c r="P494" t="str">
        <f t="shared" si="50"/>
        <v>Received No Donations</v>
      </c>
      <c r="Q494" t="str">
        <f t="shared" si="51"/>
        <v>film &amp; video</v>
      </c>
      <c r="R494" t="str">
        <f t="shared" si="52"/>
        <v>animation</v>
      </c>
      <c r="S494" t="s">
        <v>8268</v>
      </c>
      <c r="T494" t="b">
        <v>0</v>
      </c>
      <c r="U494" t="str">
        <f t="shared" si="55"/>
        <v>Unsuccessful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8224</v>
      </c>
      <c r="H495" t="s">
        <v>8245</v>
      </c>
      <c r="I495" s="10">
        <f t="shared" si="53"/>
        <v>42144.726134259261</v>
      </c>
      <c r="J495" s="10">
        <f t="shared" si="54"/>
        <v>42114.726134259261</v>
      </c>
      <c r="K495">
        <v>1432142738</v>
      </c>
      <c r="L495">
        <v>1429550738</v>
      </c>
      <c r="M495" t="b">
        <v>0</v>
      </c>
      <c r="N495">
        <v>0</v>
      </c>
      <c r="O495" s="5">
        <f t="shared" si="49"/>
        <v>0</v>
      </c>
      <c r="P495" t="str">
        <f t="shared" si="50"/>
        <v>Received No Donations</v>
      </c>
      <c r="Q495" t="str">
        <f t="shared" si="51"/>
        <v>film &amp; video</v>
      </c>
      <c r="R495" t="str">
        <f t="shared" si="52"/>
        <v>animation</v>
      </c>
      <c r="S495" t="s">
        <v>8268</v>
      </c>
      <c r="T495" t="b">
        <v>0</v>
      </c>
      <c r="U495" t="str">
        <f t="shared" si="55"/>
        <v>Unsuccessful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8223</v>
      </c>
      <c r="H496" t="s">
        <v>8244</v>
      </c>
      <c r="I496" s="10">
        <f t="shared" si="53"/>
        <v>41823.125</v>
      </c>
      <c r="J496" s="10">
        <f t="shared" si="54"/>
        <v>41799.830613425926</v>
      </c>
      <c r="K496">
        <v>1404356400</v>
      </c>
      <c r="L496">
        <v>1402343765</v>
      </c>
      <c r="M496" t="b">
        <v>0</v>
      </c>
      <c r="N496">
        <v>3</v>
      </c>
      <c r="O496" s="5">
        <f t="shared" si="49"/>
        <v>1.5499999999999999E-3</v>
      </c>
      <c r="P496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t="s">
        <v>8268</v>
      </c>
      <c r="T496" t="b">
        <v>0</v>
      </c>
      <c r="U496" t="str">
        <f t="shared" si="55"/>
        <v>Unsuccessful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8223</v>
      </c>
      <c r="H497" t="s">
        <v>8244</v>
      </c>
      <c r="I497" s="10">
        <f t="shared" si="53"/>
        <v>42201.827604166669</v>
      </c>
      <c r="J497" s="10">
        <f t="shared" si="54"/>
        <v>42171.827604166669</v>
      </c>
      <c r="K497">
        <v>1437076305</v>
      </c>
      <c r="L497">
        <v>1434484305</v>
      </c>
      <c r="M497" t="b">
        <v>0</v>
      </c>
      <c r="N497">
        <v>0</v>
      </c>
      <c r="O497" s="5">
        <f t="shared" si="49"/>
        <v>0</v>
      </c>
      <c r="P497" t="str">
        <f t="shared" si="50"/>
        <v>Received No Donations</v>
      </c>
      <c r="Q497" t="str">
        <f t="shared" si="51"/>
        <v>film &amp; video</v>
      </c>
      <c r="R497" t="str">
        <f t="shared" si="52"/>
        <v>animation</v>
      </c>
      <c r="S497" t="s">
        <v>8268</v>
      </c>
      <c r="T497" t="b">
        <v>0</v>
      </c>
      <c r="U497" t="str">
        <f t="shared" si="55"/>
        <v>Unsuccessful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8223</v>
      </c>
      <c r="H498" t="s">
        <v>8244</v>
      </c>
      <c r="I498" s="10">
        <f t="shared" si="53"/>
        <v>41680.93141203704</v>
      </c>
      <c r="J498" s="10">
        <f t="shared" si="54"/>
        <v>41620.93141203704</v>
      </c>
      <c r="K498">
        <v>1392070874</v>
      </c>
      <c r="L498">
        <v>1386886874</v>
      </c>
      <c r="M498" t="b">
        <v>0</v>
      </c>
      <c r="N498">
        <v>1</v>
      </c>
      <c r="O498" s="5">
        <f t="shared" si="49"/>
        <v>1.6666666666666667E-5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t="s">
        <v>8268</v>
      </c>
      <c r="T498" t="b">
        <v>0</v>
      </c>
      <c r="U498" t="str">
        <f t="shared" si="55"/>
        <v>Unsuccessful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8223</v>
      </c>
      <c r="H499" t="s">
        <v>8244</v>
      </c>
      <c r="I499" s="10">
        <f t="shared" si="53"/>
        <v>41998.208333333328</v>
      </c>
      <c r="J499" s="10">
        <f t="shared" si="54"/>
        <v>41945.037789351853</v>
      </c>
      <c r="K499">
        <v>1419483600</v>
      </c>
      <c r="L499">
        <v>1414889665</v>
      </c>
      <c r="M499" t="b">
        <v>0</v>
      </c>
      <c r="N499">
        <v>3</v>
      </c>
      <c r="O499" s="5">
        <f t="shared" si="49"/>
        <v>6.6964285714285711E-3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t="s">
        <v>8268</v>
      </c>
      <c r="T499" t="b">
        <v>0</v>
      </c>
      <c r="U499" t="str">
        <f t="shared" si="55"/>
        <v>Unsuccessful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8223</v>
      </c>
      <c r="H500" t="s">
        <v>8244</v>
      </c>
      <c r="I500" s="10">
        <f t="shared" si="53"/>
        <v>40900.762141203704</v>
      </c>
      <c r="J500" s="10">
        <f t="shared" si="54"/>
        <v>40858.762141203704</v>
      </c>
      <c r="K500">
        <v>1324664249</v>
      </c>
      <c r="L500">
        <v>1321035449</v>
      </c>
      <c r="M500" t="b">
        <v>0</v>
      </c>
      <c r="N500">
        <v>22</v>
      </c>
      <c r="O500" s="5">
        <f t="shared" si="49"/>
        <v>4.5985132395404561E-2</v>
      </c>
      <c r="P500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t="s">
        <v>8268</v>
      </c>
      <c r="T500" t="b">
        <v>0</v>
      </c>
      <c r="U500" t="str">
        <f t="shared" si="55"/>
        <v>Unsuccessful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8223</v>
      </c>
      <c r="H501" t="s">
        <v>8244</v>
      </c>
      <c r="I501" s="10">
        <f t="shared" si="53"/>
        <v>40098.874305555553</v>
      </c>
      <c r="J501" s="10">
        <f t="shared" si="54"/>
        <v>40043.895462962959</v>
      </c>
      <c r="K501">
        <v>1255381140</v>
      </c>
      <c r="L501">
        <v>1250630968</v>
      </c>
      <c r="M501" t="b">
        <v>0</v>
      </c>
      <c r="N501">
        <v>26</v>
      </c>
      <c r="O501" s="5">
        <f t="shared" si="49"/>
        <v>9.5500000000000002E-2</v>
      </c>
      <c r="P501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t="s">
        <v>8268</v>
      </c>
      <c r="T501" t="b">
        <v>0</v>
      </c>
      <c r="U501" t="str">
        <f t="shared" si="55"/>
        <v>Unsuccessful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8223</v>
      </c>
      <c r="H502" t="s">
        <v>8244</v>
      </c>
      <c r="I502" s="10">
        <f t="shared" si="53"/>
        <v>40306.927777777775</v>
      </c>
      <c r="J502" s="10">
        <f t="shared" si="54"/>
        <v>40247.886006944442</v>
      </c>
      <c r="K502">
        <v>1273356960</v>
      </c>
      <c r="L502">
        <v>1268255751</v>
      </c>
      <c r="M502" t="b">
        <v>0</v>
      </c>
      <c r="N502">
        <v>4</v>
      </c>
      <c r="O502" s="5">
        <f t="shared" si="49"/>
        <v>3.307692307692308E-2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t="s">
        <v>8268</v>
      </c>
      <c r="T502" t="b">
        <v>0</v>
      </c>
      <c r="U502" t="str">
        <f t="shared" si="55"/>
        <v>Unsuccessful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8223</v>
      </c>
      <c r="H503" t="s">
        <v>8244</v>
      </c>
      <c r="I503" s="10">
        <f t="shared" si="53"/>
        <v>40733.234386574077</v>
      </c>
      <c r="J503" s="10">
        <f t="shared" si="54"/>
        <v>40703.234386574077</v>
      </c>
      <c r="K503">
        <v>1310189851</v>
      </c>
      <c r="L503">
        <v>1307597851</v>
      </c>
      <c r="M503" t="b">
        <v>0</v>
      </c>
      <c r="N503">
        <v>0</v>
      </c>
      <c r="O503" s="5">
        <f t="shared" si="49"/>
        <v>0</v>
      </c>
      <c r="P503" t="str">
        <f t="shared" si="50"/>
        <v>Received No Donations</v>
      </c>
      <c r="Q503" t="str">
        <f t="shared" si="51"/>
        <v>film &amp; video</v>
      </c>
      <c r="R503" t="str">
        <f t="shared" si="52"/>
        <v>animation</v>
      </c>
      <c r="S503" t="s">
        <v>8268</v>
      </c>
      <c r="T503" t="b">
        <v>0</v>
      </c>
      <c r="U503" t="str">
        <f t="shared" si="55"/>
        <v>Unsuccessful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8223</v>
      </c>
      <c r="H504" t="s">
        <v>8244</v>
      </c>
      <c r="I504" s="10">
        <f t="shared" si="53"/>
        <v>40986.511863425927</v>
      </c>
      <c r="J504" s="10">
        <f t="shared" si="54"/>
        <v>40956.553530092591</v>
      </c>
      <c r="K504">
        <v>1332073025</v>
      </c>
      <c r="L504">
        <v>1329484625</v>
      </c>
      <c r="M504" t="b">
        <v>0</v>
      </c>
      <c r="N504">
        <v>4</v>
      </c>
      <c r="O504" s="5">
        <f t="shared" si="49"/>
        <v>1.15E-2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t="s">
        <v>8268</v>
      </c>
      <c r="T504" t="b">
        <v>0</v>
      </c>
      <c r="U504" t="str">
        <f t="shared" si="55"/>
        <v>Unsuccessful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8224</v>
      </c>
      <c r="H505" t="s">
        <v>8245</v>
      </c>
      <c r="I505" s="10">
        <f t="shared" si="53"/>
        <v>42021.526655092588</v>
      </c>
      <c r="J505" s="10">
        <f t="shared" si="54"/>
        <v>41991.526655092588</v>
      </c>
      <c r="K505">
        <v>1421498303</v>
      </c>
      <c r="L505">
        <v>1418906303</v>
      </c>
      <c r="M505" t="b">
        <v>0</v>
      </c>
      <c r="N505">
        <v>9</v>
      </c>
      <c r="O505" s="5">
        <f t="shared" si="49"/>
        <v>1.7538461538461537E-2</v>
      </c>
      <c r="P50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t="s">
        <v>8268</v>
      </c>
      <c r="T505" t="b">
        <v>0</v>
      </c>
      <c r="U505" t="str">
        <f t="shared" si="55"/>
        <v>Unsuccessful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8223</v>
      </c>
      <c r="H506" t="s">
        <v>8244</v>
      </c>
      <c r="I506" s="10">
        <f t="shared" si="53"/>
        <v>41009.941979166666</v>
      </c>
      <c r="J506" s="10">
        <f t="shared" si="54"/>
        <v>40949.98364583333</v>
      </c>
      <c r="K506">
        <v>1334097387</v>
      </c>
      <c r="L506">
        <v>1328916987</v>
      </c>
      <c r="M506" t="b">
        <v>0</v>
      </c>
      <c r="N506">
        <v>5</v>
      </c>
      <c r="O506" s="5">
        <f t="shared" si="49"/>
        <v>1.3673469387755101E-2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t="s">
        <v>8268</v>
      </c>
      <c r="T506" t="b">
        <v>0</v>
      </c>
      <c r="U506" t="str">
        <f t="shared" si="55"/>
        <v>Unsuccessful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8223</v>
      </c>
      <c r="H507" t="s">
        <v>8244</v>
      </c>
      <c r="I507" s="10">
        <f t="shared" si="53"/>
        <v>42363.098217592589</v>
      </c>
      <c r="J507" s="10">
        <f t="shared" si="54"/>
        <v>42318.098217592589</v>
      </c>
      <c r="K507">
        <v>1451010086</v>
      </c>
      <c r="L507">
        <v>1447122086</v>
      </c>
      <c r="M507" t="b">
        <v>0</v>
      </c>
      <c r="N507">
        <v>14</v>
      </c>
      <c r="O507" s="5">
        <f t="shared" si="49"/>
        <v>4.3333333333333331E-3</v>
      </c>
      <c r="P50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t="s">
        <v>8268</v>
      </c>
      <c r="T507" t="b">
        <v>0</v>
      </c>
      <c r="U507" t="str">
        <f t="shared" si="55"/>
        <v>Unsuccessful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8223</v>
      </c>
      <c r="H508" t="s">
        <v>8244</v>
      </c>
      <c r="I508" s="10">
        <f t="shared" si="53"/>
        <v>41496.552314814813</v>
      </c>
      <c r="J508" s="10">
        <f t="shared" si="54"/>
        <v>41466.552314814813</v>
      </c>
      <c r="K508">
        <v>1376140520</v>
      </c>
      <c r="L508">
        <v>1373548520</v>
      </c>
      <c r="M508" t="b">
        <v>0</v>
      </c>
      <c r="N508">
        <v>1</v>
      </c>
      <c r="O508" s="5">
        <f t="shared" si="49"/>
        <v>1.25E-3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t="s">
        <v>8268</v>
      </c>
      <c r="T508" t="b">
        <v>0</v>
      </c>
      <c r="U508" t="str">
        <f t="shared" si="55"/>
        <v>Unsuccessful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8223</v>
      </c>
      <c r="H509" t="s">
        <v>8244</v>
      </c>
      <c r="I509" s="10">
        <f t="shared" si="53"/>
        <v>41201.958993055552</v>
      </c>
      <c r="J509" s="10">
        <f t="shared" si="54"/>
        <v>41156.958993055552</v>
      </c>
      <c r="K509">
        <v>1350687657</v>
      </c>
      <c r="L509">
        <v>1346799657</v>
      </c>
      <c r="M509" t="b">
        <v>0</v>
      </c>
      <c r="N509">
        <v>10</v>
      </c>
      <c r="O509" s="5">
        <f t="shared" si="49"/>
        <v>3.2000000000000001E-2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t="s">
        <v>8268</v>
      </c>
      <c r="T509" t="b">
        <v>0</v>
      </c>
      <c r="U509" t="str">
        <f t="shared" si="55"/>
        <v>Unsuccessful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8223</v>
      </c>
      <c r="H510" t="s">
        <v>8244</v>
      </c>
      <c r="I510" s="10">
        <f t="shared" si="53"/>
        <v>41054.593055555553</v>
      </c>
      <c r="J510" s="10">
        <f t="shared" si="54"/>
        <v>40995.024317129632</v>
      </c>
      <c r="K510">
        <v>1337955240</v>
      </c>
      <c r="L510">
        <v>1332808501</v>
      </c>
      <c r="M510" t="b">
        <v>0</v>
      </c>
      <c r="N510">
        <v>3</v>
      </c>
      <c r="O510" s="5">
        <f t="shared" si="49"/>
        <v>8.0000000000000002E-3</v>
      </c>
      <c r="P510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t="s">
        <v>8268</v>
      </c>
      <c r="T510" t="b">
        <v>0</v>
      </c>
      <c r="U510" t="str">
        <f t="shared" si="55"/>
        <v>Unsuccessful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8224</v>
      </c>
      <c r="H511" t="s">
        <v>8245</v>
      </c>
      <c r="I511" s="10">
        <f t="shared" si="53"/>
        <v>42183.631597222222</v>
      </c>
      <c r="J511" s="10">
        <f t="shared" si="54"/>
        <v>42153.631597222222</v>
      </c>
      <c r="K511">
        <v>1435504170</v>
      </c>
      <c r="L511">
        <v>1432912170</v>
      </c>
      <c r="M511" t="b">
        <v>0</v>
      </c>
      <c r="N511">
        <v>1</v>
      </c>
      <c r="O511" s="5">
        <f t="shared" si="49"/>
        <v>2E-3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t="s">
        <v>8268</v>
      </c>
      <c r="T511" t="b">
        <v>0</v>
      </c>
      <c r="U511" t="str">
        <f t="shared" si="55"/>
        <v>Unsuccessful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8223</v>
      </c>
      <c r="H512" t="s">
        <v>8244</v>
      </c>
      <c r="I512" s="10">
        <f t="shared" si="53"/>
        <v>42430.176377314812</v>
      </c>
      <c r="J512" s="10">
        <f t="shared" si="54"/>
        <v>42400.176377314812</v>
      </c>
      <c r="K512">
        <v>1456805639</v>
      </c>
      <c r="L512">
        <v>1454213639</v>
      </c>
      <c r="M512" t="b">
        <v>0</v>
      </c>
      <c r="N512">
        <v>0</v>
      </c>
      <c r="O512" s="5">
        <f t="shared" si="49"/>
        <v>0</v>
      </c>
      <c r="P512" t="str">
        <f t="shared" si="50"/>
        <v>Received No Donations</v>
      </c>
      <c r="Q512" t="str">
        <f t="shared" si="51"/>
        <v>film &amp; video</v>
      </c>
      <c r="R512" t="str">
        <f t="shared" si="52"/>
        <v>animation</v>
      </c>
      <c r="S512" t="s">
        <v>8268</v>
      </c>
      <c r="T512" t="b">
        <v>0</v>
      </c>
      <c r="U512" t="str">
        <f t="shared" si="55"/>
        <v>Unsuccessful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8223</v>
      </c>
      <c r="H513" t="s">
        <v>8244</v>
      </c>
      <c r="I513" s="10">
        <f t="shared" si="53"/>
        <v>41370.261365740742</v>
      </c>
      <c r="J513" s="10">
        <f t="shared" si="54"/>
        <v>41340.303032407406</v>
      </c>
      <c r="K513">
        <v>1365228982</v>
      </c>
      <c r="L513">
        <v>1362640582</v>
      </c>
      <c r="M513" t="b">
        <v>0</v>
      </c>
      <c r="N513">
        <v>5</v>
      </c>
      <c r="O513" s="5">
        <f t="shared" si="49"/>
        <v>0.03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t="s">
        <v>8268</v>
      </c>
      <c r="T513" t="b">
        <v>0</v>
      </c>
      <c r="U513" t="str">
        <f t="shared" si="55"/>
        <v>Unsuccessful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8223</v>
      </c>
      <c r="H514" t="s">
        <v>8244</v>
      </c>
      <c r="I514" s="10">
        <f t="shared" si="53"/>
        <v>42694.783877314811</v>
      </c>
      <c r="J514" s="10">
        <f t="shared" si="54"/>
        <v>42649.742210648154</v>
      </c>
      <c r="K514">
        <v>1479667727</v>
      </c>
      <c r="L514">
        <v>1475776127</v>
      </c>
      <c r="M514" t="b">
        <v>0</v>
      </c>
      <c r="N514">
        <v>2</v>
      </c>
      <c r="O514" s="5">
        <f t="shared" ref="O514:O577" si="56">E514/D514</f>
        <v>1.3749999999999999E-3</v>
      </c>
      <c r="P514">
        <f t="shared" ref="P514:P577" si="57">IFERROR((E514/N514),"Received No Donations")</f>
        <v>5.5</v>
      </c>
      <c r="Q514" t="str">
        <f t="shared" ref="Q514:Q577" si="58">LEFT(S514,FIND("/",S514)-1)</f>
        <v>film &amp; video</v>
      </c>
      <c r="R514" t="str">
        <f t="shared" ref="R514:R577" si="59">RIGHT(S514,LEN(S514)-FIND("/",S514))</f>
        <v>animation</v>
      </c>
      <c r="S514" t="s">
        <v>8268</v>
      </c>
      <c r="T514" t="b">
        <v>0</v>
      </c>
      <c r="U514" t="str">
        <f t="shared" si="55"/>
        <v>Unsuccessful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8223</v>
      </c>
      <c r="H515" t="s">
        <v>8244</v>
      </c>
      <c r="I515" s="10">
        <f t="shared" ref="I515:I578" si="60">((K515/86400)/IF(LEN(K515)=13,1000,1))+DATE(1970,1,1)</f>
        <v>42597.291666666672</v>
      </c>
      <c r="J515" s="10">
        <f t="shared" ref="J515:J578" si="61">((L515/86400)/IF(LEN(L515)=13,1000,1))+DATE(1970,1,1)</f>
        <v>42552.653993055559</v>
      </c>
      <c r="K515">
        <v>1471244400</v>
      </c>
      <c r="L515">
        <v>1467387705</v>
      </c>
      <c r="M515" t="b">
        <v>0</v>
      </c>
      <c r="N515">
        <v>68</v>
      </c>
      <c r="O515" s="5">
        <f t="shared" si="56"/>
        <v>0.13924</v>
      </c>
      <c r="P515">
        <f t="shared" si="57"/>
        <v>102.38235294117646</v>
      </c>
      <c r="Q515" t="str">
        <f t="shared" si="58"/>
        <v>film &amp; video</v>
      </c>
      <c r="R515" t="str">
        <f t="shared" si="59"/>
        <v>animation</v>
      </c>
      <c r="S515" t="s">
        <v>8268</v>
      </c>
      <c r="T515" t="b">
        <v>0</v>
      </c>
      <c r="U515" t="str">
        <f t="shared" ref="U515:U578" si="62">IF(F515="successful","Successful","Unsuccessful")</f>
        <v>Unsuccessful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8228</v>
      </c>
      <c r="H516" t="s">
        <v>8249</v>
      </c>
      <c r="I516" s="10">
        <f t="shared" si="60"/>
        <v>41860.613969907405</v>
      </c>
      <c r="J516" s="10">
        <f t="shared" si="61"/>
        <v>41830.613969907405</v>
      </c>
      <c r="K516">
        <v>1407595447</v>
      </c>
      <c r="L516">
        <v>1405003447</v>
      </c>
      <c r="M516" t="b">
        <v>0</v>
      </c>
      <c r="N516">
        <v>3</v>
      </c>
      <c r="O516" s="5">
        <f t="shared" si="56"/>
        <v>3.3333333333333333E-2</v>
      </c>
      <c r="P516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t="s">
        <v>8268</v>
      </c>
      <c r="T516" t="b">
        <v>0</v>
      </c>
      <c r="U516" t="str">
        <f t="shared" si="62"/>
        <v>Unsuccessful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8223</v>
      </c>
      <c r="H517" t="s">
        <v>8244</v>
      </c>
      <c r="I517" s="10">
        <f t="shared" si="60"/>
        <v>42367.490752314814</v>
      </c>
      <c r="J517" s="10">
        <f t="shared" si="61"/>
        <v>42327.490752314814</v>
      </c>
      <c r="K517">
        <v>1451389601</v>
      </c>
      <c r="L517">
        <v>1447933601</v>
      </c>
      <c r="M517" t="b">
        <v>0</v>
      </c>
      <c r="N517">
        <v>34</v>
      </c>
      <c r="O517" s="5">
        <f t="shared" si="56"/>
        <v>0.25413402061855672</v>
      </c>
      <c r="P51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t="s">
        <v>8268</v>
      </c>
      <c r="T517" t="b">
        <v>0</v>
      </c>
      <c r="U517" t="str">
        <f t="shared" si="62"/>
        <v>Unsuccessful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8224</v>
      </c>
      <c r="H518" t="s">
        <v>8245</v>
      </c>
      <c r="I518" s="10">
        <f t="shared" si="60"/>
        <v>42151.778703703705</v>
      </c>
      <c r="J518" s="10">
        <f t="shared" si="61"/>
        <v>42091.778703703705</v>
      </c>
      <c r="K518">
        <v>1432752080</v>
      </c>
      <c r="L518">
        <v>1427568080</v>
      </c>
      <c r="M518" t="b">
        <v>0</v>
      </c>
      <c r="N518">
        <v>0</v>
      </c>
      <c r="O518" s="5">
        <f t="shared" si="56"/>
        <v>0</v>
      </c>
      <c r="P518" t="str">
        <f t="shared" si="57"/>
        <v>Received No Donations</v>
      </c>
      <c r="Q518" t="str">
        <f t="shared" si="58"/>
        <v>film &amp; video</v>
      </c>
      <c r="R518" t="str">
        <f t="shared" si="59"/>
        <v>animation</v>
      </c>
      <c r="S518" t="s">
        <v>8268</v>
      </c>
      <c r="T518" t="b">
        <v>0</v>
      </c>
      <c r="U518" t="str">
        <f t="shared" si="62"/>
        <v>Unsuccessful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8223</v>
      </c>
      <c r="H519" t="s">
        <v>8244</v>
      </c>
      <c r="I519" s="10">
        <f t="shared" si="60"/>
        <v>42768.615289351852</v>
      </c>
      <c r="J519" s="10">
        <f t="shared" si="61"/>
        <v>42738.615289351852</v>
      </c>
      <c r="K519">
        <v>1486046761</v>
      </c>
      <c r="L519">
        <v>1483454761</v>
      </c>
      <c r="M519" t="b">
        <v>0</v>
      </c>
      <c r="N519">
        <v>3</v>
      </c>
      <c r="O519" s="5">
        <f t="shared" si="56"/>
        <v>1.3666666666666667E-2</v>
      </c>
      <c r="P519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t="s">
        <v>8268</v>
      </c>
      <c r="T519" t="b">
        <v>0</v>
      </c>
      <c r="U519" t="str">
        <f t="shared" si="62"/>
        <v>Unsuccessful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8223</v>
      </c>
      <c r="H520" t="s">
        <v>8244</v>
      </c>
      <c r="I520" s="10">
        <f t="shared" si="60"/>
        <v>42253.615277777775</v>
      </c>
      <c r="J520" s="10">
        <f t="shared" si="61"/>
        <v>42223.616018518514</v>
      </c>
      <c r="K520">
        <v>1441550760</v>
      </c>
      <c r="L520">
        <v>1438958824</v>
      </c>
      <c r="M520" t="b">
        <v>0</v>
      </c>
      <c r="N520">
        <v>0</v>
      </c>
      <c r="O520" s="5">
        <f t="shared" si="56"/>
        <v>0</v>
      </c>
      <c r="P520" t="str">
        <f t="shared" si="57"/>
        <v>Received No Donations</v>
      </c>
      <c r="Q520" t="str">
        <f t="shared" si="58"/>
        <v>film &amp; video</v>
      </c>
      <c r="R520" t="str">
        <f t="shared" si="59"/>
        <v>animation</v>
      </c>
      <c r="S520" t="s">
        <v>8268</v>
      </c>
      <c r="T520" t="b">
        <v>0</v>
      </c>
      <c r="U520" t="str">
        <f t="shared" si="62"/>
        <v>Unsuccessful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8223</v>
      </c>
      <c r="H521" t="s">
        <v>8244</v>
      </c>
      <c r="I521" s="10">
        <f t="shared" si="60"/>
        <v>41248.391446759255</v>
      </c>
      <c r="J521" s="10">
        <f t="shared" si="61"/>
        <v>41218.391446759255</v>
      </c>
      <c r="K521">
        <v>1354699421</v>
      </c>
      <c r="L521">
        <v>1352107421</v>
      </c>
      <c r="M521" t="b">
        <v>0</v>
      </c>
      <c r="N521">
        <v>70</v>
      </c>
      <c r="O521" s="5">
        <f t="shared" si="56"/>
        <v>0.22881426547787684</v>
      </c>
      <c r="P521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t="s">
        <v>8268</v>
      </c>
      <c r="T521" t="b">
        <v>0</v>
      </c>
      <c r="U521" t="str">
        <f t="shared" si="62"/>
        <v>Unsuccessful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8245</v>
      </c>
      <c r="I522" s="10">
        <f t="shared" si="60"/>
        <v>42348.702094907407</v>
      </c>
      <c r="J522" s="10">
        <f t="shared" si="61"/>
        <v>42318.702094907407</v>
      </c>
      <c r="K522">
        <v>1449766261</v>
      </c>
      <c r="L522">
        <v>1447174261</v>
      </c>
      <c r="M522" t="b">
        <v>0</v>
      </c>
      <c r="N522">
        <v>34</v>
      </c>
      <c r="O522" s="5">
        <f t="shared" si="56"/>
        <v>1.0209999999999999</v>
      </c>
      <c r="P522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t="s">
        <v>8269</v>
      </c>
      <c r="T522" t="b">
        <v>1</v>
      </c>
      <c r="U522" t="str">
        <f t="shared" si="62"/>
        <v>Successful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8244</v>
      </c>
      <c r="I523" s="10">
        <f t="shared" si="60"/>
        <v>42675.207638888889</v>
      </c>
      <c r="J523" s="10">
        <f t="shared" si="61"/>
        <v>42646.092812499999</v>
      </c>
      <c r="K523">
        <v>1477976340</v>
      </c>
      <c r="L523">
        <v>1475460819</v>
      </c>
      <c r="M523" t="b">
        <v>0</v>
      </c>
      <c r="N523">
        <v>56</v>
      </c>
      <c r="O523" s="5">
        <f t="shared" si="56"/>
        <v>1.0464</v>
      </c>
      <c r="P52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t="s">
        <v>8269</v>
      </c>
      <c r="T523" t="b">
        <v>1</v>
      </c>
      <c r="U523" t="str">
        <f t="shared" si="62"/>
        <v>Successful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8244</v>
      </c>
      <c r="I524" s="10">
        <f t="shared" si="60"/>
        <v>42449.999131944445</v>
      </c>
      <c r="J524" s="10">
        <f t="shared" si="61"/>
        <v>42430.040798611109</v>
      </c>
      <c r="K524">
        <v>1458518325</v>
      </c>
      <c r="L524">
        <v>1456793925</v>
      </c>
      <c r="M524" t="b">
        <v>0</v>
      </c>
      <c r="N524">
        <v>31</v>
      </c>
      <c r="O524" s="5">
        <f t="shared" si="56"/>
        <v>1.1466666666666667</v>
      </c>
      <c r="P524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t="s">
        <v>8269</v>
      </c>
      <c r="T524" t="b">
        <v>1</v>
      </c>
      <c r="U524" t="str">
        <f t="shared" si="62"/>
        <v>Successful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8244</v>
      </c>
      <c r="I525" s="10">
        <f t="shared" si="60"/>
        <v>42268.13282407407</v>
      </c>
      <c r="J525" s="10">
        <f t="shared" si="61"/>
        <v>42238.13282407407</v>
      </c>
      <c r="K525">
        <v>1442805076</v>
      </c>
      <c r="L525">
        <v>1440213076</v>
      </c>
      <c r="M525" t="b">
        <v>0</v>
      </c>
      <c r="N525">
        <v>84</v>
      </c>
      <c r="O525" s="5">
        <f t="shared" si="56"/>
        <v>1.206</v>
      </c>
      <c r="P52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t="s">
        <v>8269</v>
      </c>
      <c r="T525" t="b">
        <v>1</v>
      </c>
      <c r="U525" t="str">
        <f t="shared" si="62"/>
        <v>Successful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8245</v>
      </c>
      <c r="I526" s="10">
        <f t="shared" si="60"/>
        <v>42522.717233796298</v>
      </c>
      <c r="J526" s="10">
        <f t="shared" si="61"/>
        <v>42492.717233796298</v>
      </c>
      <c r="K526">
        <v>1464801169</v>
      </c>
      <c r="L526">
        <v>1462209169</v>
      </c>
      <c r="M526" t="b">
        <v>0</v>
      </c>
      <c r="N526">
        <v>130</v>
      </c>
      <c r="O526" s="5">
        <f t="shared" si="56"/>
        <v>1.0867285714285715</v>
      </c>
      <c r="P526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t="s">
        <v>8269</v>
      </c>
      <c r="T526" t="b">
        <v>1</v>
      </c>
      <c r="U526" t="str">
        <f t="shared" si="62"/>
        <v>Successful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8244</v>
      </c>
      <c r="I527" s="10">
        <f t="shared" si="60"/>
        <v>41895.400937500002</v>
      </c>
      <c r="J527" s="10">
        <f t="shared" si="61"/>
        <v>41850.400937500002</v>
      </c>
      <c r="K527">
        <v>1410601041</v>
      </c>
      <c r="L527">
        <v>1406713041</v>
      </c>
      <c r="M527" t="b">
        <v>0</v>
      </c>
      <c r="N527">
        <v>12</v>
      </c>
      <c r="O527" s="5">
        <f t="shared" si="56"/>
        <v>1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t="s">
        <v>8269</v>
      </c>
      <c r="T527" t="b">
        <v>1</v>
      </c>
      <c r="U527" t="str">
        <f t="shared" si="62"/>
        <v>Successful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8245</v>
      </c>
      <c r="I528" s="10">
        <f t="shared" si="60"/>
        <v>42223.708333333328</v>
      </c>
      <c r="J528" s="10">
        <f t="shared" si="61"/>
        <v>42192.591944444444</v>
      </c>
      <c r="K528">
        <v>1438966800</v>
      </c>
      <c r="L528">
        <v>1436278344</v>
      </c>
      <c r="M528" t="b">
        <v>0</v>
      </c>
      <c r="N528">
        <v>23</v>
      </c>
      <c r="O528" s="5">
        <f t="shared" si="56"/>
        <v>1.1399999999999999</v>
      </c>
      <c r="P528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t="s">
        <v>8269</v>
      </c>
      <c r="T528" t="b">
        <v>1</v>
      </c>
      <c r="U528" t="str">
        <f t="shared" si="62"/>
        <v>Successful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8244</v>
      </c>
      <c r="I529" s="10">
        <f t="shared" si="60"/>
        <v>42783.670138888891</v>
      </c>
      <c r="J529" s="10">
        <f t="shared" si="61"/>
        <v>42753.205625000002</v>
      </c>
      <c r="K529">
        <v>1487347500</v>
      </c>
      <c r="L529">
        <v>1484715366</v>
      </c>
      <c r="M529" t="b">
        <v>0</v>
      </c>
      <c r="N529">
        <v>158</v>
      </c>
      <c r="O529" s="5">
        <f t="shared" si="56"/>
        <v>1.0085</v>
      </c>
      <c r="P529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t="s">
        <v>8269</v>
      </c>
      <c r="T529" t="b">
        <v>1</v>
      </c>
      <c r="U529" t="str">
        <f t="shared" si="62"/>
        <v>Successful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8244</v>
      </c>
      <c r="I530" s="10">
        <f t="shared" si="60"/>
        <v>42176.888888888891</v>
      </c>
      <c r="J530" s="10">
        <f t="shared" si="61"/>
        <v>42155.920219907406</v>
      </c>
      <c r="K530">
        <v>1434921600</v>
      </c>
      <c r="L530">
        <v>1433109907</v>
      </c>
      <c r="M530" t="b">
        <v>0</v>
      </c>
      <c r="N530">
        <v>30</v>
      </c>
      <c r="O530" s="5">
        <f t="shared" si="56"/>
        <v>1.1565217391304348</v>
      </c>
      <c r="P530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t="s">
        <v>8269</v>
      </c>
      <c r="T530" t="b">
        <v>1</v>
      </c>
      <c r="U530" t="str">
        <f t="shared" si="62"/>
        <v>Successful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8249</v>
      </c>
      <c r="I531" s="10">
        <f t="shared" si="60"/>
        <v>42746.208333333328</v>
      </c>
      <c r="J531" s="10">
        <f t="shared" si="61"/>
        <v>42725.031180555554</v>
      </c>
      <c r="K531">
        <v>1484110800</v>
      </c>
      <c r="L531">
        <v>1482281094</v>
      </c>
      <c r="M531" t="b">
        <v>0</v>
      </c>
      <c r="N531">
        <v>18</v>
      </c>
      <c r="O531" s="5">
        <f t="shared" si="56"/>
        <v>1.3041666666666667</v>
      </c>
      <c r="P531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t="s">
        <v>8269</v>
      </c>
      <c r="T531" t="b">
        <v>1</v>
      </c>
      <c r="U531" t="str">
        <f t="shared" si="62"/>
        <v>Successful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8244</v>
      </c>
      <c r="I532" s="10">
        <f t="shared" si="60"/>
        <v>42179.083333333328</v>
      </c>
      <c r="J532" s="10">
        <f t="shared" si="61"/>
        <v>42157.591064814813</v>
      </c>
      <c r="K532">
        <v>1435111200</v>
      </c>
      <c r="L532">
        <v>1433254268</v>
      </c>
      <c r="M532" t="b">
        <v>0</v>
      </c>
      <c r="N532">
        <v>29</v>
      </c>
      <c r="O532" s="5">
        <f t="shared" si="56"/>
        <v>1.0778267254038179</v>
      </c>
      <c r="P532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t="s">
        <v>8269</v>
      </c>
      <c r="T532" t="b">
        <v>1</v>
      </c>
      <c r="U532" t="str">
        <f t="shared" si="62"/>
        <v>Successful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8244</v>
      </c>
      <c r="I533" s="10">
        <f t="shared" si="60"/>
        <v>42721.290972222225</v>
      </c>
      <c r="J533" s="10">
        <f t="shared" si="61"/>
        <v>42676.065150462964</v>
      </c>
      <c r="K533">
        <v>1481957940</v>
      </c>
      <c r="L533">
        <v>1478050429</v>
      </c>
      <c r="M533" t="b">
        <v>0</v>
      </c>
      <c r="N533">
        <v>31</v>
      </c>
      <c r="O533" s="5">
        <f t="shared" si="56"/>
        <v>1</v>
      </c>
      <c r="P53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t="s">
        <v>8269</v>
      </c>
      <c r="T533" t="b">
        <v>1</v>
      </c>
      <c r="U533" t="str">
        <f t="shared" si="62"/>
        <v>Successful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8244</v>
      </c>
      <c r="I534" s="10">
        <f t="shared" si="60"/>
        <v>42503.007037037038</v>
      </c>
      <c r="J534" s="10">
        <f t="shared" si="61"/>
        <v>42473.007037037038</v>
      </c>
      <c r="K534">
        <v>1463098208</v>
      </c>
      <c r="L534">
        <v>1460506208</v>
      </c>
      <c r="M534" t="b">
        <v>0</v>
      </c>
      <c r="N534">
        <v>173</v>
      </c>
      <c r="O534" s="5">
        <f t="shared" si="56"/>
        <v>1.2324999999999999</v>
      </c>
      <c r="P534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t="s">
        <v>8269</v>
      </c>
      <c r="T534" t="b">
        <v>1</v>
      </c>
      <c r="U534" t="str">
        <f t="shared" si="62"/>
        <v>Successful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8245</v>
      </c>
      <c r="I535" s="10">
        <f t="shared" si="60"/>
        <v>42506.43478009259</v>
      </c>
      <c r="J535" s="10">
        <f t="shared" si="61"/>
        <v>42482.43478009259</v>
      </c>
      <c r="K535">
        <v>1463394365</v>
      </c>
      <c r="L535">
        <v>1461320765</v>
      </c>
      <c r="M535" t="b">
        <v>0</v>
      </c>
      <c r="N535">
        <v>17</v>
      </c>
      <c r="O535" s="5">
        <f t="shared" si="56"/>
        <v>1.002</v>
      </c>
      <c r="P53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t="s">
        <v>8269</v>
      </c>
      <c r="T535" t="b">
        <v>1</v>
      </c>
      <c r="U535" t="str">
        <f t="shared" si="62"/>
        <v>Successful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8252</v>
      </c>
      <c r="I536" s="10">
        <f t="shared" si="60"/>
        <v>42309.958333333328</v>
      </c>
      <c r="J536" s="10">
        <f t="shared" si="61"/>
        <v>42270.810995370368</v>
      </c>
      <c r="K536">
        <v>1446418800</v>
      </c>
      <c r="L536">
        <v>1443036470</v>
      </c>
      <c r="M536" t="b">
        <v>0</v>
      </c>
      <c r="N536">
        <v>48</v>
      </c>
      <c r="O536" s="5">
        <f t="shared" si="56"/>
        <v>1.0466666666666666</v>
      </c>
      <c r="P536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t="s">
        <v>8269</v>
      </c>
      <c r="T536" t="b">
        <v>1</v>
      </c>
      <c r="U536" t="str">
        <f t="shared" si="62"/>
        <v>Successful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8245</v>
      </c>
      <c r="I537" s="10">
        <f t="shared" si="60"/>
        <v>42741.54519675926</v>
      </c>
      <c r="J537" s="10">
        <f t="shared" si="61"/>
        <v>42711.54519675926</v>
      </c>
      <c r="K537">
        <v>1483707905</v>
      </c>
      <c r="L537">
        <v>1481115905</v>
      </c>
      <c r="M537" t="b">
        <v>0</v>
      </c>
      <c r="N537">
        <v>59</v>
      </c>
      <c r="O537" s="5">
        <f t="shared" si="56"/>
        <v>1.0249999999999999</v>
      </c>
      <c r="P53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t="s">
        <v>8269</v>
      </c>
      <c r="T537" t="b">
        <v>1</v>
      </c>
      <c r="U537" t="str">
        <f t="shared" si="62"/>
        <v>Successful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8245</v>
      </c>
      <c r="I538" s="10">
        <f t="shared" si="60"/>
        <v>42219.75</v>
      </c>
      <c r="J538" s="10">
        <f t="shared" si="61"/>
        <v>42179.344988425924</v>
      </c>
      <c r="K538">
        <v>1438624800</v>
      </c>
      <c r="L538">
        <v>1435133807</v>
      </c>
      <c r="M538" t="b">
        <v>0</v>
      </c>
      <c r="N538">
        <v>39</v>
      </c>
      <c r="O538" s="5">
        <f t="shared" si="56"/>
        <v>1.1825757575757576</v>
      </c>
      <c r="P538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t="s">
        <v>8269</v>
      </c>
      <c r="T538" t="b">
        <v>1</v>
      </c>
      <c r="U538" t="str">
        <f t="shared" si="62"/>
        <v>Successful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8244</v>
      </c>
      <c r="I539" s="10">
        <f t="shared" si="60"/>
        <v>42312.810081018513</v>
      </c>
      <c r="J539" s="10">
        <f t="shared" si="61"/>
        <v>42282.768414351856</v>
      </c>
      <c r="K539">
        <v>1446665191</v>
      </c>
      <c r="L539">
        <v>1444069591</v>
      </c>
      <c r="M539" t="b">
        <v>0</v>
      </c>
      <c r="N539">
        <v>59</v>
      </c>
      <c r="O539" s="5">
        <f t="shared" si="56"/>
        <v>1.2050000000000001</v>
      </c>
      <c r="P539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t="s">
        <v>8269</v>
      </c>
      <c r="T539" t="b">
        <v>1</v>
      </c>
      <c r="U539" t="str">
        <f t="shared" si="62"/>
        <v>Successful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8244</v>
      </c>
      <c r="I540" s="10">
        <f t="shared" si="60"/>
        <v>42503.794710648144</v>
      </c>
      <c r="J540" s="10">
        <f t="shared" si="61"/>
        <v>42473.794710648144</v>
      </c>
      <c r="K540">
        <v>1463166263</v>
      </c>
      <c r="L540">
        <v>1460574263</v>
      </c>
      <c r="M540" t="b">
        <v>0</v>
      </c>
      <c r="N540">
        <v>60</v>
      </c>
      <c r="O540" s="5">
        <f t="shared" si="56"/>
        <v>3.0242</v>
      </c>
      <c r="P540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t="s">
        <v>8269</v>
      </c>
      <c r="T540" t="b">
        <v>1</v>
      </c>
      <c r="U540" t="str">
        <f t="shared" si="62"/>
        <v>Successful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8245</v>
      </c>
      <c r="I541" s="10">
        <f t="shared" si="60"/>
        <v>42556.049849537041</v>
      </c>
      <c r="J541" s="10">
        <f t="shared" si="61"/>
        <v>42535.049849537041</v>
      </c>
      <c r="K541">
        <v>1467681107</v>
      </c>
      <c r="L541">
        <v>1465866707</v>
      </c>
      <c r="M541" t="b">
        <v>0</v>
      </c>
      <c r="N541">
        <v>20</v>
      </c>
      <c r="O541" s="5">
        <f t="shared" si="56"/>
        <v>1.00644</v>
      </c>
      <c r="P541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t="s">
        <v>8269</v>
      </c>
      <c r="T541" t="b">
        <v>1</v>
      </c>
      <c r="U541" t="str">
        <f t="shared" si="62"/>
        <v>Successful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8223</v>
      </c>
      <c r="H542" t="s">
        <v>8244</v>
      </c>
      <c r="I542" s="10">
        <f t="shared" si="60"/>
        <v>42039.817199074074</v>
      </c>
      <c r="J542" s="10">
        <f t="shared" si="61"/>
        <v>42009.817199074074</v>
      </c>
      <c r="K542">
        <v>1423078606</v>
      </c>
      <c r="L542">
        <v>1420486606</v>
      </c>
      <c r="M542" t="b">
        <v>0</v>
      </c>
      <c r="N542">
        <v>1</v>
      </c>
      <c r="O542" s="5">
        <f t="shared" si="56"/>
        <v>6.666666666666667E-5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t="s">
        <v>8270</v>
      </c>
      <c r="T542" t="b">
        <v>0</v>
      </c>
      <c r="U542" t="str">
        <f t="shared" si="62"/>
        <v>Unsuccessful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8223</v>
      </c>
      <c r="H543" t="s">
        <v>8244</v>
      </c>
      <c r="I543" s="10">
        <f t="shared" si="60"/>
        <v>42306.046689814815</v>
      </c>
      <c r="J543" s="10">
        <f t="shared" si="61"/>
        <v>42276.046689814815</v>
      </c>
      <c r="K543">
        <v>1446080834</v>
      </c>
      <c r="L543">
        <v>1443488834</v>
      </c>
      <c r="M543" t="b">
        <v>0</v>
      </c>
      <c r="N543">
        <v>1</v>
      </c>
      <c r="O543" s="5">
        <f t="shared" si="56"/>
        <v>5.5555555555555558E-3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t="s">
        <v>8270</v>
      </c>
      <c r="T543" t="b">
        <v>0</v>
      </c>
      <c r="U543" t="str">
        <f t="shared" si="62"/>
        <v>Unsuccessful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8223</v>
      </c>
      <c r="H544" t="s">
        <v>8244</v>
      </c>
      <c r="I544" s="10">
        <f t="shared" si="60"/>
        <v>42493.695787037039</v>
      </c>
      <c r="J544" s="10">
        <f t="shared" si="61"/>
        <v>42433.737453703703</v>
      </c>
      <c r="K544">
        <v>1462293716</v>
      </c>
      <c r="L544">
        <v>1457113316</v>
      </c>
      <c r="M544" t="b">
        <v>0</v>
      </c>
      <c r="N544">
        <v>1</v>
      </c>
      <c r="O544" s="5">
        <f t="shared" si="56"/>
        <v>3.9999999999999998E-6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t="s">
        <v>8270</v>
      </c>
      <c r="T544" t="b">
        <v>0</v>
      </c>
      <c r="U544" t="str">
        <f t="shared" si="62"/>
        <v>Unsuccessful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8225</v>
      </c>
      <c r="H545" t="s">
        <v>8246</v>
      </c>
      <c r="I545" s="10">
        <f t="shared" si="60"/>
        <v>41944.092152777775</v>
      </c>
      <c r="J545" s="10">
        <f t="shared" si="61"/>
        <v>41914.092152777775</v>
      </c>
      <c r="K545">
        <v>1414807962</v>
      </c>
      <c r="L545">
        <v>1412215962</v>
      </c>
      <c r="M545" t="b">
        <v>0</v>
      </c>
      <c r="N545">
        <v>2</v>
      </c>
      <c r="O545" s="5">
        <f t="shared" si="56"/>
        <v>3.1818181818181819E-3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t="s">
        <v>8270</v>
      </c>
      <c r="T545" t="b">
        <v>0</v>
      </c>
      <c r="U545" t="str">
        <f t="shared" si="62"/>
        <v>Unsuccessful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8223</v>
      </c>
      <c r="H546" t="s">
        <v>8244</v>
      </c>
      <c r="I546" s="10">
        <f t="shared" si="60"/>
        <v>42555.656944444447</v>
      </c>
      <c r="J546" s="10">
        <f t="shared" si="61"/>
        <v>42525.656944444447</v>
      </c>
      <c r="K546">
        <v>1467647160</v>
      </c>
      <c r="L546">
        <v>1465055160</v>
      </c>
      <c r="M546" t="b">
        <v>0</v>
      </c>
      <c r="N546">
        <v>2</v>
      </c>
      <c r="O546" s="5">
        <f t="shared" si="56"/>
        <v>1.2E-2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t="s">
        <v>8270</v>
      </c>
      <c r="T546" t="b">
        <v>0</v>
      </c>
      <c r="U546" t="str">
        <f t="shared" si="62"/>
        <v>Unsuccessful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8229</v>
      </c>
      <c r="H547" t="s">
        <v>8247</v>
      </c>
      <c r="I547" s="10">
        <f t="shared" si="60"/>
        <v>42323.634131944447</v>
      </c>
      <c r="J547" s="10">
        <f t="shared" si="61"/>
        <v>42283.592465277776</v>
      </c>
      <c r="K547">
        <v>1447600389</v>
      </c>
      <c r="L547">
        <v>1444140789</v>
      </c>
      <c r="M547" t="b">
        <v>0</v>
      </c>
      <c r="N547">
        <v>34</v>
      </c>
      <c r="O547" s="5">
        <f t="shared" si="56"/>
        <v>0.27383999999999997</v>
      </c>
      <c r="P54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t="s">
        <v>8270</v>
      </c>
      <c r="T547" t="b">
        <v>0</v>
      </c>
      <c r="U547" t="str">
        <f t="shared" si="62"/>
        <v>Unsuccessful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8223</v>
      </c>
      <c r="H548" t="s">
        <v>8244</v>
      </c>
      <c r="I548" s="10">
        <f t="shared" si="60"/>
        <v>42294.667997685188</v>
      </c>
      <c r="J548" s="10">
        <f t="shared" si="61"/>
        <v>42249.667997685188</v>
      </c>
      <c r="K548">
        <v>1445097715</v>
      </c>
      <c r="L548">
        <v>1441209715</v>
      </c>
      <c r="M548" t="b">
        <v>0</v>
      </c>
      <c r="N548">
        <v>2</v>
      </c>
      <c r="O548" s="5">
        <f t="shared" si="56"/>
        <v>8.6666666666666663E-4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t="s">
        <v>8270</v>
      </c>
      <c r="T548" t="b">
        <v>0</v>
      </c>
      <c r="U548" t="str">
        <f t="shared" si="62"/>
        <v>Unsuccessful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8224</v>
      </c>
      <c r="H549" t="s">
        <v>8245</v>
      </c>
      <c r="I549" s="10">
        <f t="shared" si="60"/>
        <v>42410.696342592593</v>
      </c>
      <c r="J549" s="10">
        <f t="shared" si="61"/>
        <v>42380.696342592593</v>
      </c>
      <c r="K549">
        <v>1455122564</v>
      </c>
      <c r="L549">
        <v>1452530564</v>
      </c>
      <c r="M549" t="b">
        <v>0</v>
      </c>
      <c r="N549">
        <v>0</v>
      </c>
      <c r="O549" s="5">
        <f t="shared" si="56"/>
        <v>0</v>
      </c>
      <c r="P549" t="str">
        <f t="shared" si="57"/>
        <v>Received No Donations</v>
      </c>
      <c r="Q549" t="str">
        <f t="shared" si="58"/>
        <v>technology</v>
      </c>
      <c r="R549" t="str">
        <f t="shared" si="59"/>
        <v>web</v>
      </c>
      <c r="S549" t="s">
        <v>8270</v>
      </c>
      <c r="T549" t="b">
        <v>0</v>
      </c>
      <c r="U549" t="str">
        <f t="shared" si="62"/>
        <v>Unsuccessful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8224</v>
      </c>
      <c r="H550" t="s">
        <v>8245</v>
      </c>
      <c r="I550" s="10">
        <f t="shared" si="60"/>
        <v>42306.903333333335</v>
      </c>
      <c r="J550" s="10">
        <f t="shared" si="61"/>
        <v>42276.903333333335</v>
      </c>
      <c r="K550">
        <v>1446154848</v>
      </c>
      <c r="L550">
        <v>1443562848</v>
      </c>
      <c r="M550" t="b">
        <v>0</v>
      </c>
      <c r="N550">
        <v>1</v>
      </c>
      <c r="O550" s="5">
        <f t="shared" si="56"/>
        <v>8.9999999999999998E-4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t="s">
        <v>8270</v>
      </c>
      <c r="T550" t="b">
        <v>0</v>
      </c>
      <c r="U550" t="str">
        <f t="shared" si="62"/>
        <v>Unsuccessful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8224</v>
      </c>
      <c r="H551" t="s">
        <v>8245</v>
      </c>
      <c r="I551" s="10">
        <f t="shared" si="60"/>
        <v>42193.636828703704</v>
      </c>
      <c r="J551" s="10">
        <f t="shared" si="61"/>
        <v>42163.636828703704</v>
      </c>
      <c r="K551">
        <v>1436368622</v>
      </c>
      <c r="L551">
        <v>1433776622</v>
      </c>
      <c r="M551" t="b">
        <v>0</v>
      </c>
      <c r="N551">
        <v>8</v>
      </c>
      <c r="O551" s="5">
        <f t="shared" si="56"/>
        <v>2.7199999999999998E-2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t="s">
        <v>8270</v>
      </c>
      <c r="T551" t="b">
        <v>0</v>
      </c>
      <c r="U551" t="str">
        <f t="shared" si="62"/>
        <v>Unsuccessful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8228</v>
      </c>
      <c r="H552" t="s">
        <v>8249</v>
      </c>
      <c r="I552" s="10">
        <f t="shared" si="60"/>
        <v>42766.208333333328</v>
      </c>
      <c r="J552" s="10">
        <f t="shared" si="61"/>
        <v>42753.678761574076</v>
      </c>
      <c r="K552">
        <v>1485838800</v>
      </c>
      <c r="L552">
        <v>1484756245</v>
      </c>
      <c r="M552" t="b">
        <v>0</v>
      </c>
      <c r="N552">
        <v>4</v>
      </c>
      <c r="O552" s="5">
        <f t="shared" si="56"/>
        <v>7.0000000000000001E-3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t="s">
        <v>8270</v>
      </c>
      <c r="T552" t="b">
        <v>0</v>
      </c>
      <c r="U552" t="str">
        <f t="shared" si="62"/>
        <v>Unsuccessful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8223</v>
      </c>
      <c r="H553" t="s">
        <v>8244</v>
      </c>
      <c r="I553" s="10">
        <f t="shared" si="60"/>
        <v>42217.745138888888</v>
      </c>
      <c r="J553" s="10">
        <f t="shared" si="61"/>
        <v>42173.275740740741</v>
      </c>
      <c r="K553">
        <v>1438451580</v>
      </c>
      <c r="L553">
        <v>1434609424</v>
      </c>
      <c r="M553" t="b">
        <v>0</v>
      </c>
      <c r="N553">
        <v>28</v>
      </c>
      <c r="O553" s="5">
        <f t="shared" si="56"/>
        <v>5.0413333333333331E-2</v>
      </c>
      <c r="P55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t="s">
        <v>8270</v>
      </c>
      <c r="T553" t="b">
        <v>0</v>
      </c>
      <c r="U553" t="str">
        <f t="shared" si="62"/>
        <v>Unsuccessful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8228</v>
      </c>
      <c r="H554" t="s">
        <v>8249</v>
      </c>
      <c r="I554" s="10">
        <f t="shared" si="60"/>
        <v>42378.616851851853</v>
      </c>
      <c r="J554" s="10">
        <f t="shared" si="61"/>
        <v>42318.616851851853</v>
      </c>
      <c r="K554">
        <v>1452350896</v>
      </c>
      <c r="L554">
        <v>1447166896</v>
      </c>
      <c r="M554" t="b">
        <v>0</v>
      </c>
      <c r="N554">
        <v>0</v>
      </c>
      <c r="O554" s="5">
        <f t="shared" si="56"/>
        <v>0</v>
      </c>
      <c r="P554" t="str">
        <f t="shared" si="57"/>
        <v>Received No Donations</v>
      </c>
      <c r="Q554" t="str">
        <f t="shared" si="58"/>
        <v>technology</v>
      </c>
      <c r="R554" t="str">
        <f t="shared" si="59"/>
        <v>web</v>
      </c>
      <c r="S554" t="s">
        <v>8270</v>
      </c>
      <c r="T554" t="b">
        <v>0</v>
      </c>
      <c r="U554" t="str">
        <f t="shared" si="62"/>
        <v>Unsuccessful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8223</v>
      </c>
      <c r="H555" t="s">
        <v>8244</v>
      </c>
      <c r="I555" s="10">
        <f t="shared" si="60"/>
        <v>41957.761469907404</v>
      </c>
      <c r="J555" s="10">
        <f t="shared" si="61"/>
        <v>41927.71980324074</v>
      </c>
      <c r="K555">
        <v>1415988991</v>
      </c>
      <c r="L555">
        <v>1413393391</v>
      </c>
      <c r="M555" t="b">
        <v>0</v>
      </c>
      <c r="N555">
        <v>6</v>
      </c>
      <c r="O555" s="5">
        <f t="shared" si="56"/>
        <v>4.9199999999999999E-3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t="s">
        <v>8270</v>
      </c>
      <c r="T555" t="b">
        <v>0</v>
      </c>
      <c r="U555" t="str">
        <f t="shared" si="62"/>
        <v>Unsuccessful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8223</v>
      </c>
      <c r="H556" t="s">
        <v>8244</v>
      </c>
      <c r="I556" s="10">
        <f t="shared" si="60"/>
        <v>41931.684861111113</v>
      </c>
      <c r="J556" s="10">
        <f t="shared" si="61"/>
        <v>41901.684861111113</v>
      </c>
      <c r="K556">
        <v>1413735972</v>
      </c>
      <c r="L556">
        <v>1411143972</v>
      </c>
      <c r="M556" t="b">
        <v>0</v>
      </c>
      <c r="N556">
        <v>22</v>
      </c>
      <c r="O556" s="5">
        <f t="shared" si="56"/>
        <v>0.36589147286821705</v>
      </c>
      <c r="P556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t="s">
        <v>8270</v>
      </c>
      <c r="T556" t="b">
        <v>0</v>
      </c>
      <c r="U556" t="str">
        <f t="shared" si="62"/>
        <v>Unsuccessful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8224</v>
      </c>
      <c r="H557" t="s">
        <v>8245</v>
      </c>
      <c r="I557" s="10">
        <f t="shared" si="60"/>
        <v>42533.353506944448</v>
      </c>
      <c r="J557" s="10">
        <f t="shared" si="61"/>
        <v>42503.353506944448</v>
      </c>
      <c r="K557">
        <v>1465720143</v>
      </c>
      <c r="L557">
        <v>1463128143</v>
      </c>
      <c r="M557" t="b">
        <v>0</v>
      </c>
      <c r="N557">
        <v>0</v>
      </c>
      <c r="O557" s="5">
        <f t="shared" si="56"/>
        <v>0</v>
      </c>
      <c r="P557" t="str">
        <f t="shared" si="57"/>
        <v>Received No Donations</v>
      </c>
      <c r="Q557" t="str">
        <f t="shared" si="58"/>
        <v>technology</v>
      </c>
      <c r="R557" t="str">
        <f t="shared" si="59"/>
        <v>web</v>
      </c>
      <c r="S557" t="s">
        <v>8270</v>
      </c>
      <c r="T557" t="b">
        <v>0</v>
      </c>
      <c r="U557" t="str">
        <f t="shared" si="62"/>
        <v>Unsuccessful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8223</v>
      </c>
      <c r="H558" t="s">
        <v>8244</v>
      </c>
      <c r="I558" s="10">
        <f t="shared" si="60"/>
        <v>42375.860150462962</v>
      </c>
      <c r="J558" s="10">
        <f t="shared" si="61"/>
        <v>42345.860150462962</v>
      </c>
      <c r="K558">
        <v>1452112717</v>
      </c>
      <c r="L558">
        <v>1449520717</v>
      </c>
      <c r="M558" t="b">
        <v>0</v>
      </c>
      <c r="N558">
        <v>1</v>
      </c>
      <c r="O558" s="5">
        <f t="shared" si="56"/>
        <v>2.5000000000000001E-2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t="s">
        <v>8270</v>
      </c>
      <c r="T558" t="b">
        <v>0</v>
      </c>
      <c r="U558" t="str">
        <f t="shared" si="62"/>
        <v>Unsuccessful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8235</v>
      </c>
      <c r="H559" t="s">
        <v>8247</v>
      </c>
      <c r="I559" s="10">
        <f t="shared" si="60"/>
        <v>42706.983831018515</v>
      </c>
      <c r="J559" s="10">
        <f t="shared" si="61"/>
        <v>42676.942164351851</v>
      </c>
      <c r="K559">
        <v>1480721803</v>
      </c>
      <c r="L559">
        <v>1478126203</v>
      </c>
      <c r="M559" t="b">
        <v>0</v>
      </c>
      <c r="N559">
        <v>20</v>
      </c>
      <c r="O559" s="5">
        <f t="shared" si="56"/>
        <v>9.1066666666666674E-3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t="s">
        <v>8270</v>
      </c>
      <c r="T559" t="b">
        <v>0</v>
      </c>
      <c r="U559" t="str">
        <f t="shared" si="62"/>
        <v>Unsuccessful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8223</v>
      </c>
      <c r="H560" t="s">
        <v>8244</v>
      </c>
      <c r="I560" s="10">
        <f t="shared" si="60"/>
        <v>42087.841493055559</v>
      </c>
      <c r="J560" s="10">
        <f t="shared" si="61"/>
        <v>42057.883159722223</v>
      </c>
      <c r="K560">
        <v>1427227905</v>
      </c>
      <c r="L560">
        <v>1424639505</v>
      </c>
      <c r="M560" t="b">
        <v>0</v>
      </c>
      <c r="N560">
        <v>0</v>
      </c>
      <c r="O560" s="5">
        <f t="shared" si="56"/>
        <v>0</v>
      </c>
      <c r="P560" t="str">
        <f t="shared" si="57"/>
        <v>Received No Donations</v>
      </c>
      <c r="Q560" t="str">
        <f t="shared" si="58"/>
        <v>technology</v>
      </c>
      <c r="R560" t="str">
        <f t="shared" si="59"/>
        <v>web</v>
      </c>
      <c r="S560" t="s">
        <v>8270</v>
      </c>
      <c r="T560" t="b">
        <v>0</v>
      </c>
      <c r="U560" t="str">
        <f t="shared" si="62"/>
        <v>Unsuccessful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8223</v>
      </c>
      <c r="H561" t="s">
        <v>8244</v>
      </c>
      <c r="I561" s="10">
        <f t="shared" si="60"/>
        <v>42351.283101851848</v>
      </c>
      <c r="J561" s="10">
        <f t="shared" si="61"/>
        <v>42321.283101851848</v>
      </c>
      <c r="K561">
        <v>1449989260</v>
      </c>
      <c r="L561">
        <v>1447397260</v>
      </c>
      <c r="M561" t="b">
        <v>0</v>
      </c>
      <c r="N561">
        <v>1</v>
      </c>
      <c r="O561" s="5">
        <f t="shared" si="56"/>
        <v>2.0833333333333335E-4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t="s">
        <v>8270</v>
      </c>
      <c r="T561" t="b">
        <v>0</v>
      </c>
      <c r="U561" t="str">
        <f t="shared" si="62"/>
        <v>Unsuccessful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8228</v>
      </c>
      <c r="H562" t="s">
        <v>8249</v>
      </c>
      <c r="I562" s="10">
        <f t="shared" si="60"/>
        <v>41990.771354166667</v>
      </c>
      <c r="J562" s="10">
        <f t="shared" si="61"/>
        <v>41960.771354166667</v>
      </c>
      <c r="K562">
        <v>1418841045</v>
      </c>
      <c r="L562">
        <v>1416249045</v>
      </c>
      <c r="M562" t="b">
        <v>0</v>
      </c>
      <c r="N562">
        <v>3</v>
      </c>
      <c r="O562" s="5">
        <f t="shared" si="56"/>
        <v>1.2E-4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t="s">
        <v>8270</v>
      </c>
      <c r="T562" t="b">
        <v>0</v>
      </c>
      <c r="U562" t="str">
        <f t="shared" si="62"/>
        <v>Unsuccessful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8223</v>
      </c>
      <c r="H563" t="s">
        <v>8244</v>
      </c>
      <c r="I563" s="10">
        <f t="shared" si="60"/>
        <v>42303.658715277779</v>
      </c>
      <c r="J563" s="10">
        <f t="shared" si="61"/>
        <v>42268.658715277779</v>
      </c>
      <c r="K563">
        <v>1445874513</v>
      </c>
      <c r="L563">
        <v>1442850513</v>
      </c>
      <c r="M563" t="b">
        <v>0</v>
      </c>
      <c r="N563">
        <v>2</v>
      </c>
      <c r="O563" s="5">
        <f t="shared" si="56"/>
        <v>3.6666666666666666E-3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t="s">
        <v>8270</v>
      </c>
      <c r="T563" t="b">
        <v>0</v>
      </c>
      <c r="U563" t="str">
        <f t="shared" si="62"/>
        <v>Unsuccessful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8232</v>
      </c>
      <c r="H564" t="s">
        <v>8247</v>
      </c>
      <c r="I564" s="10">
        <f t="shared" si="60"/>
        <v>42722.389062499999</v>
      </c>
      <c r="J564" s="10">
        <f t="shared" si="61"/>
        <v>42692.389062499999</v>
      </c>
      <c r="K564">
        <v>1482052815</v>
      </c>
      <c r="L564">
        <v>1479460815</v>
      </c>
      <c r="M564" t="b">
        <v>0</v>
      </c>
      <c r="N564">
        <v>0</v>
      </c>
      <c r="O564" s="5">
        <f t="shared" si="56"/>
        <v>0</v>
      </c>
      <c r="P564" t="str">
        <f t="shared" si="57"/>
        <v>Received No Donations</v>
      </c>
      <c r="Q564" t="str">
        <f t="shared" si="58"/>
        <v>technology</v>
      </c>
      <c r="R564" t="str">
        <f t="shared" si="59"/>
        <v>web</v>
      </c>
      <c r="S564" t="s">
        <v>8270</v>
      </c>
      <c r="T564" t="b">
        <v>0</v>
      </c>
      <c r="U564" t="str">
        <f t="shared" si="62"/>
        <v>Unsuccessful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8225</v>
      </c>
      <c r="H565" t="s">
        <v>8246</v>
      </c>
      <c r="I565" s="10">
        <f t="shared" si="60"/>
        <v>42052.069988425923</v>
      </c>
      <c r="J565" s="10">
        <f t="shared" si="61"/>
        <v>42022.069988425923</v>
      </c>
      <c r="K565">
        <v>1424137247</v>
      </c>
      <c r="L565">
        <v>1421545247</v>
      </c>
      <c r="M565" t="b">
        <v>0</v>
      </c>
      <c r="N565">
        <v>2</v>
      </c>
      <c r="O565" s="5">
        <f t="shared" si="56"/>
        <v>9.0666666666666662E-4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t="s">
        <v>8270</v>
      </c>
      <c r="T565" t="b">
        <v>0</v>
      </c>
      <c r="U565" t="str">
        <f t="shared" si="62"/>
        <v>Unsuccessful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8229</v>
      </c>
      <c r="H566" t="s">
        <v>8247</v>
      </c>
      <c r="I566" s="10">
        <f t="shared" si="60"/>
        <v>42441.942997685182</v>
      </c>
      <c r="J566" s="10">
        <f t="shared" si="61"/>
        <v>42411.942997685182</v>
      </c>
      <c r="K566">
        <v>1457822275</v>
      </c>
      <c r="L566">
        <v>1455230275</v>
      </c>
      <c r="M566" t="b">
        <v>0</v>
      </c>
      <c r="N566">
        <v>1</v>
      </c>
      <c r="O566" s="5">
        <f t="shared" si="56"/>
        <v>5.5555555555555558E-5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t="s">
        <v>8270</v>
      </c>
      <c r="T566" t="b">
        <v>0</v>
      </c>
      <c r="U566" t="str">
        <f t="shared" si="62"/>
        <v>Unsuccessful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8224</v>
      </c>
      <c r="H567" t="s">
        <v>8245</v>
      </c>
      <c r="I567" s="10">
        <f t="shared" si="60"/>
        <v>42195.78528935185</v>
      </c>
      <c r="J567" s="10">
        <f t="shared" si="61"/>
        <v>42165.78528935185</v>
      </c>
      <c r="K567">
        <v>1436554249</v>
      </c>
      <c r="L567">
        <v>1433962249</v>
      </c>
      <c r="M567" t="b">
        <v>0</v>
      </c>
      <c r="N567">
        <v>0</v>
      </c>
      <c r="O567" s="5">
        <f t="shared" si="56"/>
        <v>0</v>
      </c>
      <c r="P567" t="str">
        <f t="shared" si="57"/>
        <v>Received No Donations</v>
      </c>
      <c r="Q567" t="str">
        <f t="shared" si="58"/>
        <v>technology</v>
      </c>
      <c r="R567" t="str">
        <f t="shared" si="59"/>
        <v>web</v>
      </c>
      <c r="S567" t="s">
        <v>8270</v>
      </c>
      <c r="T567" t="b">
        <v>0</v>
      </c>
      <c r="U567" t="str">
        <f t="shared" si="62"/>
        <v>Unsuccessful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8223</v>
      </c>
      <c r="H568" t="s">
        <v>8244</v>
      </c>
      <c r="I568" s="10">
        <f t="shared" si="60"/>
        <v>42565.68440972222</v>
      </c>
      <c r="J568" s="10">
        <f t="shared" si="61"/>
        <v>42535.68440972222</v>
      </c>
      <c r="K568">
        <v>1468513533</v>
      </c>
      <c r="L568">
        <v>1465921533</v>
      </c>
      <c r="M568" t="b">
        <v>0</v>
      </c>
      <c r="N568">
        <v>1</v>
      </c>
      <c r="O568" s="5">
        <f t="shared" si="56"/>
        <v>2.0000000000000001E-4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t="s">
        <v>8270</v>
      </c>
      <c r="T568" t="b">
        <v>0</v>
      </c>
      <c r="U568" t="str">
        <f t="shared" si="62"/>
        <v>Unsuccessful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8223</v>
      </c>
      <c r="H569" t="s">
        <v>8244</v>
      </c>
      <c r="I569" s="10">
        <f t="shared" si="60"/>
        <v>42005.842523148152</v>
      </c>
      <c r="J569" s="10">
        <f t="shared" si="61"/>
        <v>41975.842523148152</v>
      </c>
      <c r="K569">
        <v>1420143194</v>
      </c>
      <c r="L569">
        <v>1417551194</v>
      </c>
      <c r="M569" t="b">
        <v>0</v>
      </c>
      <c r="N569">
        <v>0</v>
      </c>
      <c r="O569" s="5">
        <f t="shared" si="56"/>
        <v>0</v>
      </c>
      <c r="P569" t="str">
        <f t="shared" si="57"/>
        <v>Received No Donations</v>
      </c>
      <c r="Q569" t="str">
        <f t="shared" si="58"/>
        <v>technology</v>
      </c>
      <c r="R569" t="str">
        <f t="shared" si="59"/>
        <v>web</v>
      </c>
      <c r="S569" t="s">
        <v>8270</v>
      </c>
      <c r="T569" t="b">
        <v>0</v>
      </c>
      <c r="U569" t="str">
        <f t="shared" si="62"/>
        <v>Unsuccessful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8227</v>
      </c>
      <c r="H570" t="s">
        <v>8248</v>
      </c>
      <c r="I570" s="10">
        <f t="shared" si="60"/>
        <v>42385.458333333328</v>
      </c>
      <c r="J570" s="10">
        <f t="shared" si="61"/>
        <v>42348.9215625</v>
      </c>
      <c r="K570">
        <v>1452942000</v>
      </c>
      <c r="L570">
        <v>1449785223</v>
      </c>
      <c r="M570" t="b">
        <v>0</v>
      </c>
      <c r="N570">
        <v>5</v>
      </c>
      <c r="O570" s="5">
        <f t="shared" si="56"/>
        <v>0.01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t="s">
        <v>8270</v>
      </c>
      <c r="T570" t="b">
        <v>0</v>
      </c>
      <c r="U570" t="str">
        <f t="shared" si="62"/>
        <v>Unsuccessful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8228</v>
      </c>
      <c r="H571" t="s">
        <v>8249</v>
      </c>
      <c r="I571" s="10">
        <f t="shared" si="60"/>
        <v>42370.847361111111</v>
      </c>
      <c r="J571" s="10">
        <f t="shared" si="61"/>
        <v>42340.847361111111</v>
      </c>
      <c r="K571">
        <v>1451679612</v>
      </c>
      <c r="L571">
        <v>1449087612</v>
      </c>
      <c r="M571" t="b">
        <v>0</v>
      </c>
      <c r="N571">
        <v>1</v>
      </c>
      <c r="O571" s="5">
        <f t="shared" si="56"/>
        <v>8.0000000000000002E-3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t="s">
        <v>8270</v>
      </c>
      <c r="T571" t="b">
        <v>0</v>
      </c>
      <c r="U571" t="str">
        <f t="shared" si="62"/>
        <v>Unsuccessful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8223</v>
      </c>
      <c r="H572" t="s">
        <v>8244</v>
      </c>
      <c r="I572" s="10">
        <f t="shared" si="60"/>
        <v>42418.798252314809</v>
      </c>
      <c r="J572" s="10">
        <f t="shared" si="61"/>
        <v>42388.798252314809</v>
      </c>
      <c r="K572">
        <v>1455822569</v>
      </c>
      <c r="L572">
        <v>1453230569</v>
      </c>
      <c r="M572" t="b">
        <v>0</v>
      </c>
      <c r="N572">
        <v>1</v>
      </c>
      <c r="O572" s="5">
        <f t="shared" si="56"/>
        <v>1.6705882352941177E-3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t="s">
        <v>8270</v>
      </c>
      <c r="T572" t="b">
        <v>0</v>
      </c>
      <c r="U572" t="str">
        <f t="shared" si="62"/>
        <v>Unsuccessful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8223</v>
      </c>
      <c r="H573" t="s">
        <v>8244</v>
      </c>
      <c r="I573" s="10">
        <f t="shared" si="60"/>
        <v>42212.165972222225</v>
      </c>
      <c r="J573" s="10">
        <f t="shared" si="61"/>
        <v>42192.816238425927</v>
      </c>
      <c r="K573">
        <v>1437969540</v>
      </c>
      <c r="L573">
        <v>1436297723</v>
      </c>
      <c r="M573" t="b">
        <v>0</v>
      </c>
      <c r="N573">
        <v>2</v>
      </c>
      <c r="O573" s="5">
        <f t="shared" si="56"/>
        <v>4.2399999999999998E-3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t="s">
        <v>8270</v>
      </c>
      <c r="T573" t="b">
        <v>0</v>
      </c>
      <c r="U573" t="str">
        <f t="shared" si="62"/>
        <v>Unsuccessful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8223</v>
      </c>
      <c r="H574" t="s">
        <v>8244</v>
      </c>
      <c r="I574" s="10">
        <f t="shared" si="60"/>
        <v>42312.757962962962</v>
      </c>
      <c r="J574" s="10">
        <f t="shared" si="61"/>
        <v>42282.716296296298</v>
      </c>
      <c r="K574">
        <v>1446660688</v>
      </c>
      <c r="L574">
        <v>1444065088</v>
      </c>
      <c r="M574" t="b">
        <v>0</v>
      </c>
      <c r="N574">
        <v>0</v>
      </c>
      <c r="O574" s="5">
        <f t="shared" si="56"/>
        <v>0</v>
      </c>
      <c r="P574" t="str">
        <f t="shared" si="57"/>
        <v>Received No Donations</v>
      </c>
      <c r="Q574" t="str">
        <f t="shared" si="58"/>
        <v>technology</v>
      </c>
      <c r="R574" t="str">
        <f t="shared" si="59"/>
        <v>web</v>
      </c>
      <c r="S574" t="s">
        <v>8270</v>
      </c>
      <c r="T574" t="b">
        <v>0</v>
      </c>
      <c r="U574" t="str">
        <f t="shared" si="62"/>
        <v>Unsuccessful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8223</v>
      </c>
      <c r="H575" t="s">
        <v>8244</v>
      </c>
      <c r="I575" s="10">
        <f t="shared" si="60"/>
        <v>42022.05</v>
      </c>
      <c r="J575" s="10">
        <f t="shared" si="61"/>
        <v>41963.050127314811</v>
      </c>
      <c r="K575">
        <v>1421543520</v>
      </c>
      <c r="L575">
        <v>1416445931</v>
      </c>
      <c r="M575" t="b">
        <v>0</v>
      </c>
      <c r="N575">
        <v>9</v>
      </c>
      <c r="O575" s="5">
        <f t="shared" si="56"/>
        <v>3.892538925389254E-3</v>
      </c>
      <c r="P57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t="s">
        <v>8270</v>
      </c>
      <c r="T575" t="b">
        <v>0</v>
      </c>
      <c r="U575" t="str">
        <f t="shared" si="62"/>
        <v>Unsuccessful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8224</v>
      </c>
      <c r="H576" t="s">
        <v>8245</v>
      </c>
      <c r="I576" s="10">
        <f t="shared" si="60"/>
        <v>42662.443368055552</v>
      </c>
      <c r="J576" s="10">
        <f t="shared" si="61"/>
        <v>42632.443368055552</v>
      </c>
      <c r="K576">
        <v>1476873507</v>
      </c>
      <c r="L576">
        <v>1474281507</v>
      </c>
      <c r="M576" t="b">
        <v>0</v>
      </c>
      <c r="N576">
        <v>4</v>
      </c>
      <c r="O576" s="5">
        <f t="shared" si="56"/>
        <v>7.1556350626118068E-3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t="s">
        <v>8270</v>
      </c>
      <c r="T576" t="b">
        <v>0</v>
      </c>
      <c r="U576" t="str">
        <f t="shared" si="62"/>
        <v>Unsuccessful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8235</v>
      </c>
      <c r="H577" t="s">
        <v>8247</v>
      </c>
      <c r="I577" s="10">
        <f t="shared" si="60"/>
        <v>42168.692627314813</v>
      </c>
      <c r="J577" s="10">
        <f t="shared" si="61"/>
        <v>42138.692627314813</v>
      </c>
      <c r="K577">
        <v>1434213443</v>
      </c>
      <c r="L577">
        <v>1431621443</v>
      </c>
      <c r="M577" t="b">
        <v>0</v>
      </c>
      <c r="N577">
        <v>4</v>
      </c>
      <c r="O577" s="5">
        <f t="shared" si="56"/>
        <v>4.3166666666666666E-3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t="s">
        <v>8270</v>
      </c>
      <c r="T577" t="b">
        <v>0</v>
      </c>
      <c r="U577" t="str">
        <f t="shared" si="62"/>
        <v>Unsuccessful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8223</v>
      </c>
      <c r="H578" t="s">
        <v>8244</v>
      </c>
      <c r="I578" s="10">
        <f t="shared" si="60"/>
        <v>42091.43</v>
      </c>
      <c r="J578" s="10">
        <f t="shared" si="61"/>
        <v>42031.471666666665</v>
      </c>
      <c r="K578">
        <v>1427537952</v>
      </c>
      <c r="L578">
        <v>1422357552</v>
      </c>
      <c r="M578" t="b">
        <v>0</v>
      </c>
      <c r="N578">
        <v>1</v>
      </c>
      <c r="O578" s="5">
        <f t="shared" ref="O578:O641" si="63">E578/D578</f>
        <v>1.2500000000000001E-5</v>
      </c>
      <c r="P578">
        <f t="shared" ref="P578:P641" si="64">IFERROR((E578/N578),"Received No Donations")</f>
        <v>1</v>
      </c>
      <c r="Q578" t="str">
        <f t="shared" ref="Q578:Q641" si="65">LEFT(S578,FIND("/",S578)-1)</f>
        <v>technology</v>
      </c>
      <c r="R578" t="str">
        <f t="shared" ref="R578:R641" si="66">RIGHT(S578,LEN(S578)-FIND("/",S578))</f>
        <v>web</v>
      </c>
      <c r="S578" t="s">
        <v>8270</v>
      </c>
      <c r="T578" t="b">
        <v>0</v>
      </c>
      <c r="U578" t="str">
        <f t="shared" si="62"/>
        <v>Unsuccessful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8223</v>
      </c>
      <c r="H579" t="s">
        <v>8244</v>
      </c>
      <c r="I579" s="10">
        <f t="shared" ref="I579:I642" si="67">((K579/86400)/IF(LEN(K579)=13,1000,1))+DATE(1970,1,1)</f>
        <v>42510.589143518519</v>
      </c>
      <c r="J579" s="10">
        <f t="shared" ref="J579:J642" si="68">((L579/86400)/IF(LEN(L579)=13,1000,1))+DATE(1970,1,1)</f>
        <v>42450.589143518519</v>
      </c>
      <c r="K579">
        <v>1463753302</v>
      </c>
      <c r="L579">
        <v>1458569302</v>
      </c>
      <c r="M579" t="b">
        <v>0</v>
      </c>
      <c r="N579">
        <v>1</v>
      </c>
      <c r="O579" s="5">
        <f t="shared" si="63"/>
        <v>2E-3</v>
      </c>
      <c r="P579">
        <f t="shared" si="64"/>
        <v>10</v>
      </c>
      <c r="Q579" t="str">
        <f t="shared" si="65"/>
        <v>technology</v>
      </c>
      <c r="R579" t="str">
        <f t="shared" si="66"/>
        <v>web</v>
      </c>
      <c r="S579" t="s">
        <v>8270</v>
      </c>
      <c r="T579" t="b">
        <v>0</v>
      </c>
      <c r="U579" t="str">
        <f t="shared" ref="U579:U642" si="69">IF(F579="successful","Successful","Unsuccessful")</f>
        <v>Unsuccessful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8224</v>
      </c>
      <c r="H580" t="s">
        <v>8245</v>
      </c>
      <c r="I580" s="10">
        <f t="shared" si="67"/>
        <v>42254.578622685185</v>
      </c>
      <c r="J580" s="10">
        <f t="shared" si="68"/>
        <v>42230.578622685185</v>
      </c>
      <c r="K580">
        <v>1441633993</v>
      </c>
      <c r="L580">
        <v>1439560393</v>
      </c>
      <c r="M580" t="b">
        <v>0</v>
      </c>
      <c r="N580">
        <v>7</v>
      </c>
      <c r="O580" s="5">
        <f t="shared" si="63"/>
        <v>1.12E-4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t="s">
        <v>8270</v>
      </c>
      <c r="T580" t="b">
        <v>0</v>
      </c>
      <c r="U580" t="str">
        <f t="shared" si="69"/>
        <v>Unsuccessful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8223</v>
      </c>
      <c r="H581" t="s">
        <v>8244</v>
      </c>
      <c r="I581" s="10">
        <f t="shared" si="67"/>
        <v>41998.852118055554</v>
      </c>
      <c r="J581" s="10">
        <f t="shared" si="68"/>
        <v>41968.852118055554</v>
      </c>
      <c r="K581">
        <v>1419539223</v>
      </c>
      <c r="L581">
        <v>1416947223</v>
      </c>
      <c r="M581" t="b">
        <v>0</v>
      </c>
      <c r="N581">
        <v>5</v>
      </c>
      <c r="O581" s="5">
        <f t="shared" si="63"/>
        <v>1.4583333333333334E-2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t="s">
        <v>8270</v>
      </c>
      <c r="T581" t="b">
        <v>0</v>
      </c>
      <c r="U581" t="str">
        <f t="shared" si="69"/>
        <v>Unsuccessful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8223</v>
      </c>
      <c r="H582" t="s">
        <v>8244</v>
      </c>
      <c r="I582" s="10">
        <f t="shared" si="67"/>
        <v>42635.908182870371</v>
      </c>
      <c r="J582" s="10">
        <f t="shared" si="68"/>
        <v>42605.908182870371</v>
      </c>
      <c r="K582">
        <v>1474580867</v>
      </c>
      <c r="L582">
        <v>1471988867</v>
      </c>
      <c r="M582" t="b">
        <v>0</v>
      </c>
      <c r="N582">
        <v>1</v>
      </c>
      <c r="O582" s="5">
        <f t="shared" si="63"/>
        <v>3.3333333333333332E-4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t="s">
        <v>8270</v>
      </c>
      <c r="T582" t="b">
        <v>0</v>
      </c>
      <c r="U582" t="str">
        <f t="shared" si="69"/>
        <v>Unsuccessful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8223</v>
      </c>
      <c r="H583" t="s">
        <v>8244</v>
      </c>
      <c r="I583" s="10">
        <f t="shared" si="67"/>
        <v>42218.012777777782</v>
      </c>
      <c r="J583" s="10">
        <f t="shared" si="68"/>
        <v>42188.012777777782</v>
      </c>
      <c r="K583">
        <v>1438474704</v>
      </c>
      <c r="L583">
        <v>1435882704</v>
      </c>
      <c r="M583" t="b">
        <v>0</v>
      </c>
      <c r="N583">
        <v>0</v>
      </c>
      <c r="O583" s="5">
        <f t="shared" si="63"/>
        <v>0</v>
      </c>
      <c r="P583" t="str">
        <f t="shared" si="64"/>
        <v>Received No Donations</v>
      </c>
      <c r="Q583" t="str">
        <f t="shared" si="65"/>
        <v>technology</v>
      </c>
      <c r="R583" t="str">
        <f t="shared" si="66"/>
        <v>web</v>
      </c>
      <c r="S583" t="s">
        <v>8270</v>
      </c>
      <c r="T583" t="b">
        <v>0</v>
      </c>
      <c r="U583" t="str">
        <f t="shared" si="69"/>
        <v>Unsuccessful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8223</v>
      </c>
      <c r="H584" t="s">
        <v>8244</v>
      </c>
      <c r="I584" s="10">
        <f t="shared" si="67"/>
        <v>42078.75</v>
      </c>
      <c r="J584" s="10">
        <f t="shared" si="68"/>
        <v>42055.739803240736</v>
      </c>
      <c r="K584">
        <v>1426442400</v>
      </c>
      <c r="L584">
        <v>1424454319</v>
      </c>
      <c r="M584" t="b">
        <v>0</v>
      </c>
      <c r="N584">
        <v>0</v>
      </c>
      <c r="O584" s="5">
        <f t="shared" si="63"/>
        <v>0</v>
      </c>
      <c r="P584" t="str">
        <f t="shared" si="64"/>
        <v>Received No Donations</v>
      </c>
      <c r="Q584" t="str">
        <f t="shared" si="65"/>
        <v>technology</v>
      </c>
      <c r="R584" t="str">
        <f t="shared" si="66"/>
        <v>web</v>
      </c>
      <c r="S584" t="s">
        <v>8270</v>
      </c>
      <c r="T584" t="b">
        <v>0</v>
      </c>
      <c r="U584" t="str">
        <f t="shared" si="69"/>
        <v>Unsuccessful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8223</v>
      </c>
      <c r="H585" t="s">
        <v>8244</v>
      </c>
      <c r="I585" s="10">
        <f t="shared" si="67"/>
        <v>42082.896840277783</v>
      </c>
      <c r="J585" s="10">
        <f t="shared" si="68"/>
        <v>42052.93850694444</v>
      </c>
      <c r="K585">
        <v>1426800687</v>
      </c>
      <c r="L585">
        <v>1424212287</v>
      </c>
      <c r="M585" t="b">
        <v>0</v>
      </c>
      <c r="N585">
        <v>1</v>
      </c>
      <c r="O585" s="5">
        <f t="shared" si="63"/>
        <v>1.1111111111111112E-4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t="s">
        <v>8270</v>
      </c>
      <c r="T585" t="b">
        <v>0</v>
      </c>
      <c r="U585" t="str">
        <f t="shared" si="69"/>
        <v>Unsuccessful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8223</v>
      </c>
      <c r="H586" t="s">
        <v>8244</v>
      </c>
      <c r="I586" s="10">
        <f t="shared" si="67"/>
        <v>42079.674953703703</v>
      </c>
      <c r="J586" s="10">
        <f t="shared" si="68"/>
        <v>42049.716620370367</v>
      </c>
      <c r="K586">
        <v>1426522316</v>
      </c>
      <c r="L586">
        <v>1423933916</v>
      </c>
      <c r="M586" t="b">
        <v>0</v>
      </c>
      <c r="N586">
        <v>2</v>
      </c>
      <c r="O586" s="5">
        <f t="shared" si="63"/>
        <v>0.01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t="s">
        <v>8270</v>
      </c>
      <c r="T586" t="b">
        <v>0</v>
      </c>
      <c r="U586" t="str">
        <f t="shared" si="69"/>
        <v>Unsuccessful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8224</v>
      </c>
      <c r="H587" t="s">
        <v>8245</v>
      </c>
      <c r="I587" s="10">
        <f t="shared" si="67"/>
        <v>42339</v>
      </c>
      <c r="J587" s="10">
        <f t="shared" si="68"/>
        <v>42283.3909375</v>
      </c>
      <c r="K587">
        <v>1448928000</v>
      </c>
      <c r="L587">
        <v>1444123377</v>
      </c>
      <c r="M587" t="b">
        <v>0</v>
      </c>
      <c r="N587">
        <v>0</v>
      </c>
      <c r="O587" s="5">
        <f t="shared" si="63"/>
        <v>0</v>
      </c>
      <c r="P587" t="str">
        <f t="shared" si="64"/>
        <v>Received No Donations</v>
      </c>
      <c r="Q587" t="str">
        <f t="shared" si="65"/>
        <v>technology</v>
      </c>
      <c r="R587" t="str">
        <f t="shared" si="66"/>
        <v>web</v>
      </c>
      <c r="S587" t="s">
        <v>8270</v>
      </c>
      <c r="T587" t="b">
        <v>0</v>
      </c>
      <c r="U587" t="str">
        <f t="shared" si="69"/>
        <v>Unsuccessful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8223</v>
      </c>
      <c r="H588" t="s">
        <v>8244</v>
      </c>
      <c r="I588" s="10">
        <f t="shared" si="67"/>
        <v>42050.854247685187</v>
      </c>
      <c r="J588" s="10">
        <f t="shared" si="68"/>
        <v>42020.854247685187</v>
      </c>
      <c r="K588">
        <v>1424032207</v>
      </c>
      <c r="L588">
        <v>1421440207</v>
      </c>
      <c r="M588" t="b">
        <v>0</v>
      </c>
      <c r="N588">
        <v>4</v>
      </c>
      <c r="O588" s="5">
        <f t="shared" si="63"/>
        <v>5.5999999999999999E-3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t="s">
        <v>8270</v>
      </c>
      <c r="T588" t="b">
        <v>0</v>
      </c>
      <c r="U588" t="str">
        <f t="shared" si="69"/>
        <v>Unsuccessful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8228</v>
      </c>
      <c r="H589" t="s">
        <v>8249</v>
      </c>
      <c r="I589" s="10">
        <f t="shared" si="67"/>
        <v>42110.757326388892</v>
      </c>
      <c r="J589" s="10">
        <f t="shared" si="68"/>
        <v>42080.757326388892</v>
      </c>
      <c r="K589">
        <v>1429207833</v>
      </c>
      <c r="L589">
        <v>1426615833</v>
      </c>
      <c r="M589" t="b">
        <v>0</v>
      </c>
      <c r="N589">
        <v>7</v>
      </c>
      <c r="O589" s="5">
        <f t="shared" si="63"/>
        <v>9.0833333333333335E-2</v>
      </c>
      <c r="P589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t="s">
        <v>8270</v>
      </c>
      <c r="T589" t="b">
        <v>0</v>
      </c>
      <c r="U589" t="str">
        <f t="shared" si="69"/>
        <v>Unsuccessful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8236</v>
      </c>
      <c r="H590" t="s">
        <v>8247</v>
      </c>
      <c r="I590" s="10">
        <f t="shared" si="67"/>
        <v>42691.811180555553</v>
      </c>
      <c r="J590" s="10">
        <f t="shared" si="68"/>
        <v>42631.769513888888</v>
      </c>
      <c r="K590">
        <v>1479410886</v>
      </c>
      <c r="L590">
        <v>1474223286</v>
      </c>
      <c r="M590" t="b">
        <v>0</v>
      </c>
      <c r="N590">
        <v>2</v>
      </c>
      <c r="O590" s="5">
        <f t="shared" si="63"/>
        <v>3.3444444444444443E-2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t="s">
        <v>8270</v>
      </c>
      <c r="T590" t="b">
        <v>0</v>
      </c>
      <c r="U590" t="str">
        <f t="shared" si="69"/>
        <v>Unsuccessful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8223</v>
      </c>
      <c r="H591" t="s">
        <v>8244</v>
      </c>
      <c r="I591" s="10">
        <f t="shared" si="67"/>
        <v>42193.614571759259</v>
      </c>
      <c r="J591" s="10">
        <f t="shared" si="68"/>
        <v>42178.614571759259</v>
      </c>
      <c r="K591">
        <v>1436366699</v>
      </c>
      <c r="L591">
        <v>1435070699</v>
      </c>
      <c r="M591" t="b">
        <v>0</v>
      </c>
      <c r="N591">
        <v>1</v>
      </c>
      <c r="O591" s="5">
        <f t="shared" si="63"/>
        <v>1.3333333333333334E-4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t="s">
        <v>8270</v>
      </c>
      <c r="T591" t="b">
        <v>0</v>
      </c>
      <c r="U591" t="str">
        <f t="shared" si="69"/>
        <v>Unsuccessful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8224</v>
      </c>
      <c r="H592" t="s">
        <v>8245</v>
      </c>
      <c r="I592" s="10">
        <f t="shared" si="67"/>
        <v>42408.542361111111</v>
      </c>
      <c r="J592" s="10">
        <f t="shared" si="68"/>
        <v>42377.554756944446</v>
      </c>
      <c r="K592">
        <v>1454936460</v>
      </c>
      <c r="L592">
        <v>1452259131</v>
      </c>
      <c r="M592" t="b">
        <v>0</v>
      </c>
      <c r="N592">
        <v>9</v>
      </c>
      <c r="O592" s="5">
        <f t="shared" si="63"/>
        <v>4.4600000000000001E-2</v>
      </c>
      <c r="P592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t="s">
        <v>8270</v>
      </c>
      <c r="T592" t="b">
        <v>0</v>
      </c>
      <c r="U592" t="str">
        <f t="shared" si="69"/>
        <v>Unsuccessful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8223</v>
      </c>
      <c r="H593" t="s">
        <v>8244</v>
      </c>
      <c r="I593" s="10">
        <f t="shared" si="67"/>
        <v>42207.543171296296</v>
      </c>
      <c r="J593" s="10">
        <f t="shared" si="68"/>
        <v>42177.543171296296</v>
      </c>
      <c r="K593">
        <v>1437570130</v>
      </c>
      <c r="L593">
        <v>1434978130</v>
      </c>
      <c r="M593" t="b">
        <v>0</v>
      </c>
      <c r="N593">
        <v>2</v>
      </c>
      <c r="O593" s="5">
        <f t="shared" si="63"/>
        <v>6.0999999999999997E-4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t="s">
        <v>8270</v>
      </c>
      <c r="T593" t="b">
        <v>0</v>
      </c>
      <c r="U593" t="str">
        <f t="shared" si="69"/>
        <v>Unsuccessful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8223</v>
      </c>
      <c r="H594" t="s">
        <v>8244</v>
      </c>
      <c r="I594" s="10">
        <f t="shared" si="67"/>
        <v>41976.232175925921</v>
      </c>
      <c r="J594" s="10">
        <f t="shared" si="68"/>
        <v>41946.232175925928</v>
      </c>
      <c r="K594">
        <v>1417584860</v>
      </c>
      <c r="L594">
        <v>1414992860</v>
      </c>
      <c r="M594" t="b">
        <v>0</v>
      </c>
      <c r="N594">
        <v>1</v>
      </c>
      <c r="O594" s="5">
        <f t="shared" si="63"/>
        <v>3.3333333333333333E-2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t="s">
        <v>8270</v>
      </c>
      <c r="T594" t="b">
        <v>0</v>
      </c>
      <c r="U594" t="str">
        <f t="shared" si="69"/>
        <v>Unsuccessful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8224</v>
      </c>
      <c r="H595" t="s">
        <v>8245</v>
      </c>
      <c r="I595" s="10">
        <f t="shared" si="67"/>
        <v>42100.635937500003</v>
      </c>
      <c r="J595" s="10">
        <f t="shared" si="68"/>
        <v>42070.677604166667</v>
      </c>
      <c r="K595">
        <v>1428333345</v>
      </c>
      <c r="L595">
        <v>1425744945</v>
      </c>
      <c r="M595" t="b">
        <v>0</v>
      </c>
      <c r="N595">
        <v>7</v>
      </c>
      <c r="O595" s="5">
        <f t="shared" si="63"/>
        <v>0.23</v>
      </c>
      <c r="P59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t="s">
        <v>8270</v>
      </c>
      <c r="T595" t="b">
        <v>0</v>
      </c>
      <c r="U595" t="str">
        <f t="shared" si="69"/>
        <v>Unsuccessful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8223</v>
      </c>
      <c r="H596" t="s">
        <v>8244</v>
      </c>
      <c r="I596" s="10">
        <f t="shared" si="67"/>
        <v>42476.780162037037</v>
      </c>
      <c r="J596" s="10">
        <f t="shared" si="68"/>
        <v>42446.780162037037</v>
      </c>
      <c r="K596">
        <v>1460832206</v>
      </c>
      <c r="L596">
        <v>1458240206</v>
      </c>
      <c r="M596" t="b">
        <v>0</v>
      </c>
      <c r="N596">
        <v>2</v>
      </c>
      <c r="O596" s="5">
        <f t="shared" si="63"/>
        <v>1.0399999999999999E-3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t="s">
        <v>8270</v>
      </c>
      <c r="T596" t="b">
        <v>0</v>
      </c>
      <c r="U596" t="str">
        <f t="shared" si="69"/>
        <v>Unsuccessful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8223</v>
      </c>
      <c r="H597" t="s">
        <v>8244</v>
      </c>
      <c r="I597" s="10">
        <f t="shared" si="67"/>
        <v>42128.069884259261</v>
      </c>
      <c r="J597" s="10">
        <f t="shared" si="68"/>
        <v>42083.069884259261</v>
      </c>
      <c r="K597">
        <v>1430703638</v>
      </c>
      <c r="L597">
        <v>1426815638</v>
      </c>
      <c r="M597" t="b">
        <v>0</v>
      </c>
      <c r="N597">
        <v>8</v>
      </c>
      <c r="O597" s="5">
        <f t="shared" si="63"/>
        <v>4.2599999999999999E-3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t="s">
        <v>8270</v>
      </c>
      <c r="T597" t="b">
        <v>0</v>
      </c>
      <c r="U597" t="str">
        <f t="shared" si="69"/>
        <v>Unsuccessful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8223</v>
      </c>
      <c r="H598" t="s">
        <v>8244</v>
      </c>
      <c r="I598" s="10">
        <f t="shared" si="67"/>
        <v>42676.896898148145</v>
      </c>
      <c r="J598" s="10">
        <f t="shared" si="68"/>
        <v>42646.896898148145</v>
      </c>
      <c r="K598">
        <v>1478122292</v>
      </c>
      <c r="L598">
        <v>1475530292</v>
      </c>
      <c r="M598" t="b">
        <v>0</v>
      </c>
      <c r="N598">
        <v>2</v>
      </c>
      <c r="O598" s="5">
        <f t="shared" si="63"/>
        <v>2.9999999999999997E-4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t="s">
        <v>8270</v>
      </c>
      <c r="T598" t="b">
        <v>0</v>
      </c>
      <c r="U598" t="str">
        <f t="shared" si="69"/>
        <v>Unsuccessful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8223</v>
      </c>
      <c r="H599" t="s">
        <v>8244</v>
      </c>
      <c r="I599" s="10">
        <f t="shared" si="67"/>
        <v>42582.666666666672</v>
      </c>
      <c r="J599" s="10">
        <f t="shared" si="68"/>
        <v>42545.705266203702</v>
      </c>
      <c r="K599">
        <v>1469980800</v>
      </c>
      <c r="L599">
        <v>1466787335</v>
      </c>
      <c r="M599" t="b">
        <v>0</v>
      </c>
      <c r="N599">
        <v>2</v>
      </c>
      <c r="O599" s="5">
        <f t="shared" si="63"/>
        <v>2.6666666666666666E-3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t="s">
        <v>8270</v>
      </c>
      <c r="T599" t="b">
        <v>0</v>
      </c>
      <c r="U599" t="str">
        <f t="shared" si="69"/>
        <v>Unsuccessful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8223</v>
      </c>
      <c r="H600" t="s">
        <v>8244</v>
      </c>
      <c r="I600" s="10">
        <f t="shared" si="67"/>
        <v>41978.00209490741</v>
      </c>
      <c r="J600" s="10">
        <f t="shared" si="68"/>
        <v>41948.00209490741</v>
      </c>
      <c r="K600">
        <v>1417737781</v>
      </c>
      <c r="L600">
        <v>1415145781</v>
      </c>
      <c r="M600" t="b">
        <v>0</v>
      </c>
      <c r="N600">
        <v>7</v>
      </c>
      <c r="O600" s="5">
        <f t="shared" si="63"/>
        <v>0.34</v>
      </c>
      <c r="P600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t="s">
        <v>8270</v>
      </c>
      <c r="T600" t="b">
        <v>0</v>
      </c>
      <c r="U600" t="str">
        <f t="shared" si="69"/>
        <v>Unsuccessful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8223</v>
      </c>
      <c r="H601" t="s">
        <v>8244</v>
      </c>
      <c r="I601" s="10">
        <f t="shared" si="67"/>
        <v>42071.636111111111</v>
      </c>
      <c r="J601" s="10">
        <f t="shared" si="68"/>
        <v>42047.812523148154</v>
      </c>
      <c r="K601">
        <v>1425827760</v>
      </c>
      <c r="L601">
        <v>1423769402</v>
      </c>
      <c r="M601" t="b">
        <v>0</v>
      </c>
      <c r="N601">
        <v>2</v>
      </c>
      <c r="O601" s="5">
        <f t="shared" si="63"/>
        <v>6.2E-4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t="s">
        <v>8270</v>
      </c>
      <c r="T601" t="b">
        <v>0</v>
      </c>
      <c r="U601" t="str">
        <f t="shared" si="69"/>
        <v>Unsuccessful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8223</v>
      </c>
      <c r="H602" t="s">
        <v>8244</v>
      </c>
      <c r="I602" s="10">
        <f t="shared" si="67"/>
        <v>42133.798171296294</v>
      </c>
      <c r="J602" s="10">
        <f t="shared" si="68"/>
        <v>42073.798171296294</v>
      </c>
      <c r="K602">
        <v>1431198562</v>
      </c>
      <c r="L602">
        <v>1426014562</v>
      </c>
      <c r="M602" t="b">
        <v>0</v>
      </c>
      <c r="N602">
        <v>1</v>
      </c>
      <c r="O602" s="5">
        <f t="shared" si="63"/>
        <v>0.02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t="s">
        <v>8270</v>
      </c>
      <c r="T602" t="b">
        <v>0</v>
      </c>
      <c r="U602" t="str">
        <f t="shared" si="69"/>
        <v>Unsuccessful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8228</v>
      </c>
      <c r="H603" t="s">
        <v>8249</v>
      </c>
      <c r="I603" s="10">
        <f t="shared" si="67"/>
        <v>41999.858090277776</v>
      </c>
      <c r="J603" s="10">
        <f t="shared" si="68"/>
        <v>41969.858090277776</v>
      </c>
      <c r="K603">
        <v>1419626139</v>
      </c>
      <c r="L603">
        <v>1417034139</v>
      </c>
      <c r="M603" t="b">
        <v>0</v>
      </c>
      <c r="N603">
        <v>6</v>
      </c>
      <c r="O603" s="5">
        <f t="shared" si="63"/>
        <v>1.4E-2</v>
      </c>
      <c r="P60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t="s">
        <v>8270</v>
      </c>
      <c r="T603" t="b">
        <v>0</v>
      </c>
      <c r="U603" t="str">
        <f t="shared" si="69"/>
        <v>Unsuccessful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8223</v>
      </c>
      <c r="H604" t="s">
        <v>8244</v>
      </c>
      <c r="I604" s="10">
        <f t="shared" si="67"/>
        <v>42173.79415509259</v>
      </c>
      <c r="J604" s="10">
        <f t="shared" si="68"/>
        <v>42143.79415509259</v>
      </c>
      <c r="K604">
        <v>1434654215</v>
      </c>
      <c r="L604">
        <v>1432062215</v>
      </c>
      <c r="M604" t="b">
        <v>0</v>
      </c>
      <c r="N604">
        <v>0</v>
      </c>
      <c r="O604" s="5">
        <f t="shared" si="63"/>
        <v>0</v>
      </c>
      <c r="P604" t="str">
        <f t="shared" si="64"/>
        <v>Received No Donations</v>
      </c>
      <c r="Q604" t="str">
        <f t="shared" si="65"/>
        <v>technology</v>
      </c>
      <c r="R604" t="str">
        <f t="shared" si="66"/>
        <v>web</v>
      </c>
      <c r="S604" t="s">
        <v>8270</v>
      </c>
      <c r="T604" t="b">
        <v>0</v>
      </c>
      <c r="U604" t="str">
        <f t="shared" si="69"/>
        <v>Unsuccessful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8223</v>
      </c>
      <c r="H605" t="s">
        <v>8244</v>
      </c>
      <c r="I605" s="10">
        <f t="shared" si="67"/>
        <v>41865.639155092591</v>
      </c>
      <c r="J605" s="10">
        <f t="shared" si="68"/>
        <v>41835.639155092591</v>
      </c>
      <c r="K605">
        <v>1408029623</v>
      </c>
      <c r="L605">
        <v>1405437623</v>
      </c>
      <c r="M605" t="b">
        <v>0</v>
      </c>
      <c r="N605">
        <v>13</v>
      </c>
      <c r="O605" s="5">
        <f t="shared" si="63"/>
        <v>3.9334666666666664E-2</v>
      </c>
      <c r="P60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t="s">
        <v>8270</v>
      </c>
      <c r="T605" t="b">
        <v>0</v>
      </c>
      <c r="U605" t="str">
        <f t="shared" si="69"/>
        <v>Unsuccessful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8223</v>
      </c>
      <c r="H606" t="s">
        <v>8244</v>
      </c>
      <c r="I606" s="10">
        <f t="shared" si="67"/>
        <v>41879.035370370373</v>
      </c>
      <c r="J606" s="10">
        <f t="shared" si="68"/>
        <v>41849.035370370373</v>
      </c>
      <c r="K606">
        <v>1409187056</v>
      </c>
      <c r="L606">
        <v>1406595056</v>
      </c>
      <c r="M606" t="b">
        <v>0</v>
      </c>
      <c r="N606">
        <v>0</v>
      </c>
      <c r="O606" s="5">
        <f t="shared" si="63"/>
        <v>0</v>
      </c>
      <c r="P606" t="str">
        <f t="shared" si="64"/>
        <v>Received No Donations</v>
      </c>
      <c r="Q606" t="str">
        <f t="shared" si="65"/>
        <v>technology</v>
      </c>
      <c r="R606" t="str">
        <f t="shared" si="66"/>
        <v>web</v>
      </c>
      <c r="S606" t="s">
        <v>8270</v>
      </c>
      <c r="T606" t="b">
        <v>0</v>
      </c>
      <c r="U606" t="str">
        <f t="shared" si="69"/>
        <v>Unsuccessful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8223</v>
      </c>
      <c r="H607" t="s">
        <v>8244</v>
      </c>
      <c r="I607" s="10">
        <f t="shared" si="67"/>
        <v>42239.357731481483</v>
      </c>
      <c r="J607" s="10">
        <f t="shared" si="68"/>
        <v>42194.357731481483</v>
      </c>
      <c r="K607">
        <v>1440318908</v>
      </c>
      <c r="L607">
        <v>1436430908</v>
      </c>
      <c r="M607" t="b">
        <v>0</v>
      </c>
      <c r="N607">
        <v>8</v>
      </c>
      <c r="O607" s="5">
        <f t="shared" si="63"/>
        <v>2.6200000000000001E-2</v>
      </c>
      <c r="P607">
        <f t="shared" si="64"/>
        <v>16.375</v>
      </c>
      <c r="Q607" t="str">
        <f t="shared" si="65"/>
        <v>technology</v>
      </c>
      <c r="R607" t="str">
        <f t="shared" si="66"/>
        <v>web</v>
      </c>
      <c r="S607" t="s">
        <v>8270</v>
      </c>
      <c r="T607" t="b">
        <v>0</v>
      </c>
      <c r="U607" t="str">
        <f t="shared" si="69"/>
        <v>Unsuccessful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8232</v>
      </c>
      <c r="H608" t="s">
        <v>8247</v>
      </c>
      <c r="I608" s="10">
        <f t="shared" si="67"/>
        <v>42148.625</v>
      </c>
      <c r="J608" s="10">
        <f t="shared" si="68"/>
        <v>42102.650567129633</v>
      </c>
      <c r="K608">
        <v>1432479600</v>
      </c>
      <c r="L608">
        <v>1428507409</v>
      </c>
      <c r="M608" t="b">
        <v>0</v>
      </c>
      <c r="N608">
        <v>1</v>
      </c>
      <c r="O608" s="5">
        <f t="shared" si="63"/>
        <v>2E-3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t="s">
        <v>8270</v>
      </c>
      <c r="T608" t="b">
        <v>0</v>
      </c>
      <c r="U608" t="str">
        <f t="shared" si="69"/>
        <v>Unsuccessful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8223</v>
      </c>
      <c r="H609" t="s">
        <v>8244</v>
      </c>
      <c r="I609" s="10">
        <f t="shared" si="67"/>
        <v>42330.867314814815</v>
      </c>
      <c r="J609" s="10">
        <f t="shared" si="68"/>
        <v>42300.825648148151</v>
      </c>
      <c r="K609">
        <v>1448225336</v>
      </c>
      <c r="L609">
        <v>1445629736</v>
      </c>
      <c r="M609" t="b">
        <v>0</v>
      </c>
      <c r="N609">
        <v>0</v>
      </c>
      <c r="O609" s="5">
        <f t="shared" si="63"/>
        <v>0</v>
      </c>
      <c r="P609" t="str">
        <f t="shared" si="64"/>
        <v>Received No Donations</v>
      </c>
      <c r="Q609" t="str">
        <f t="shared" si="65"/>
        <v>technology</v>
      </c>
      <c r="R609" t="str">
        <f t="shared" si="66"/>
        <v>web</v>
      </c>
      <c r="S609" t="s">
        <v>8270</v>
      </c>
      <c r="T609" t="b">
        <v>0</v>
      </c>
      <c r="U609" t="str">
        <f t="shared" si="69"/>
        <v>Unsuccessful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8223</v>
      </c>
      <c r="H610" t="s">
        <v>8244</v>
      </c>
      <c r="I610" s="10">
        <f t="shared" si="67"/>
        <v>42170.921064814815</v>
      </c>
      <c r="J610" s="10">
        <f t="shared" si="68"/>
        <v>42140.921064814815</v>
      </c>
      <c r="K610">
        <v>1434405980</v>
      </c>
      <c r="L610">
        <v>1431813980</v>
      </c>
      <c r="M610" t="b">
        <v>0</v>
      </c>
      <c r="N610">
        <v>5</v>
      </c>
      <c r="O610" s="5">
        <f t="shared" si="63"/>
        <v>9.7400000000000004E-3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t="s">
        <v>8270</v>
      </c>
      <c r="T610" t="b">
        <v>0</v>
      </c>
      <c r="U610" t="str">
        <f t="shared" si="69"/>
        <v>Unsuccessful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8224</v>
      </c>
      <c r="H611" t="s">
        <v>8245</v>
      </c>
      <c r="I611" s="10">
        <f t="shared" si="67"/>
        <v>42337.075740740736</v>
      </c>
      <c r="J611" s="10">
        <f t="shared" si="68"/>
        <v>42307.034074074079</v>
      </c>
      <c r="K611">
        <v>1448761744</v>
      </c>
      <c r="L611">
        <v>1446166144</v>
      </c>
      <c r="M611" t="b">
        <v>0</v>
      </c>
      <c r="N611">
        <v>1</v>
      </c>
      <c r="O611" s="5">
        <f t="shared" si="63"/>
        <v>6.41025641025641E-3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t="s">
        <v>8270</v>
      </c>
      <c r="T611" t="b">
        <v>0</v>
      </c>
      <c r="U611" t="str">
        <f t="shared" si="69"/>
        <v>Unsuccessful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8223</v>
      </c>
      <c r="H612" t="s">
        <v>8244</v>
      </c>
      <c r="I612" s="10">
        <f t="shared" si="67"/>
        <v>42116.83085648148</v>
      </c>
      <c r="J612" s="10">
        <f t="shared" si="68"/>
        <v>42086.83085648148</v>
      </c>
      <c r="K612">
        <v>1429732586</v>
      </c>
      <c r="L612">
        <v>1427140586</v>
      </c>
      <c r="M612" t="b">
        <v>0</v>
      </c>
      <c r="N612">
        <v>0</v>
      </c>
      <c r="O612" s="5">
        <f t="shared" si="63"/>
        <v>0</v>
      </c>
      <c r="P612" t="str">
        <f t="shared" si="64"/>
        <v>Received No Donations</v>
      </c>
      <c r="Q612" t="str">
        <f t="shared" si="65"/>
        <v>technology</v>
      </c>
      <c r="R612" t="str">
        <f t="shared" si="66"/>
        <v>web</v>
      </c>
      <c r="S612" t="s">
        <v>8270</v>
      </c>
      <c r="T612" t="b">
        <v>0</v>
      </c>
      <c r="U612" t="str">
        <f t="shared" si="69"/>
        <v>Unsuccessful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8229</v>
      </c>
      <c r="H613" t="s">
        <v>8247</v>
      </c>
      <c r="I613" s="10">
        <f t="shared" si="67"/>
        <v>42388.560613425929</v>
      </c>
      <c r="J613" s="10">
        <f t="shared" si="68"/>
        <v>42328.560613425929</v>
      </c>
      <c r="K613">
        <v>1453210037</v>
      </c>
      <c r="L613">
        <v>1448026037</v>
      </c>
      <c r="M613" t="b">
        <v>0</v>
      </c>
      <c r="N613">
        <v>0</v>
      </c>
      <c r="O613" s="5">
        <f t="shared" si="63"/>
        <v>0</v>
      </c>
      <c r="P613" t="str">
        <f t="shared" si="64"/>
        <v>Received No Donations</v>
      </c>
      <c r="Q613" t="str">
        <f t="shared" si="65"/>
        <v>technology</v>
      </c>
      <c r="R613" t="str">
        <f t="shared" si="66"/>
        <v>web</v>
      </c>
      <c r="S613" t="s">
        <v>8270</v>
      </c>
      <c r="T613" t="b">
        <v>0</v>
      </c>
      <c r="U613" t="str">
        <f t="shared" si="69"/>
        <v>Unsuccessful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8236</v>
      </c>
      <c r="H614" t="s">
        <v>8247</v>
      </c>
      <c r="I614" s="10">
        <f t="shared" si="67"/>
        <v>42615.031782407408</v>
      </c>
      <c r="J614" s="10">
        <f t="shared" si="68"/>
        <v>42585.031782407408</v>
      </c>
      <c r="K614">
        <v>1472777146</v>
      </c>
      <c r="L614">
        <v>1470185146</v>
      </c>
      <c r="M614" t="b">
        <v>0</v>
      </c>
      <c r="N614">
        <v>0</v>
      </c>
      <c r="O614" s="5">
        <f t="shared" si="63"/>
        <v>0</v>
      </c>
      <c r="P614" t="str">
        <f t="shared" si="64"/>
        <v>Received No Donations</v>
      </c>
      <c r="Q614" t="str">
        <f t="shared" si="65"/>
        <v>technology</v>
      </c>
      <c r="R614" t="str">
        <f t="shared" si="66"/>
        <v>web</v>
      </c>
      <c r="S614" t="s">
        <v>8270</v>
      </c>
      <c r="T614" t="b">
        <v>0</v>
      </c>
      <c r="U614" t="str">
        <f t="shared" si="69"/>
        <v>Unsuccessful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8223</v>
      </c>
      <c r="H615" t="s">
        <v>8244</v>
      </c>
      <c r="I615" s="10">
        <f t="shared" si="67"/>
        <v>42278.207638888889</v>
      </c>
      <c r="J615" s="10">
        <f t="shared" si="68"/>
        <v>42247.496759259258</v>
      </c>
      <c r="K615">
        <v>1443675540</v>
      </c>
      <c r="L615">
        <v>1441022120</v>
      </c>
      <c r="M615" t="b">
        <v>0</v>
      </c>
      <c r="N615">
        <v>121</v>
      </c>
      <c r="O615" s="5">
        <f t="shared" si="63"/>
        <v>0.21363333333333334</v>
      </c>
      <c r="P61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t="s">
        <v>8270</v>
      </c>
      <c r="T615" t="b">
        <v>0</v>
      </c>
      <c r="U615" t="str">
        <f t="shared" si="69"/>
        <v>Unsuccessful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8223</v>
      </c>
      <c r="H616" t="s">
        <v>8244</v>
      </c>
      <c r="I616" s="10">
        <f t="shared" si="67"/>
        <v>42545.061805555553</v>
      </c>
      <c r="J616" s="10">
        <f t="shared" si="68"/>
        <v>42515.061805555553</v>
      </c>
      <c r="K616">
        <v>1466731740</v>
      </c>
      <c r="L616">
        <v>1464139740</v>
      </c>
      <c r="M616" t="b">
        <v>0</v>
      </c>
      <c r="N616">
        <v>0</v>
      </c>
      <c r="O616" s="5">
        <f t="shared" si="63"/>
        <v>0</v>
      </c>
      <c r="P616" t="str">
        <f t="shared" si="64"/>
        <v>Received No Donations</v>
      </c>
      <c r="Q616" t="str">
        <f t="shared" si="65"/>
        <v>technology</v>
      </c>
      <c r="R616" t="str">
        <f t="shared" si="66"/>
        <v>web</v>
      </c>
      <c r="S616" t="s">
        <v>8270</v>
      </c>
      <c r="T616" t="b">
        <v>0</v>
      </c>
      <c r="U616" t="str">
        <f t="shared" si="69"/>
        <v>Unsuccessful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8227</v>
      </c>
      <c r="H617" t="s">
        <v>8248</v>
      </c>
      <c r="I617" s="10">
        <f t="shared" si="67"/>
        <v>42272.122210648144</v>
      </c>
      <c r="J617" s="10">
        <f t="shared" si="68"/>
        <v>42242.122210648144</v>
      </c>
      <c r="K617">
        <v>1443149759</v>
      </c>
      <c r="L617">
        <v>1440557759</v>
      </c>
      <c r="M617" t="b">
        <v>0</v>
      </c>
      <c r="N617">
        <v>0</v>
      </c>
      <c r="O617" s="5">
        <f t="shared" si="63"/>
        <v>0</v>
      </c>
      <c r="P617" t="str">
        <f t="shared" si="64"/>
        <v>Received No Donations</v>
      </c>
      <c r="Q617" t="str">
        <f t="shared" si="65"/>
        <v>technology</v>
      </c>
      <c r="R617" t="str">
        <f t="shared" si="66"/>
        <v>web</v>
      </c>
      <c r="S617" t="s">
        <v>8270</v>
      </c>
      <c r="T617" t="b">
        <v>0</v>
      </c>
      <c r="U617" t="str">
        <f t="shared" si="69"/>
        <v>Unsuccessful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8229</v>
      </c>
      <c r="H618" t="s">
        <v>8247</v>
      </c>
      <c r="I618" s="10">
        <f t="shared" si="67"/>
        <v>42791.376238425924</v>
      </c>
      <c r="J618" s="10">
        <f t="shared" si="68"/>
        <v>42761.376238425924</v>
      </c>
      <c r="K618">
        <v>1488013307</v>
      </c>
      <c r="L618">
        <v>1485421307</v>
      </c>
      <c r="M618" t="b">
        <v>0</v>
      </c>
      <c r="N618">
        <v>0</v>
      </c>
      <c r="O618" s="5">
        <f t="shared" si="63"/>
        <v>0</v>
      </c>
      <c r="P618" t="str">
        <f t="shared" si="64"/>
        <v>Received No Donations</v>
      </c>
      <c r="Q618" t="str">
        <f t="shared" si="65"/>
        <v>technology</v>
      </c>
      <c r="R618" t="str">
        <f t="shared" si="66"/>
        <v>web</v>
      </c>
      <c r="S618" t="s">
        <v>8270</v>
      </c>
      <c r="T618" t="b">
        <v>0</v>
      </c>
      <c r="U618" t="str">
        <f t="shared" si="69"/>
        <v>Unsuccessful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8224</v>
      </c>
      <c r="H619" t="s">
        <v>8245</v>
      </c>
      <c r="I619" s="10">
        <f t="shared" si="67"/>
        <v>42132.343090277776</v>
      </c>
      <c r="J619" s="10">
        <f t="shared" si="68"/>
        <v>42087.343090277776</v>
      </c>
      <c r="K619">
        <v>1431072843</v>
      </c>
      <c r="L619">
        <v>1427184843</v>
      </c>
      <c r="M619" t="b">
        <v>0</v>
      </c>
      <c r="N619">
        <v>3</v>
      </c>
      <c r="O619" s="5">
        <f t="shared" si="63"/>
        <v>0.03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t="s">
        <v>8270</v>
      </c>
      <c r="T619" t="b">
        <v>0</v>
      </c>
      <c r="U619" t="str">
        <f t="shared" si="69"/>
        <v>Unsuccessful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8223</v>
      </c>
      <c r="H620" t="s">
        <v>8244</v>
      </c>
      <c r="I620" s="10">
        <f t="shared" si="67"/>
        <v>42347.810219907406</v>
      </c>
      <c r="J620" s="10">
        <f t="shared" si="68"/>
        <v>42317.810219907406</v>
      </c>
      <c r="K620">
        <v>1449689203</v>
      </c>
      <c r="L620">
        <v>1447097203</v>
      </c>
      <c r="M620" t="b">
        <v>0</v>
      </c>
      <c r="N620">
        <v>0</v>
      </c>
      <c r="O620" s="5">
        <f t="shared" si="63"/>
        <v>0</v>
      </c>
      <c r="P620" t="str">
        <f t="shared" si="64"/>
        <v>Received No Donations</v>
      </c>
      <c r="Q620" t="str">
        <f t="shared" si="65"/>
        <v>technology</v>
      </c>
      <c r="R620" t="str">
        <f t="shared" si="66"/>
        <v>web</v>
      </c>
      <c r="S620" t="s">
        <v>8270</v>
      </c>
      <c r="T620" t="b">
        <v>0</v>
      </c>
      <c r="U620" t="str">
        <f t="shared" si="69"/>
        <v>Unsuccessful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8223</v>
      </c>
      <c r="H621" t="s">
        <v>8244</v>
      </c>
      <c r="I621" s="10">
        <f t="shared" si="67"/>
        <v>41968.692013888889</v>
      </c>
      <c r="J621" s="10">
        <f t="shared" si="68"/>
        <v>41908.650347222225</v>
      </c>
      <c r="K621">
        <v>1416933390</v>
      </c>
      <c r="L621">
        <v>1411745790</v>
      </c>
      <c r="M621" t="b">
        <v>0</v>
      </c>
      <c r="N621">
        <v>1</v>
      </c>
      <c r="O621" s="5">
        <f t="shared" si="63"/>
        <v>3.9999999999999998E-7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t="s">
        <v>8270</v>
      </c>
      <c r="T621" t="b">
        <v>0</v>
      </c>
      <c r="U621" t="str">
        <f t="shared" si="69"/>
        <v>Unsuccessful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8228</v>
      </c>
      <c r="H622" t="s">
        <v>8249</v>
      </c>
      <c r="I622" s="10">
        <f t="shared" si="67"/>
        <v>41876.716874999998</v>
      </c>
      <c r="J622" s="10">
        <f t="shared" si="68"/>
        <v>41831.716874999998</v>
      </c>
      <c r="K622">
        <v>1408986738</v>
      </c>
      <c r="L622">
        <v>1405098738</v>
      </c>
      <c r="M622" t="b">
        <v>0</v>
      </c>
      <c r="N622">
        <v>1</v>
      </c>
      <c r="O622" s="5">
        <f t="shared" si="63"/>
        <v>0.01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t="s">
        <v>8270</v>
      </c>
      <c r="T622" t="b">
        <v>0</v>
      </c>
      <c r="U622" t="str">
        <f t="shared" si="69"/>
        <v>Unsuccessful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8223</v>
      </c>
      <c r="H623" t="s">
        <v>8244</v>
      </c>
      <c r="I623" s="10">
        <f t="shared" si="67"/>
        <v>42558.987696759257</v>
      </c>
      <c r="J623" s="10">
        <f t="shared" si="68"/>
        <v>42528.987696759257</v>
      </c>
      <c r="K623">
        <v>1467934937</v>
      </c>
      <c r="L623">
        <v>1465342937</v>
      </c>
      <c r="M623" t="b">
        <v>0</v>
      </c>
      <c r="N623">
        <v>3</v>
      </c>
      <c r="O623" s="5">
        <f t="shared" si="63"/>
        <v>1.044E-2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t="s">
        <v>8270</v>
      </c>
      <c r="T623" t="b">
        <v>0</v>
      </c>
      <c r="U623" t="str">
        <f t="shared" si="69"/>
        <v>Unsuccessful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8223</v>
      </c>
      <c r="H624" t="s">
        <v>8244</v>
      </c>
      <c r="I624" s="10">
        <f t="shared" si="67"/>
        <v>42552.774745370371</v>
      </c>
      <c r="J624" s="10">
        <f t="shared" si="68"/>
        <v>42532.774745370371</v>
      </c>
      <c r="K624">
        <v>1467398138</v>
      </c>
      <c r="L624">
        <v>1465670138</v>
      </c>
      <c r="M624" t="b">
        <v>0</v>
      </c>
      <c r="N624">
        <v>9</v>
      </c>
      <c r="O624" s="5">
        <f t="shared" si="63"/>
        <v>5.6833333333333333E-2</v>
      </c>
      <c r="P624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t="s">
        <v>8270</v>
      </c>
      <c r="T624" t="b">
        <v>0</v>
      </c>
      <c r="U624" t="str">
        <f t="shared" si="69"/>
        <v>Unsuccessful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8225</v>
      </c>
      <c r="H625" t="s">
        <v>8246</v>
      </c>
      <c r="I625" s="10">
        <f t="shared" si="67"/>
        <v>42152.009224537032</v>
      </c>
      <c r="J625" s="10">
        <f t="shared" si="68"/>
        <v>42122.009224537032</v>
      </c>
      <c r="K625">
        <v>1432771997</v>
      </c>
      <c r="L625">
        <v>1430179997</v>
      </c>
      <c r="M625" t="b">
        <v>0</v>
      </c>
      <c r="N625">
        <v>0</v>
      </c>
      <c r="O625" s="5">
        <f t="shared" si="63"/>
        <v>0</v>
      </c>
      <c r="P625" t="str">
        <f t="shared" si="64"/>
        <v>Received No Donations</v>
      </c>
      <c r="Q625" t="str">
        <f t="shared" si="65"/>
        <v>technology</v>
      </c>
      <c r="R625" t="str">
        <f t="shared" si="66"/>
        <v>web</v>
      </c>
      <c r="S625" t="s">
        <v>8270</v>
      </c>
      <c r="T625" t="b">
        <v>0</v>
      </c>
      <c r="U625" t="str">
        <f t="shared" si="69"/>
        <v>Unsuccessful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8223</v>
      </c>
      <c r="H626" t="s">
        <v>8244</v>
      </c>
      <c r="I626" s="10">
        <f t="shared" si="67"/>
        <v>42138.988900462966</v>
      </c>
      <c r="J626" s="10">
        <f t="shared" si="68"/>
        <v>42108.988900462966</v>
      </c>
      <c r="K626">
        <v>1431647041</v>
      </c>
      <c r="L626">
        <v>1429055041</v>
      </c>
      <c r="M626" t="b">
        <v>0</v>
      </c>
      <c r="N626">
        <v>0</v>
      </c>
      <c r="O626" s="5">
        <f t="shared" si="63"/>
        <v>0</v>
      </c>
      <c r="P626" t="str">
        <f t="shared" si="64"/>
        <v>Received No Donations</v>
      </c>
      <c r="Q626" t="str">
        <f t="shared" si="65"/>
        <v>technology</v>
      </c>
      <c r="R626" t="str">
        <f t="shared" si="66"/>
        <v>web</v>
      </c>
      <c r="S626" t="s">
        <v>8270</v>
      </c>
      <c r="T626" t="b">
        <v>0</v>
      </c>
      <c r="U626" t="str">
        <f t="shared" si="69"/>
        <v>Unsuccessful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8228</v>
      </c>
      <c r="H627" t="s">
        <v>8249</v>
      </c>
      <c r="I627" s="10">
        <f t="shared" si="67"/>
        <v>42820.853900462964</v>
      </c>
      <c r="J627" s="10">
        <f t="shared" si="68"/>
        <v>42790.895567129628</v>
      </c>
      <c r="K627">
        <v>1490560177</v>
      </c>
      <c r="L627">
        <v>1487971777</v>
      </c>
      <c r="M627" t="b">
        <v>0</v>
      </c>
      <c r="N627">
        <v>0</v>
      </c>
      <c r="O627" s="5">
        <f t="shared" si="63"/>
        <v>0</v>
      </c>
      <c r="P627" t="str">
        <f t="shared" si="64"/>
        <v>Received No Donations</v>
      </c>
      <c r="Q627" t="str">
        <f t="shared" si="65"/>
        <v>technology</v>
      </c>
      <c r="R627" t="str">
        <f t="shared" si="66"/>
        <v>web</v>
      </c>
      <c r="S627" t="s">
        <v>8270</v>
      </c>
      <c r="T627" t="b">
        <v>0</v>
      </c>
      <c r="U627" t="str">
        <f t="shared" si="69"/>
        <v>Unsuccessful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8223</v>
      </c>
      <c r="H628" t="s">
        <v>8244</v>
      </c>
      <c r="I628" s="10">
        <f t="shared" si="67"/>
        <v>42231.556944444441</v>
      </c>
      <c r="J628" s="10">
        <f t="shared" si="68"/>
        <v>42198.559479166666</v>
      </c>
      <c r="K628">
        <v>1439644920</v>
      </c>
      <c r="L628">
        <v>1436793939</v>
      </c>
      <c r="M628" t="b">
        <v>0</v>
      </c>
      <c r="N628">
        <v>39</v>
      </c>
      <c r="O628" s="5">
        <f t="shared" si="63"/>
        <v>0.17380000000000001</v>
      </c>
      <c r="P628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t="s">
        <v>8270</v>
      </c>
      <c r="T628" t="b">
        <v>0</v>
      </c>
      <c r="U628" t="str">
        <f t="shared" si="69"/>
        <v>Unsuccessful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8234</v>
      </c>
      <c r="H629" t="s">
        <v>8253</v>
      </c>
      <c r="I629" s="10">
        <f t="shared" si="67"/>
        <v>42443.958333333328</v>
      </c>
      <c r="J629" s="10">
        <f t="shared" si="68"/>
        <v>42384.306840277779</v>
      </c>
      <c r="K629">
        <v>1457996400</v>
      </c>
      <c r="L629">
        <v>1452842511</v>
      </c>
      <c r="M629" t="b">
        <v>0</v>
      </c>
      <c r="N629">
        <v>1</v>
      </c>
      <c r="O629" s="5">
        <f t="shared" si="63"/>
        <v>2.0000000000000001E-4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t="s">
        <v>8270</v>
      </c>
      <c r="T629" t="b">
        <v>0</v>
      </c>
      <c r="U629" t="str">
        <f t="shared" si="69"/>
        <v>Unsuccessful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8223</v>
      </c>
      <c r="H630" t="s">
        <v>8244</v>
      </c>
      <c r="I630" s="10">
        <f t="shared" si="67"/>
        <v>41833.692789351851</v>
      </c>
      <c r="J630" s="10">
        <f t="shared" si="68"/>
        <v>41803.692789351851</v>
      </c>
      <c r="K630">
        <v>1405269457</v>
      </c>
      <c r="L630">
        <v>1402677457</v>
      </c>
      <c r="M630" t="b">
        <v>0</v>
      </c>
      <c r="N630">
        <v>0</v>
      </c>
      <c r="O630" s="5">
        <f t="shared" si="63"/>
        <v>0</v>
      </c>
      <c r="P630" t="str">
        <f t="shared" si="64"/>
        <v>Received No Donations</v>
      </c>
      <c r="Q630" t="str">
        <f t="shared" si="65"/>
        <v>technology</v>
      </c>
      <c r="R630" t="str">
        <f t="shared" si="66"/>
        <v>web</v>
      </c>
      <c r="S630" t="s">
        <v>8270</v>
      </c>
      <c r="T630" t="b">
        <v>0</v>
      </c>
      <c r="U630" t="str">
        <f t="shared" si="69"/>
        <v>Unsuccessful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8225</v>
      </c>
      <c r="H631" t="s">
        <v>8246</v>
      </c>
      <c r="I631" s="10">
        <f t="shared" si="67"/>
        <v>42504.637824074074</v>
      </c>
      <c r="J631" s="10">
        <f t="shared" si="68"/>
        <v>42474.637824074074</v>
      </c>
      <c r="K631">
        <v>1463239108</v>
      </c>
      <c r="L631">
        <v>1460647108</v>
      </c>
      <c r="M631" t="b">
        <v>0</v>
      </c>
      <c r="N631">
        <v>3</v>
      </c>
      <c r="O631" s="5">
        <f t="shared" si="63"/>
        <v>1.75E-3</v>
      </c>
      <c r="P631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t="s">
        <v>8270</v>
      </c>
      <c r="T631" t="b">
        <v>0</v>
      </c>
      <c r="U631" t="str">
        <f t="shared" si="69"/>
        <v>Unsuccessful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8223</v>
      </c>
      <c r="H632" t="s">
        <v>8244</v>
      </c>
      <c r="I632" s="10">
        <f t="shared" si="67"/>
        <v>42253.215277777781</v>
      </c>
      <c r="J632" s="10">
        <f t="shared" si="68"/>
        <v>42223.619456018518</v>
      </c>
      <c r="K632">
        <v>1441516200</v>
      </c>
      <c r="L632">
        <v>1438959121</v>
      </c>
      <c r="M632" t="b">
        <v>0</v>
      </c>
      <c r="N632">
        <v>1</v>
      </c>
      <c r="O632" s="5">
        <f t="shared" si="63"/>
        <v>8.3340278356529708E-4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t="s">
        <v>8270</v>
      </c>
      <c r="T632" t="b">
        <v>0</v>
      </c>
      <c r="U632" t="str">
        <f t="shared" si="69"/>
        <v>Unsuccessful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8228</v>
      </c>
      <c r="H633" t="s">
        <v>8249</v>
      </c>
      <c r="I633" s="10">
        <f t="shared" si="67"/>
        <v>42518.772326388891</v>
      </c>
      <c r="J633" s="10">
        <f t="shared" si="68"/>
        <v>42489.772326388891</v>
      </c>
      <c r="K633">
        <v>1464460329</v>
      </c>
      <c r="L633">
        <v>1461954729</v>
      </c>
      <c r="M633" t="b">
        <v>0</v>
      </c>
      <c r="N633">
        <v>9</v>
      </c>
      <c r="O633" s="5">
        <f t="shared" si="63"/>
        <v>1.38E-2</v>
      </c>
      <c r="P63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t="s">
        <v>8270</v>
      </c>
      <c r="T633" t="b">
        <v>0</v>
      </c>
      <c r="U633" t="str">
        <f t="shared" si="69"/>
        <v>Unsuccessful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8232</v>
      </c>
      <c r="H634" t="s">
        <v>8247</v>
      </c>
      <c r="I634" s="10">
        <f t="shared" si="67"/>
        <v>42333.700983796298</v>
      </c>
      <c r="J634" s="10">
        <f t="shared" si="68"/>
        <v>42303.659317129626</v>
      </c>
      <c r="K634">
        <v>1448470165</v>
      </c>
      <c r="L634">
        <v>1445874565</v>
      </c>
      <c r="M634" t="b">
        <v>0</v>
      </c>
      <c r="N634">
        <v>0</v>
      </c>
      <c r="O634" s="5">
        <f t="shared" si="63"/>
        <v>0</v>
      </c>
      <c r="P634" t="str">
        <f t="shared" si="64"/>
        <v>Received No Donations</v>
      </c>
      <c r="Q634" t="str">
        <f t="shared" si="65"/>
        <v>technology</v>
      </c>
      <c r="R634" t="str">
        <f t="shared" si="66"/>
        <v>web</v>
      </c>
      <c r="S634" t="s">
        <v>8270</v>
      </c>
      <c r="T634" t="b">
        <v>0</v>
      </c>
      <c r="U634" t="str">
        <f t="shared" si="69"/>
        <v>Unsuccessful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8223</v>
      </c>
      <c r="H635" t="s">
        <v>8244</v>
      </c>
      <c r="I635" s="10">
        <f t="shared" si="67"/>
        <v>42538.958333333328</v>
      </c>
      <c r="J635" s="10">
        <f t="shared" si="68"/>
        <v>42507.299328703702</v>
      </c>
      <c r="K635">
        <v>1466204400</v>
      </c>
      <c r="L635">
        <v>1463469062</v>
      </c>
      <c r="M635" t="b">
        <v>0</v>
      </c>
      <c r="N635">
        <v>25</v>
      </c>
      <c r="O635" s="5">
        <f t="shared" si="63"/>
        <v>0.1245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t="s">
        <v>8270</v>
      </c>
      <c r="T635" t="b">
        <v>0</v>
      </c>
      <c r="U635" t="str">
        <f t="shared" si="69"/>
        <v>Unsuccessful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8223</v>
      </c>
      <c r="H636" t="s">
        <v>8244</v>
      </c>
      <c r="I636" s="10">
        <f t="shared" si="67"/>
        <v>42061.928576388891</v>
      </c>
      <c r="J636" s="10">
        <f t="shared" si="68"/>
        <v>42031.928576388891</v>
      </c>
      <c r="K636">
        <v>1424989029</v>
      </c>
      <c r="L636">
        <v>1422397029</v>
      </c>
      <c r="M636" t="b">
        <v>0</v>
      </c>
      <c r="N636">
        <v>1</v>
      </c>
      <c r="O636" s="5">
        <f t="shared" si="63"/>
        <v>2.0000000000000001E-4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t="s">
        <v>8270</v>
      </c>
      <c r="T636" t="b">
        <v>0</v>
      </c>
      <c r="U636" t="str">
        <f t="shared" si="69"/>
        <v>Unsuccessful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8223</v>
      </c>
      <c r="H637" t="s">
        <v>8244</v>
      </c>
      <c r="I637" s="10">
        <f t="shared" si="67"/>
        <v>42106.092152777783</v>
      </c>
      <c r="J637" s="10">
        <f t="shared" si="68"/>
        <v>42076.092152777783</v>
      </c>
      <c r="K637">
        <v>1428804762</v>
      </c>
      <c r="L637">
        <v>1426212762</v>
      </c>
      <c r="M637" t="b">
        <v>0</v>
      </c>
      <c r="N637">
        <v>1</v>
      </c>
      <c r="O637" s="5">
        <f t="shared" si="63"/>
        <v>8.0000000000000007E-5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t="s">
        <v>8270</v>
      </c>
      <c r="T637" t="b">
        <v>0</v>
      </c>
      <c r="U637" t="str">
        <f t="shared" si="69"/>
        <v>Unsuccessful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8224</v>
      </c>
      <c r="H638" t="s">
        <v>8245</v>
      </c>
      <c r="I638" s="10">
        <f t="shared" si="67"/>
        <v>42161.44930555555</v>
      </c>
      <c r="J638" s="10">
        <f t="shared" si="68"/>
        <v>42131.455439814818</v>
      </c>
      <c r="K638">
        <v>1433587620</v>
      </c>
      <c r="L638">
        <v>1430996150</v>
      </c>
      <c r="M638" t="b">
        <v>0</v>
      </c>
      <c r="N638">
        <v>1</v>
      </c>
      <c r="O638" s="5">
        <f t="shared" si="63"/>
        <v>2E-3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t="s">
        <v>8270</v>
      </c>
      <c r="T638" t="b">
        <v>0</v>
      </c>
      <c r="U638" t="str">
        <f t="shared" si="69"/>
        <v>Unsuccessful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8224</v>
      </c>
      <c r="H639" t="s">
        <v>8245</v>
      </c>
      <c r="I639" s="10">
        <f t="shared" si="67"/>
        <v>42791.961111111115</v>
      </c>
      <c r="J639" s="10">
        <f t="shared" si="68"/>
        <v>42762.962013888886</v>
      </c>
      <c r="K639">
        <v>1488063840</v>
      </c>
      <c r="L639">
        <v>1485558318</v>
      </c>
      <c r="M639" t="b">
        <v>0</v>
      </c>
      <c r="N639">
        <v>0</v>
      </c>
      <c r="O639" s="5">
        <f t="shared" si="63"/>
        <v>0</v>
      </c>
      <c r="P639" t="str">
        <f t="shared" si="64"/>
        <v>Received No Donations</v>
      </c>
      <c r="Q639" t="str">
        <f t="shared" si="65"/>
        <v>technology</v>
      </c>
      <c r="R639" t="str">
        <f t="shared" si="66"/>
        <v>web</v>
      </c>
      <c r="S639" t="s">
        <v>8270</v>
      </c>
      <c r="T639" t="b">
        <v>0</v>
      </c>
      <c r="U639" t="str">
        <f t="shared" si="69"/>
        <v>Unsuccessful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8235</v>
      </c>
      <c r="H640" t="s">
        <v>8247</v>
      </c>
      <c r="I640" s="10">
        <f t="shared" si="67"/>
        <v>42819.55164351852</v>
      </c>
      <c r="J640" s="10">
        <f t="shared" si="68"/>
        <v>42759.593310185184</v>
      </c>
      <c r="K640">
        <v>1490447662</v>
      </c>
      <c r="L640">
        <v>1485267262</v>
      </c>
      <c r="M640" t="b">
        <v>0</v>
      </c>
      <c r="N640">
        <v>6</v>
      </c>
      <c r="O640" s="5">
        <f t="shared" si="63"/>
        <v>9.0000000000000006E-5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t="s">
        <v>8270</v>
      </c>
      <c r="T640" t="b">
        <v>0</v>
      </c>
      <c r="U640" t="str">
        <f t="shared" si="69"/>
        <v>Unsuccessful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8223</v>
      </c>
      <c r="H641" t="s">
        <v>8244</v>
      </c>
      <c r="I641" s="10">
        <f t="shared" si="67"/>
        <v>41925.583275462966</v>
      </c>
      <c r="J641" s="10">
        <f t="shared" si="68"/>
        <v>41865.583275462966</v>
      </c>
      <c r="K641">
        <v>1413208795</v>
      </c>
      <c r="L641">
        <v>1408024795</v>
      </c>
      <c r="M641" t="b">
        <v>0</v>
      </c>
      <c r="N641">
        <v>1</v>
      </c>
      <c r="O641" s="5">
        <f t="shared" si="63"/>
        <v>9.9999999999999995E-7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t="s">
        <v>8270</v>
      </c>
      <c r="T641" t="b">
        <v>0</v>
      </c>
      <c r="U641" t="str">
        <f t="shared" si="69"/>
        <v>Unsuccessful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8247</v>
      </c>
      <c r="I642" s="10">
        <f t="shared" si="67"/>
        <v>42698.958333333328</v>
      </c>
      <c r="J642" s="10">
        <f t="shared" si="68"/>
        <v>42683.420312499999</v>
      </c>
      <c r="K642">
        <v>1480028400</v>
      </c>
      <c r="L642">
        <v>1478685915</v>
      </c>
      <c r="M642" t="b">
        <v>0</v>
      </c>
      <c r="N642">
        <v>2</v>
      </c>
      <c r="O642" s="5">
        <f t="shared" ref="O642:O705" si="70">E642/D642</f>
        <v>1.4428571428571428</v>
      </c>
      <c r="P642">
        <f t="shared" ref="P642:P705" si="71">IFERROR((E642/N642),"Received No Donations")</f>
        <v>50.5</v>
      </c>
      <c r="Q642" t="str">
        <f t="shared" ref="Q642:Q705" si="72">LEFT(S642,FIND("/",S642)-1)</f>
        <v>technology</v>
      </c>
      <c r="R642" t="str">
        <f t="shared" ref="R642:R705" si="73">RIGHT(S642,LEN(S642)-FIND("/",S642))</f>
        <v>wearables</v>
      </c>
      <c r="S642" t="s">
        <v>8271</v>
      </c>
      <c r="T642" t="b">
        <v>1</v>
      </c>
      <c r="U642" t="str">
        <f t="shared" si="69"/>
        <v>Successful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8244</v>
      </c>
      <c r="I643" s="10">
        <f t="shared" ref="I643:I706" si="74">((K643/86400)/IF(LEN(K643)=13,1000,1))+DATE(1970,1,1)</f>
        <v>42229.57</v>
      </c>
      <c r="J643" s="10">
        <f t="shared" ref="J643:J706" si="75">((L643/86400)/IF(LEN(L643)=13,1000,1))+DATE(1970,1,1)</f>
        <v>42199.57</v>
      </c>
      <c r="K643">
        <v>1439473248</v>
      </c>
      <c r="L643">
        <v>1436881248</v>
      </c>
      <c r="M643" t="b">
        <v>0</v>
      </c>
      <c r="N643">
        <v>315</v>
      </c>
      <c r="O643" s="5">
        <f t="shared" si="70"/>
        <v>1.1916249999999999</v>
      </c>
      <c r="P643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t="s">
        <v>8271</v>
      </c>
      <c r="T643" t="b">
        <v>1</v>
      </c>
      <c r="U643" t="str">
        <f t="shared" ref="U643:U706" si="76">IF(F643="successful","Successful","Unsuccessful")</f>
        <v>Successful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8247</v>
      </c>
      <c r="I644" s="10">
        <f t="shared" si="74"/>
        <v>42235.651319444441</v>
      </c>
      <c r="J644" s="10">
        <f t="shared" si="75"/>
        <v>42199.651319444441</v>
      </c>
      <c r="K644">
        <v>1439998674</v>
      </c>
      <c r="L644">
        <v>1436888274</v>
      </c>
      <c r="M644" t="b">
        <v>0</v>
      </c>
      <c r="N644">
        <v>2174</v>
      </c>
      <c r="O644" s="5">
        <f t="shared" si="70"/>
        <v>14.604850000000001</v>
      </c>
      <c r="P644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t="s">
        <v>8271</v>
      </c>
      <c r="T644" t="b">
        <v>1</v>
      </c>
      <c r="U644" t="str">
        <f t="shared" si="76"/>
        <v>Successful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8244</v>
      </c>
      <c r="I645" s="10">
        <f t="shared" si="74"/>
        <v>42155.642071759255</v>
      </c>
      <c r="J645" s="10">
        <f t="shared" si="75"/>
        <v>42100.642071759255</v>
      </c>
      <c r="K645">
        <v>1433085875</v>
      </c>
      <c r="L645">
        <v>1428333875</v>
      </c>
      <c r="M645" t="b">
        <v>0</v>
      </c>
      <c r="N645">
        <v>152</v>
      </c>
      <c r="O645" s="5">
        <f t="shared" si="70"/>
        <v>1.0580799999999999</v>
      </c>
      <c r="P64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t="s">
        <v>8271</v>
      </c>
      <c r="T645" t="b">
        <v>1</v>
      </c>
      <c r="U645" t="str">
        <f t="shared" si="76"/>
        <v>Successful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8244</v>
      </c>
      <c r="I646" s="10">
        <f t="shared" si="74"/>
        <v>41941.041666666664</v>
      </c>
      <c r="J646" s="10">
        <f t="shared" si="75"/>
        <v>41898.665960648148</v>
      </c>
      <c r="K646">
        <v>1414544400</v>
      </c>
      <c r="L646">
        <v>1410883139</v>
      </c>
      <c r="M646" t="b">
        <v>0</v>
      </c>
      <c r="N646">
        <v>1021</v>
      </c>
      <c r="O646" s="5">
        <f t="shared" si="70"/>
        <v>3.0011791999999997</v>
      </c>
      <c r="P646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t="s">
        <v>8271</v>
      </c>
      <c r="T646" t="b">
        <v>1</v>
      </c>
      <c r="U646" t="str">
        <f t="shared" si="76"/>
        <v>Successful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8244</v>
      </c>
      <c r="I647" s="10">
        <f t="shared" si="74"/>
        <v>42594.026319444441</v>
      </c>
      <c r="J647" s="10">
        <f t="shared" si="75"/>
        <v>42564.026319444441</v>
      </c>
      <c r="K647">
        <v>1470962274</v>
      </c>
      <c r="L647">
        <v>1468370274</v>
      </c>
      <c r="M647" t="b">
        <v>0</v>
      </c>
      <c r="N647">
        <v>237</v>
      </c>
      <c r="O647" s="5">
        <f t="shared" si="70"/>
        <v>2.7869999999999999</v>
      </c>
      <c r="P64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t="s">
        <v>8271</v>
      </c>
      <c r="T647" t="b">
        <v>1</v>
      </c>
      <c r="U647" t="str">
        <f t="shared" si="76"/>
        <v>Successful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8244</v>
      </c>
      <c r="I648" s="10">
        <f t="shared" si="74"/>
        <v>41862.852627314816</v>
      </c>
      <c r="J648" s="10">
        <f t="shared" si="75"/>
        <v>41832.852627314816</v>
      </c>
      <c r="K648">
        <v>1407788867</v>
      </c>
      <c r="L648">
        <v>1405196867</v>
      </c>
      <c r="M648" t="b">
        <v>0</v>
      </c>
      <c r="N648">
        <v>27</v>
      </c>
      <c r="O648" s="5">
        <f t="shared" si="70"/>
        <v>1.3187625000000001</v>
      </c>
      <c r="P648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t="s">
        <v>8271</v>
      </c>
      <c r="T648" t="b">
        <v>1</v>
      </c>
      <c r="U648" t="str">
        <f t="shared" si="76"/>
        <v>Successful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8249</v>
      </c>
      <c r="I649" s="10">
        <f t="shared" si="74"/>
        <v>42446.726261574076</v>
      </c>
      <c r="J649" s="10">
        <f t="shared" si="75"/>
        <v>42416.767928240741</v>
      </c>
      <c r="K649">
        <v>1458235549</v>
      </c>
      <c r="L649">
        <v>1455647149</v>
      </c>
      <c r="M649" t="b">
        <v>0</v>
      </c>
      <c r="N649">
        <v>17</v>
      </c>
      <c r="O649" s="5">
        <f t="shared" si="70"/>
        <v>1.0705</v>
      </c>
      <c r="P649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t="s">
        <v>8271</v>
      </c>
      <c r="T649" t="b">
        <v>1</v>
      </c>
      <c r="U649" t="str">
        <f t="shared" si="76"/>
        <v>Successful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8244</v>
      </c>
      <c r="I650" s="10">
        <f t="shared" si="74"/>
        <v>41926.693379629629</v>
      </c>
      <c r="J650" s="10">
        <f t="shared" si="75"/>
        <v>41891.693379629629</v>
      </c>
      <c r="K650">
        <v>1413304708</v>
      </c>
      <c r="L650">
        <v>1410280708</v>
      </c>
      <c r="M650" t="b">
        <v>0</v>
      </c>
      <c r="N650">
        <v>27</v>
      </c>
      <c r="O650" s="5">
        <f t="shared" si="70"/>
        <v>1.2682285714285715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t="s">
        <v>8271</v>
      </c>
      <c r="T650" t="b">
        <v>1</v>
      </c>
      <c r="U650" t="str">
        <f t="shared" si="76"/>
        <v>Successful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8244</v>
      </c>
      <c r="I651" s="10">
        <f t="shared" si="74"/>
        <v>41898.912187499998</v>
      </c>
      <c r="J651" s="10">
        <f t="shared" si="75"/>
        <v>41877.912187499998</v>
      </c>
      <c r="K651">
        <v>1410904413</v>
      </c>
      <c r="L651">
        <v>1409090013</v>
      </c>
      <c r="M651" t="b">
        <v>0</v>
      </c>
      <c r="N651">
        <v>82</v>
      </c>
      <c r="O651" s="5">
        <f t="shared" si="70"/>
        <v>1.3996</v>
      </c>
      <c r="P651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t="s">
        <v>8271</v>
      </c>
      <c r="T651" t="b">
        <v>1</v>
      </c>
      <c r="U651" t="str">
        <f t="shared" si="76"/>
        <v>Successful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8244</v>
      </c>
      <c r="I652" s="10">
        <f t="shared" si="74"/>
        <v>41992.078518518523</v>
      </c>
      <c r="J652" s="10">
        <f t="shared" si="75"/>
        <v>41932.036851851852</v>
      </c>
      <c r="K652">
        <v>1418953984</v>
      </c>
      <c r="L652">
        <v>1413766384</v>
      </c>
      <c r="M652" t="b">
        <v>0</v>
      </c>
      <c r="N652">
        <v>48</v>
      </c>
      <c r="O652" s="5">
        <f t="shared" si="70"/>
        <v>1.1240000000000001</v>
      </c>
      <c r="P652">
        <f t="shared" si="71"/>
        <v>35.125</v>
      </c>
      <c r="Q652" t="str">
        <f t="shared" si="72"/>
        <v>technology</v>
      </c>
      <c r="R652" t="str">
        <f t="shared" si="73"/>
        <v>wearables</v>
      </c>
      <c r="S652" t="s">
        <v>8271</v>
      </c>
      <c r="T652" t="b">
        <v>1</v>
      </c>
      <c r="U652" t="str">
        <f t="shared" si="76"/>
        <v>Successful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8244</v>
      </c>
      <c r="I653" s="10">
        <f t="shared" si="74"/>
        <v>41986.017488425925</v>
      </c>
      <c r="J653" s="10">
        <f t="shared" si="75"/>
        <v>41956.017488425925</v>
      </c>
      <c r="K653">
        <v>1418430311</v>
      </c>
      <c r="L653">
        <v>1415838311</v>
      </c>
      <c r="M653" t="b">
        <v>0</v>
      </c>
      <c r="N653">
        <v>105</v>
      </c>
      <c r="O653" s="5">
        <f t="shared" si="70"/>
        <v>1.00528</v>
      </c>
      <c r="P65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t="s">
        <v>8271</v>
      </c>
      <c r="T653" t="b">
        <v>1</v>
      </c>
      <c r="U653" t="str">
        <f t="shared" si="76"/>
        <v>Successful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8244</v>
      </c>
      <c r="I654" s="10">
        <f t="shared" si="74"/>
        <v>42705.732060185182</v>
      </c>
      <c r="J654" s="10">
        <f t="shared" si="75"/>
        <v>42675.690393518518</v>
      </c>
      <c r="K654">
        <v>1480613650</v>
      </c>
      <c r="L654">
        <v>1478018050</v>
      </c>
      <c r="M654" t="b">
        <v>0</v>
      </c>
      <c r="N654">
        <v>28</v>
      </c>
      <c r="O654" s="5">
        <f t="shared" si="70"/>
        <v>1.0046666666666666</v>
      </c>
      <c r="P654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t="s">
        <v>8271</v>
      </c>
      <c r="T654" t="b">
        <v>1</v>
      </c>
      <c r="U654" t="str">
        <f t="shared" si="76"/>
        <v>Successful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8244</v>
      </c>
      <c r="I655" s="10">
        <f t="shared" si="74"/>
        <v>42236.618518518517</v>
      </c>
      <c r="J655" s="10">
        <f t="shared" si="75"/>
        <v>42199.618518518517</v>
      </c>
      <c r="K655">
        <v>1440082240</v>
      </c>
      <c r="L655">
        <v>1436885440</v>
      </c>
      <c r="M655" t="b">
        <v>0</v>
      </c>
      <c r="N655">
        <v>1107</v>
      </c>
      <c r="O655" s="5">
        <f t="shared" si="70"/>
        <v>1.4144600000000001</v>
      </c>
      <c r="P65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t="s">
        <v>8271</v>
      </c>
      <c r="T655" t="b">
        <v>1</v>
      </c>
      <c r="U655" t="str">
        <f t="shared" si="76"/>
        <v>Successful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8244</v>
      </c>
      <c r="I656" s="10">
        <f t="shared" si="74"/>
        <v>42193.957326388889</v>
      </c>
      <c r="J656" s="10">
        <f t="shared" si="75"/>
        <v>42163.957326388889</v>
      </c>
      <c r="K656">
        <v>1436396313</v>
      </c>
      <c r="L656">
        <v>1433804313</v>
      </c>
      <c r="M656" t="b">
        <v>0</v>
      </c>
      <c r="N656">
        <v>1013</v>
      </c>
      <c r="O656" s="5">
        <f t="shared" si="70"/>
        <v>2.6729166666666666</v>
      </c>
      <c r="P656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t="s">
        <v>8271</v>
      </c>
      <c r="T656" t="b">
        <v>1</v>
      </c>
      <c r="U656" t="str">
        <f t="shared" si="76"/>
        <v>Successful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8244</v>
      </c>
      <c r="I657" s="10">
        <f t="shared" si="74"/>
        <v>42075.915648148148</v>
      </c>
      <c r="J657" s="10">
        <f t="shared" si="75"/>
        <v>42045.957314814819</v>
      </c>
      <c r="K657">
        <v>1426197512</v>
      </c>
      <c r="L657">
        <v>1423609112</v>
      </c>
      <c r="M657" t="b">
        <v>0</v>
      </c>
      <c r="N657">
        <v>274</v>
      </c>
      <c r="O657" s="5">
        <f t="shared" si="70"/>
        <v>1.4688749999999999</v>
      </c>
      <c r="P65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t="s">
        <v>8271</v>
      </c>
      <c r="T657" t="b">
        <v>1</v>
      </c>
      <c r="U657" t="str">
        <f t="shared" si="76"/>
        <v>Successful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8244</v>
      </c>
      <c r="I658" s="10">
        <f t="shared" si="74"/>
        <v>42477.76295138889</v>
      </c>
      <c r="J658" s="10">
        <f t="shared" si="75"/>
        <v>42417.804618055554</v>
      </c>
      <c r="K658">
        <v>1460917119</v>
      </c>
      <c r="L658">
        <v>1455736719</v>
      </c>
      <c r="M658" t="b">
        <v>0</v>
      </c>
      <c r="N658">
        <v>87</v>
      </c>
      <c r="O658" s="5">
        <f t="shared" si="70"/>
        <v>2.1356000000000002</v>
      </c>
      <c r="P658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t="s">
        <v>8271</v>
      </c>
      <c r="T658" t="b">
        <v>1</v>
      </c>
      <c r="U658" t="str">
        <f t="shared" si="76"/>
        <v>Successful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8244</v>
      </c>
      <c r="I659" s="10">
        <f t="shared" si="74"/>
        <v>42361.84574074074</v>
      </c>
      <c r="J659" s="10">
        <f t="shared" si="75"/>
        <v>42331.84574074074</v>
      </c>
      <c r="K659">
        <v>1450901872</v>
      </c>
      <c r="L659">
        <v>1448309872</v>
      </c>
      <c r="M659" t="b">
        <v>0</v>
      </c>
      <c r="N659">
        <v>99</v>
      </c>
      <c r="O659" s="5">
        <f t="shared" si="70"/>
        <v>1.2569999999999999</v>
      </c>
      <c r="P659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t="s">
        <v>8271</v>
      </c>
      <c r="T659" t="b">
        <v>1</v>
      </c>
      <c r="U659" t="str">
        <f t="shared" si="76"/>
        <v>Successful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8244</v>
      </c>
      <c r="I660" s="10">
        <f t="shared" si="74"/>
        <v>42211.75</v>
      </c>
      <c r="J660" s="10">
        <f t="shared" si="75"/>
        <v>42179.160752314812</v>
      </c>
      <c r="K660">
        <v>1437933600</v>
      </c>
      <c r="L660">
        <v>1435117889</v>
      </c>
      <c r="M660" t="b">
        <v>0</v>
      </c>
      <c r="N660">
        <v>276</v>
      </c>
      <c r="O660" s="5">
        <f t="shared" si="70"/>
        <v>1.0446206037108834</v>
      </c>
      <c r="P660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t="s">
        <v>8271</v>
      </c>
      <c r="T660" t="b">
        <v>1</v>
      </c>
      <c r="U660" t="str">
        <f t="shared" si="76"/>
        <v>Successful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8244</v>
      </c>
      <c r="I661" s="10">
        <f t="shared" si="74"/>
        <v>42239.593692129631</v>
      </c>
      <c r="J661" s="10">
        <f t="shared" si="75"/>
        <v>42209.593692129631</v>
      </c>
      <c r="K661">
        <v>1440339295</v>
      </c>
      <c r="L661">
        <v>1437747295</v>
      </c>
      <c r="M661" t="b">
        <v>0</v>
      </c>
      <c r="N661">
        <v>21</v>
      </c>
      <c r="O661" s="5">
        <f t="shared" si="70"/>
        <v>1.0056666666666667</v>
      </c>
      <c r="P661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t="s">
        <v>8271</v>
      </c>
      <c r="T661" t="b">
        <v>1</v>
      </c>
      <c r="U661" t="str">
        <f t="shared" si="76"/>
        <v>Successful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8223</v>
      </c>
      <c r="H662" t="s">
        <v>8244</v>
      </c>
      <c r="I662" s="10">
        <f t="shared" si="74"/>
        <v>41952.783321759256</v>
      </c>
      <c r="J662" s="10">
        <f t="shared" si="75"/>
        <v>41922.741655092592</v>
      </c>
      <c r="K662">
        <v>1415558879</v>
      </c>
      <c r="L662">
        <v>1412963279</v>
      </c>
      <c r="M662" t="b">
        <v>0</v>
      </c>
      <c r="N662">
        <v>18</v>
      </c>
      <c r="O662" s="5">
        <f t="shared" si="70"/>
        <v>3.058E-2</v>
      </c>
      <c r="P662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t="s">
        <v>8271</v>
      </c>
      <c r="T662" t="b">
        <v>0</v>
      </c>
      <c r="U662" t="str">
        <f t="shared" si="76"/>
        <v>Unsuccessful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8223</v>
      </c>
      <c r="H663" t="s">
        <v>8244</v>
      </c>
      <c r="I663" s="10">
        <f t="shared" si="74"/>
        <v>42666.645358796297</v>
      </c>
      <c r="J663" s="10">
        <f t="shared" si="75"/>
        <v>42636.645358796297</v>
      </c>
      <c r="K663">
        <v>1477236559</v>
      </c>
      <c r="L663">
        <v>1474644559</v>
      </c>
      <c r="M663" t="b">
        <v>0</v>
      </c>
      <c r="N663">
        <v>9</v>
      </c>
      <c r="O663" s="5">
        <f t="shared" si="70"/>
        <v>9.4999999999999998E-3</v>
      </c>
      <c r="P66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t="s">
        <v>8271</v>
      </c>
      <c r="T663" t="b">
        <v>0</v>
      </c>
      <c r="U663" t="str">
        <f t="shared" si="76"/>
        <v>Unsuccessful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8223</v>
      </c>
      <c r="H664" t="s">
        <v>8244</v>
      </c>
      <c r="I664" s="10">
        <f t="shared" si="74"/>
        <v>42020.438043981485</v>
      </c>
      <c r="J664" s="10">
        <f t="shared" si="75"/>
        <v>41990.438043981485</v>
      </c>
      <c r="K664">
        <v>1421404247</v>
      </c>
      <c r="L664">
        <v>1418812247</v>
      </c>
      <c r="M664" t="b">
        <v>0</v>
      </c>
      <c r="N664">
        <v>4</v>
      </c>
      <c r="O664" s="5">
        <f t="shared" si="70"/>
        <v>4.0000000000000001E-3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t="s">
        <v>8271</v>
      </c>
      <c r="T664" t="b">
        <v>0</v>
      </c>
      <c r="U664" t="str">
        <f t="shared" si="76"/>
        <v>Unsuccessful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8231</v>
      </c>
      <c r="H665" t="s">
        <v>8251</v>
      </c>
      <c r="I665" s="10">
        <f t="shared" si="74"/>
        <v>42203.843240740738</v>
      </c>
      <c r="J665" s="10">
        <f t="shared" si="75"/>
        <v>42173.843240740738</v>
      </c>
      <c r="K665">
        <v>1437250456</v>
      </c>
      <c r="L665">
        <v>1434658456</v>
      </c>
      <c r="M665" t="b">
        <v>0</v>
      </c>
      <c r="N665">
        <v>7</v>
      </c>
      <c r="O665" s="5">
        <f t="shared" si="70"/>
        <v>3.5000000000000001E-3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t="s">
        <v>8271</v>
      </c>
      <c r="T665" t="b">
        <v>0</v>
      </c>
      <c r="U665" t="str">
        <f t="shared" si="76"/>
        <v>Unsuccessful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8223</v>
      </c>
      <c r="H666" t="s">
        <v>8244</v>
      </c>
      <c r="I666" s="10">
        <f t="shared" si="74"/>
        <v>42107.666377314818</v>
      </c>
      <c r="J666" s="10">
        <f t="shared" si="75"/>
        <v>42077.666377314818</v>
      </c>
      <c r="K666">
        <v>1428940775</v>
      </c>
      <c r="L666">
        <v>1426348775</v>
      </c>
      <c r="M666" t="b">
        <v>0</v>
      </c>
      <c r="N666">
        <v>29</v>
      </c>
      <c r="O666" s="5">
        <f t="shared" si="70"/>
        <v>7.5333333333333335E-2</v>
      </c>
      <c r="P666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t="s">
        <v>8271</v>
      </c>
      <c r="T666" t="b">
        <v>0</v>
      </c>
      <c r="U666" t="str">
        <f t="shared" si="76"/>
        <v>Unsuccessful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8223</v>
      </c>
      <c r="H667" t="s">
        <v>8244</v>
      </c>
      <c r="I667" s="10">
        <f t="shared" si="74"/>
        <v>42748.711354166662</v>
      </c>
      <c r="J667" s="10">
        <f t="shared" si="75"/>
        <v>42688.711354166662</v>
      </c>
      <c r="K667">
        <v>1484327061</v>
      </c>
      <c r="L667">
        <v>1479143061</v>
      </c>
      <c r="M667" t="b">
        <v>0</v>
      </c>
      <c r="N667">
        <v>12</v>
      </c>
      <c r="O667" s="5">
        <f t="shared" si="70"/>
        <v>0.18640000000000001</v>
      </c>
      <c r="P66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t="s">
        <v>8271</v>
      </c>
      <c r="T667" t="b">
        <v>0</v>
      </c>
      <c r="U667" t="str">
        <f t="shared" si="76"/>
        <v>Unsuccessful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8223</v>
      </c>
      <c r="H668" t="s">
        <v>8244</v>
      </c>
      <c r="I668" s="10">
        <f t="shared" si="74"/>
        <v>41868.832152777773</v>
      </c>
      <c r="J668" s="10">
        <f t="shared" si="75"/>
        <v>41838.832152777773</v>
      </c>
      <c r="K668">
        <v>1408305498</v>
      </c>
      <c r="L668">
        <v>1405713498</v>
      </c>
      <c r="M668" t="b">
        <v>0</v>
      </c>
      <c r="N668">
        <v>4</v>
      </c>
      <c r="O668" s="5">
        <f t="shared" si="70"/>
        <v>4.0000000000000003E-5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t="s">
        <v>8271</v>
      </c>
      <c r="T668" t="b">
        <v>0</v>
      </c>
      <c r="U668" t="str">
        <f t="shared" si="76"/>
        <v>Unsuccessful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8236</v>
      </c>
      <c r="H669" t="s">
        <v>8247</v>
      </c>
      <c r="I669" s="10">
        <f t="shared" si="74"/>
        <v>42672.373414351852</v>
      </c>
      <c r="J669" s="10">
        <f t="shared" si="75"/>
        <v>42632.373414351852</v>
      </c>
      <c r="K669">
        <v>1477731463</v>
      </c>
      <c r="L669">
        <v>1474275463</v>
      </c>
      <c r="M669" t="b">
        <v>0</v>
      </c>
      <c r="N669">
        <v>28</v>
      </c>
      <c r="O669" s="5">
        <f t="shared" si="70"/>
        <v>0.1002</v>
      </c>
      <c r="P669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t="s">
        <v>8271</v>
      </c>
      <c r="T669" t="b">
        <v>0</v>
      </c>
      <c r="U669" t="str">
        <f t="shared" si="76"/>
        <v>Unsuccessful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8223</v>
      </c>
      <c r="H670" t="s">
        <v>8244</v>
      </c>
      <c r="I670" s="10">
        <f t="shared" si="74"/>
        <v>42135.831273148149</v>
      </c>
      <c r="J670" s="10">
        <f t="shared" si="75"/>
        <v>42090.831273148149</v>
      </c>
      <c r="K670">
        <v>1431374222</v>
      </c>
      <c r="L670">
        <v>1427486222</v>
      </c>
      <c r="M670" t="b">
        <v>0</v>
      </c>
      <c r="N670">
        <v>25</v>
      </c>
      <c r="O670" s="5">
        <f t="shared" si="70"/>
        <v>4.5600000000000002E-2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t="s">
        <v>8271</v>
      </c>
      <c r="T670" t="b">
        <v>0</v>
      </c>
      <c r="U670" t="str">
        <f t="shared" si="76"/>
        <v>Unsuccessful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8234</v>
      </c>
      <c r="H671" t="s">
        <v>8253</v>
      </c>
      <c r="I671" s="10">
        <f t="shared" si="74"/>
        <v>42557.625671296293</v>
      </c>
      <c r="J671" s="10">
        <f t="shared" si="75"/>
        <v>42527.625671296293</v>
      </c>
      <c r="K671">
        <v>1467817258</v>
      </c>
      <c r="L671">
        <v>1465225258</v>
      </c>
      <c r="M671" t="b">
        <v>0</v>
      </c>
      <c r="N671">
        <v>28</v>
      </c>
      <c r="O671" s="5">
        <f t="shared" si="70"/>
        <v>0.21507499999999999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t="s">
        <v>8271</v>
      </c>
      <c r="T671" t="b">
        <v>0</v>
      </c>
      <c r="U671" t="str">
        <f t="shared" si="76"/>
        <v>Unsuccessful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8236</v>
      </c>
      <c r="H672" t="s">
        <v>8247</v>
      </c>
      <c r="I672" s="10">
        <f t="shared" si="74"/>
        <v>42540.340277777781</v>
      </c>
      <c r="J672" s="10">
        <f t="shared" si="75"/>
        <v>42506.709722222222</v>
      </c>
      <c r="K672">
        <v>1466323800</v>
      </c>
      <c r="L672">
        <v>1463418120</v>
      </c>
      <c r="M672" t="b">
        <v>0</v>
      </c>
      <c r="N672">
        <v>310</v>
      </c>
      <c r="O672" s="5">
        <f t="shared" si="70"/>
        <v>0.29276666666666668</v>
      </c>
      <c r="P672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t="s">
        <v>8271</v>
      </c>
      <c r="T672" t="b">
        <v>0</v>
      </c>
      <c r="U672" t="str">
        <f t="shared" si="76"/>
        <v>Unsuccessful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8223</v>
      </c>
      <c r="H673" t="s">
        <v>8244</v>
      </c>
      <c r="I673" s="10">
        <f t="shared" si="74"/>
        <v>42018.166666666672</v>
      </c>
      <c r="J673" s="10">
        <f t="shared" si="75"/>
        <v>41984.692731481482</v>
      </c>
      <c r="K673">
        <v>1421208000</v>
      </c>
      <c r="L673">
        <v>1418315852</v>
      </c>
      <c r="M673" t="b">
        <v>0</v>
      </c>
      <c r="N673">
        <v>15</v>
      </c>
      <c r="O673" s="5">
        <f t="shared" si="70"/>
        <v>0.39426666666666665</v>
      </c>
      <c r="P67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t="s">
        <v>8271</v>
      </c>
      <c r="T673" t="b">
        <v>0</v>
      </c>
      <c r="U673" t="str">
        <f t="shared" si="76"/>
        <v>Unsuccessful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8223</v>
      </c>
      <c r="H674" t="s">
        <v>8244</v>
      </c>
      <c r="I674" s="10">
        <f t="shared" si="74"/>
        <v>42005.207638888889</v>
      </c>
      <c r="J674" s="10">
        <f t="shared" si="75"/>
        <v>41974.219490740739</v>
      </c>
      <c r="K674">
        <v>1420088340</v>
      </c>
      <c r="L674">
        <v>1417410964</v>
      </c>
      <c r="M674" t="b">
        <v>0</v>
      </c>
      <c r="N674">
        <v>215</v>
      </c>
      <c r="O674" s="5">
        <f t="shared" si="70"/>
        <v>0.21628</v>
      </c>
      <c r="P674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t="s">
        <v>8271</v>
      </c>
      <c r="T674" t="b">
        <v>0</v>
      </c>
      <c r="U674" t="str">
        <f t="shared" si="76"/>
        <v>Unsuccessful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8223</v>
      </c>
      <c r="H675" t="s">
        <v>8244</v>
      </c>
      <c r="I675" s="10">
        <f t="shared" si="74"/>
        <v>41883.840474537035</v>
      </c>
      <c r="J675" s="10">
        <f t="shared" si="75"/>
        <v>41838.840474537035</v>
      </c>
      <c r="K675">
        <v>1409602217</v>
      </c>
      <c r="L675">
        <v>1405714217</v>
      </c>
      <c r="M675" t="b">
        <v>0</v>
      </c>
      <c r="N675">
        <v>3</v>
      </c>
      <c r="O675" s="5">
        <f t="shared" si="70"/>
        <v>2.0500000000000002E-3</v>
      </c>
      <c r="P67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t="s">
        <v>8271</v>
      </c>
      <c r="T675" t="b">
        <v>0</v>
      </c>
      <c r="U675" t="str">
        <f t="shared" si="76"/>
        <v>Unsuccessful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8223</v>
      </c>
      <c r="H676" t="s">
        <v>8244</v>
      </c>
      <c r="I676" s="10">
        <f t="shared" si="74"/>
        <v>41863.116053240738</v>
      </c>
      <c r="J676" s="10">
        <f t="shared" si="75"/>
        <v>41803.116053240738</v>
      </c>
      <c r="K676">
        <v>1407811627</v>
      </c>
      <c r="L676">
        <v>1402627627</v>
      </c>
      <c r="M676" t="b">
        <v>0</v>
      </c>
      <c r="N676">
        <v>2</v>
      </c>
      <c r="O676" s="5">
        <f t="shared" si="70"/>
        <v>2.9999999999999997E-4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t="s">
        <v>8271</v>
      </c>
      <c r="T676" t="b">
        <v>0</v>
      </c>
      <c r="U676" t="str">
        <f t="shared" si="76"/>
        <v>Unsuccessful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8223</v>
      </c>
      <c r="H677" t="s">
        <v>8244</v>
      </c>
      <c r="I677" s="10">
        <f t="shared" si="74"/>
        <v>42005.290972222225</v>
      </c>
      <c r="J677" s="10">
        <f t="shared" si="75"/>
        <v>41975.930601851855</v>
      </c>
      <c r="K677">
        <v>1420095540</v>
      </c>
      <c r="L677">
        <v>1417558804</v>
      </c>
      <c r="M677" t="b">
        <v>0</v>
      </c>
      <c r="N677">
        <v>26</v>
      </c>
      <c r="O677" s="5">
        <f t="shared" si="70"/>
        <v>0.14849999999999999</v>
      </c>
      <c r="P67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t="s">
        <v>8271</v>
      </c>
      <c r="T677" t="b">
        <v>0</v>
      </c>
      <c r="U677" t="str">
        <f t="shared" si="76"/>
        <v>Unsuccessful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8228</v>
      </c>
      <c r="H678" t="s">
        <v>8249</v>
      </c>
      <c r="I678" s="10">
        <f t="shared" si="74"/>
        <v>42042.76829861111</v>
      </c>
      <c r="J678" s="10">
        <f t="shared" si="75"/>
        <v>42012.76829861111</v>
      </c>
      <c r="K678">
        <v>1423333581</v>
      </c>
      <c r="L678">
        <v>1420741581</v>
      </c>
      <c r="M678" t="b">
        <v>0</v>
      </c>
      <c r="N678">
        <v>24</v>
      </c>
      <c r="O678" s="5">
        <f t="shared" si="70"/>
        <v>1.4710000000000001E-2</v>
      </c>
      <c r="P678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t="s">
        <v>8271</v>
      </c>
      <c r="T678" t="b">
        <v>0</v>
      </c>
      <c r="U678" t="str">
        <f t="shared" si="76"/>
        <v>Unsuccessful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8236</v>
      </c>
      <c r="H679" t="s">
        <v>8247</v>
      </c>
      <c r="I679" s="10">
        <f t="shared" si="74"/>
        <v>42549.403877314813</v>
      </c>
      <c r="J679" s="10">
        <f t="shared" si="75"/>
        <v>42504.403877314813</v>
      </c>
      <c r="K679">
        <v>1467106895</v>
      </c>
      <c r="L679">
        <v>1463218895</v>
      </c>
      <c r="M679" t="b">
        <v>0</v>
      </c>
      <c r="N679">
        <v>96</v>
      </c>
      <c r="O679" s="5">
        <f t="shared" si="70"/>
        <v>0.25584000000000001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t="s">
        <v>8271</v>
      </c>
      <c r="T679" t="b">
        <v>0</v>
      </c>
      <c r="U679" t="str">
        <f t="shared" si="76"/>
        <v>Unsuccessful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8223</v>
      </c>
      <c r="H680" t="s">
        <v>8244</v>
      </c>
      <c r="I680" s="10">
        <f t="shared" si="74"/>
        <v>42511.376597222217</v>
      </c>
      <c r="J680" s="10">
        <f t="shared" si="75"/>
        <v>42481.376597222217</v>
      </c>
      <c r="K680">
        <v>1463821338</v>
      </c>
      <c r="L680">
        <v>1461229338</v>
      </c>
      <c r="M680" t="b">
        <v>0</v>
      </c>
      <c r="N680">
        <v>17</v>
      </c>
      <c r="O680" s="5">
        <f t="shared" si="70"/>
        <v>3.8206896551724136E-2</v>
      </c>
      <c r="P680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t="s">
        <v>8271</v>
      </c>
      <c r="T680" t="b">
        <v>0</v>
      </c>
      <c r="U680" t="str">
        <f t="shared" si="76"/>
        <v>Unsuccessful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8223</v>
      </c>
      <c r="H681" t="s">
        <v>8244</v>
      </c>
      <c r="I681" s="10">
        <f t="shared" si="74"/>
        <v>42616.695706018523</v>
      </c>
      <c r="J681" s="10">
        <f t="shared" si="75"/>
        <v>42556.695706018523</v>
      </c>
      <c r="K681">
        <v>1472920909</v>
      </c>
      <c r="L681">
        <v>1467736909</v>
      </c>
      <c r="M681" t="b">
        <v>0</v>
      </c>
      <c r="N681">
        <v>94</v>
      </c>
      <c r="O681" s="5">
        <f t="shared" si="70"/>
        <v>0.15485964912280703</v>
      </c>
      <c r="P681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t="s">
        <v>8271</v>
      </c>
      <c r="T681" t="b">
        <v>0</v>
      </c>
      <c r="U681" t="str">
        <f t="shared" si="76"/>
        <v>Unsuccessful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8223</v>
      </c>
      <c r="H682" t="s">
        <v>8244</v>
      </c>
      <c r="I682" s="10">
        <f t="shared" si="74"/>
        <v>41899.501516203702</v>
      </c>
      <c r="J682" s="10">
        <f t="shared" si="75"/>
        <v>41864.501516203702</v>
      </c>
      <c r="K682">
        <v>1410955331</v>
      </c>
      <c r="L682">
        <v>1407931331</v>
      </c>
      <c r="M682" t="b">
        <v>0</v>
      </c>
      <c r="N682">
        <v>129</v>
      </c>
      <c r="O682" s="5">
        <f t="shared" si="70"/>
        <v>0.25912000000000002</v>
      </c>
      <c r="P682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t="s">
        <v>8271</v>
      </c>
      <c r="T682" t="b">
        <v>0</v>
      </c>
      <c r="U682" t="str">
        <f t="shared" si="76"/>
        <v>Unsuccessful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8223</v>
      </c>
      <c r="H683" t="s">
        <v>8244</v>
      </c>
      <c r="I683" s="10">
        <f t="shared" si="74"/>
        <v>42669.805601851855</v>
      </c>
      <c r="J683" s="10">
        <f t="shared" si="75"/>
        <v>42639.805601851855</v>
      </c>
      <c r="K683">
        <v>1477509604</v>
      </c>
      <c r="L683">
        <v>1474917604</v>
      </c>
      <c r="M683" t="b">
        <v>0</v>
      </c>
      <c r="N683">
        <v>1</v>
      </c>
      <c r="O683" s="5">
        <f t="shared" si="70"/>
        <v>4.0000000000000002E-4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t="s">
        <v>8271</v>
      </c>
      <c r="T683" t="b">
        <v>0</v>
      </c>
      <c r="U683" t="str">
        <f t="shared" si="76"/>
        <v>Unsuccessful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8223</v>
      </c>
      <c r="H684" t="s">
        <v>8244</v>
      </c>
      <c r="I684" s="10">
        <f t="shared" si="74"/>
        <v>42808.723634259259</v>
      </c>
      <c r="J684" s="10">
        <f t="shared" si="75"/>
        <v>42778.765300925923</v>
      </c>
      <c r="K684">
        <v>1489512122</v>
      </c>
      <c r="L684">
        <v>1486923722</v>
      </c>
      <c r="M684" t="b">
        <v>0</v>
      </c>
      <c r="N684">
        <v>4</v>
      </c>
      <c r="O684" s="5">
        <f t="shared" si="70"/>
        <v>1.06E-3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t="s">
        <v>8271</v>
      </c>
      <c r="T684" t="b">
        <v>0</v>
      </c>
      <c r="U684" t="str">
        <f t="shared" si="76"/>
        <v>Unsuccessful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8223</v>
      </c>
      <c r="H685" t="s">
        <v>8244</v>
      </c>
      <c r="I685" s="10">
        <f t="shared" si="74"/>
        <v>42674.900046296301</v>
      </c>
      <c r="J685" s="10">
        <f t="shared" si="75"/>
        <v>42634.900046296301</v>
      </c>
      <c r="K685">
        <v>1477949764</v>
      </c>
      <c r="L685">
        <v>1474493764</v>
      </c>
      <c r="M685" t="b">
        <v>0</v>
      </c>
      <c r="N685">
        <v>3</v>
      </c>
      <c r="O685" s="5">
        <f t="shared" si="70"/>
        <v>8.5142857142857138E-3</v>
      </c>
      <c r="P68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t="s">
        <v>8271</v>
      </c>
      <c r="T685" t="b">
        <v>0</v>
      </c>
      <c r="U685" t="str">
        <f t="shared" si="76"/>
        <v>Unsuccessful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8223</v>
      </c>
      <c r="H686" t="s">
        <v>8244</v>
      </c>
      <c r="I686" s="10">
        <f t="shared" si="74"/>
        <v>41845.125</v>
      </c>
      <c r="J686" s="10">
        <f t="shared" si="75"/>
        <v>41809.473275462966</v>
      </c>
      <c r="K686">
        <v>1406257200</v>
      </c>
      <c r="L686">
        <v>1403176891</v>
      </c>
      <c r="M686" t="b">
        <v>0</v>
      </c>
      <c r="N686">
        <v>135</v>
      </c>
      <c r="O686" s="5">
        <f t="shared" si="70"/>
        <v>7.4837500000000001E-2</v>
      </c>
      <c r="P686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t="s">
        <v>8271</v>
      </c>
      <c r="T686" t="b">
        <v>0</v>
      </c>
      <c r="U686" t="str">
        <f t="shared" si="76"/>
        <v>Unsuccessful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8223</v>
      </c>
      <c r="H687" t="s">
        <v>8244</v>
      </c>
      <c r="I687" s="10">
        <f t="shared" si="74"/>
        <v>42016.866574074069</v>
      </c>
      <c r="J687" s="10">
        <f t="shared" si="75"/>
        <v>41971.866574074069</v>
      </c>
      <c r="K687">
        <v>1421095672</v>
      </c>
      <c r="L687">
        <v>1417207672</v>
      </c>
      <c r="M687" t="b">
        <v>0</v>
      </c>
      <c r="N687">
        <v>10</v>
      </c>
      <c r="O687" s="5">
        <f t="shared" si="70"/>
        <v>0.27650000000000002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t="s">
        <v>8271</v>
      </c>
      <c r="T687" t="b">
        <v>0</v>
      </c>
      <c r="U687" t="str">
        <f t="shared" si="76"/>
        <v>Unsuccessful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8236</v>
      </c>
      <c r="H688" t="s">
        <v>8247</v>
      </c>
      <c r="I688" s="10">
        <f t="shared" si="74"/>
        <v>42219.673263888893</v>
      </c>
      <c r="J688" s="10">
        <f t="shared" si="75"/>
        <v>42189.673263888893</v>
      </c>
      <c r="K688">
        <v>1438618170</v>
      </c>
      <c r="L688">
        <v>1436026170</v>
      </c>
      <c r="M688" t="b">
        <v>0</v>
      </c>
      <c r="N688">
        <v>0</v>
      </c>
      <c r="O688" s="5">
        <f t="shared" si="70"/>
        <v>0</v>
      </c>
      <c r="P688" t="str">
        <f t="shared" si="71"/>
        <v>Received No Donations</v>
      </c>
      <c r="Q688" t="str">
        <f t="shared" si="72"/>
        <v>technology</v>
      </c>
      <c r="R688" t="str">
        <f t="shared" si="73"/>
        <v>wearables</v>
      </c>
      <c r="S688" t="s">
        <v>8271</v>
      </c>
      <c r="T688" t="b">
        <v>0</v>
      </c>
      <c r="U688" t="str">
        <f t="shared" si="76"/>
        <v>Unsuccessful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8237</v>
      </c>
      <c r="H689" t="s">
        <v>8254</v>
      </c>
      <c r="I689" s="10">
        <f t="shared" si="74"/>
        <v>42771.750613425931</v>
      </c>
      <c r="J689" s="10">
        <f t="shared" si="75"/>
        <v>42711.750613425931</v>
      </c>
      <c r="K689">
        <v>1486317653</v>
      </c>
      <c r="L689">
        <v>1481133653</v>
      </c>
      <c r="M689" t="b">
        <v>0</v>
      </c>
      <c r="N689">
        <v>6</v>
      </c>
      <c r="O689" s="5">
        <f t="shared" si="70"/>
        <v>3.5499999999999997E-2</v>
      </c>
      <c r="P689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t="s">
        <v>8271</v>
      </c>
      <c r="T689" t="b">
        <v>0</v>
      </c>
      <c r="U689" t="str">
        <f t="shared" si="76"/>
        <v>Unsuccessful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8223</v>
      </c>
      <c r="H690" t="s">
        <v>8244</v>
      </c>
      <c r="I690" s="10">
        <f t="shared" si="74"/>
        <v>42292.104780092588</v>
      </c>
      <c r="J690" s="10">
        <f t="shared" si="75"/>
        <v>42262.104780092588</v>
      </c>
      <c r="K690">
        <v>1444876253</v>
      </c>
      <c r="L690">
        <v>1442284253</v>
      </c>
      <c r="M690" t="b">
        <v>0</v>
      </c>
      <c r="N690">
        <v>36</v>
      </c>
      <c r="O690" s="5">
        <f t="shared" si="70"/>
        <v>0.72989999999999999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t="s">
        <v>8271</v>
      </c>
      <c r="T690" t="b">
        <v>0</v>
      </c>
      <c r="U690" t="str">
        <f t="shared" si="76"/>
        <v>Unsuccessful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8223</v>
      </c>
      <c r="H691" t="s">
        <v>8244</v>
      </c>
      <c r="I691" s="10">
        <f t="shared" si="74"/>
        <v>42712.207638888889</v>
      </c>
      <c r="J691" s="10">
        <f t="shared" si="75"/>
        <v>42675.66778935185</v>
      </c>
      <c r="K691">
        <v>1481173140</v>
      </c>
      <c r="L691">
        <v>1478016097</v>
      </c>
      <c r="M691" t="b">
        <v>0</v>
      </c>
      <c r="N691">
        <v>336</v>
      </c>
      <c r="O691" s="5">
        <f t="shared" si="70"/>
        <v>0.57648750000000004</v>
      </c>
      <c r="P691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t="s">
        <v>8271</v>
      </c>
      <c r="T691" t="b">
        <v>0</v>
      </c>
      <c r="U691" t="str">
        <f t="shared" si="76"/>
        <v>Unsuccessful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8223</v>
      </c>
      <c r="H692" t="s">
        <v>8244</v>
      </c>
      <c r="I692" s="10">
        <f t="shared" si="74"/>
        <v>42622.25</v>
      </c>
      <c r="J692" s="10">
        <f t="shared" si="75"/>
        <v>42579.634733796294</v>
      </c>
      <c r="K692">
        <v>1473400800</v>
      </c>
      <c r="L692">
        <v>1469718841</v>
      </c>
      <c r="M692" t="b">
        <v>0</v>
      </c>
      <c r="N692">
        <v>34</v>
      </c>
      <c r="O692" s="5">
        <f t="shared" si="70"/>
        <v>0.1234</v>
      </c>
      <c r="P692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t="s">
        <v>8271</v>
      </c>
      <c r="T692" t="b">
        <v>0</v>
      </c>
      <c r="U692" t="str">
        <f t="shared" si="76"/>
        <v>Unsuccessful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8223</v>
      </c>
      <c r="H693" t="s">
        <v>8244</v>
      </c>
      <c r="I693" s="10">
        <f t="shared" si="74"/>
        <v>42186.028310185182</v>
      </c>
      <c r="J693" s="10">
        <f t="shared" si="75"/>
        <v>42158.028310185182</v>
      </c>
      <c r="K693">
        <v>1435711246</v>
      </c>
      <c r="L693">
        <v>1433292046</v>
      </c>
      <c r="M693" t="b">
        <v>0</v>
      </c>
      <c r="N693">
        <v>10</v>
      </c>
      <c r="O693" s="5">
        <f t="shared" si="70"/>
        <v>5.1999999999999998E-3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t="s">
        <v>8271</v>
      </c>
      <c r="T693" t="b">
        <v>0</v>
      </c>
      <c r="U693" t="str">
        <f t="shared" si="76"/>
        <v>Unsuccessful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8224</v>
      </c>
      <c r="H694" t="s">
        <v>8245</v>
      </c>
      <c r="I694" s="10">
        <f t="shared" si="74"/>
        <v>42726.37572916667</v>
      </c>
      <c r="J694" s="10">
        <f t="shared" si="75"/>
        <v>42696.37572916667</v>
      </c>
      <c r="K694">
        <v>1482397263</v>
      </c>
      <c r="L694">
        <v>1479805263</v>
      </c>
      <c r="M694" t="b">
        <v>0</v>
      </c>
      <c r="N694">
        <v>201</v>
      </c>
      <c r="O694" s="5">
        <f t="shared" si="70"/>
        <v>6.5299999999999997E-2</v>
      </c>
      <c r="P694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t="s">
        <v>8271</v>
      </c>
      <c r="T694" t="b">
        <v>0</v>
      </c>
      <c r="U694" t="str">
        <f t="shared" si="76"/>
        <v>Unsuccessful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8223</v>
      </c>
      <c r="H695" t="s">
        <v>8244</v>
      </c>
      <c r="I695" s="10">
        <f t="shared" si="74"/>
        <v>42124.808182870373</v>
      </c>
      <c r="J695" s="10">
        <f t="shared" si="75"/>
        <v>42094.808182870373</v>
      </c>
      <c r="K695">
        <v>1430421827</v>
      </c>
      <c r="L695">
        <v>1427829827</v>
      </c>
      <c r="M695" t="b">
        <v>0</v>
      </c>
      <c r="N695">
        <v>296</v>
      </c>
      <c r="O695" s="5">
        <f t="shared" si="70"/>
        <v>0.35338000000000003</v>
      </c>
      <c r="P69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t="s">
        <v>8271</v>
      </c>
      <c r="T695" t="b">
        <v>0</v>
      </c>
      <c r="U695" t="str">
        <f t="shared" si="76"/>
        <v>Unsuccessful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8223</v>
      </c>
      <c r="H696" t="s">
        <v>8244</v>
      </c>
      <c r="I696" s="10">
        <f t="shared" si="74"/>
        <v>42767.663877314815</v>
      </c>
      <c r="J696" s="10">
        <f t="shared" si="75"/>
        <v>42737.663877314815</v>
      </c>
      <c r="K696">
        <v>1485964559</v>
      </c>
      <c r="L696">
        <v>1483372559</v>
      </c>
      <c r="M696" t="b">
        <v>0</v>
      </c>
      <c r="N696">
        <v>7</v>
      </c>
      <c r="O696" s="5">
        <f t="shared" si="70"/>
        <v>3.933333333333333E-3</v>
      </c>
      <c r="P696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t="s">
        <v>8271</v>
      </c>
      <c r="T696" t="b">
        <v>0</v>
      </c>
      <c r="U696" t="str">
        <f t="shared" si="76"/>
        <v>Unsuccessful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8223</v>
      </c>
      <c r="H697" t="s">
        <v>8244</v>
      </c>
      <c r="I697" s="10">
        <f t="shared" si="74"/>
        <v>41943.521064814813</v>
      </c>
      <c r="J697" s="10">
        <f t="shared" si="75"/>
        <v>41913.521064814813</v>
      </c>
      <c r="K697">
        <v>1414758620</v>
      </c>
      <c r="L697">
        <v>1412166620</v>
      </c>
      <c r="M697" t="b">
        <v>0</v>
      </c>
      <c r="N697">
        <v>7</v>
      </c>
      <c r="O697" s="5">
        <f t="shared" si="70"/>
        <v>1.06E-2</v>
      </c>
      <c r="P69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t="s">
        <v>8271</v>
      </c>
      <c r="T697" t="b">
        <v>0</v>
      </c>
      <c r="U697" t="str">
        <f t="shared" si="76"/>
        <v>Unsuccessful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8232</v>
      </c>
      <c r="H698" t="s">
        <v>8247</v>
      </c>
      <c r="I698" s="10">
        <f t="shared" si="74"/>
        <v>41845.927106481482</v>
      </c>
      <c r="J698" s="10">
        <f t="shared" si="75"/>
        <v>41815.927106481482</v>
      </c>
      <c r="K698">
        <v>1406326502</v>
      </c>
      <c r="L698">
        <v>1403734502</v>
      </c>
      <c r="M698" t="b">
        <v>0</v>
      </c>
      <c r="N698">
        <v>1</v>
      </c>
      <c r="O698" s="5">
        <f t="shared" si="70"/>
        <v>5.7142857142857145E-6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t="s">
        <v>8271</v>
      </c>
      <c r="T698" t="b">
        <v>0</v>
      </c>
      <c r="U698" t="str">
        <f t="shared" si="76"/>
        <v>Unsuccessful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8235</v>
      </c>
      <c r="H699" t="s">
        <v>8247</v>
      </c>
      <c r="I699" s="10">
        <f t="shared" si="74"/>
        <v>42403.523020833338</v>
      </c>
      <c r="J699" s="10">
        <f t="shared" si="75"/>
        <v>42388.523020833338</v>
      </c>
      <c r="K699">
        <v>1454502789</v>
      </c>
      <c r="L699">
        <v>1453206789</v>
      </c>
      <c r="M699" t="b">
        <v>0</v>
      </c>
      <c r="N699">
        <v>114</v>
      </c>
      <c r="O699" s="5">
        <f t="shared" si="70"/>
        <v>0.46379999999999999</v>
      </c>
      <c r="P699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t="s">
        <v>8271</v>
      </c>
      <c r="T699" t="b">
        <v>0</v>
      </c>
      <c r="U699" t="str">
        <f t="shared" si="76"/>
        <v>Unsuccessful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8223</v>
      </c>
      <c r="H700" t="s">
        <v>8244</v>
      </c>
      <c r="I700" s="10">
        <f t="shared" si="74"/>
        <v>41900.083333333336</v>
      </c>
      <c r="J700" s="10">
        <f t="shared" si="75"/>
        <v>41866.931076388893</v>
      </c>
      <c r="K700">
        <v>1411005600</v>
      </c>
      <c r="L700">
        <v>1408141245</v>
      </c>
      <c r="M700" t="b">
        <v>0</v>
      </c>
      <c r="N700">
        <v>29</v>
      </c>
      <c r="O700" s="5">
        <f t="shared" si="70"/>
        <v>0.15390000000000001</v>
      </c>
      <c r="P700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t="s">
        <v>8271</v>
      </c>
      <c r="T700" t="b">
        <v>0</v>
      </c>
      <c r="U700" t="str">
        <f t="shared" si="76"/>
        <v>Unsuccessful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8223</v>
      </c>
      <c r="H701" t="s">
        <v>8244</v>
      </c>
      <c r="I701" s="10">
        <f t="shared" si="74"/>
        <v>41600.666666666664</v>
      </c>
      <c r="J701" s="10">
        <f t="shared" si="75"/>
        <v>41563.485509259262</v>
      </c>
      <c r="K701">
        <v>1385136000</v>
      </c>
      <c r="L701">
        <v>1381923548</v>
      </c>
      <c r="M701" t="b">
        <v>0</v>
      </c>
      <c r="N701">
        <v>890</v>
      </c>
      <c r="O701" s="5">
        <f t="shared" si="70"/>
        <v>0.824221076923077</v>
      </c>
      <c r="P701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t="s">
        <v>8271</v>
      </c>
      <c r="T701" t="b">
        <v>0</v>
      </c>
      <c r="U701" t="str">
        <f t="shared" si="76"/>
        <v>Unsuccessful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8226</v>
      </c>
      <c r="H702" t="s">
        <v>8247</v>
      </c>
      <c r="I702" s="10">
        <f t="shared" si="74"/>
        <v>42745.688437500001</v>
      </c>
      <c r="J702" s="10">
        <f t="shared" si="75"/>
        <v>42715.688437500001</v>
      </c>
      <c r="K702">
        <v>1484065881</v>
      </c>
      <c r="L702">
        <v>1481473881</v>
      </c>
      <c r="M702" t="b">
        <v>0</v>
      </c>
      <c r="N702">
        <v>31</v>
      </c>
      <c r="O702" s="5">
        <f t="shared" si="70"/>
        <v>2.6866666666666667E-2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t="s">
        <v>8271</v>
      </c>
      <c r="T702" t="b">
        <v>0</v>
      </c>
      <c r="U702" t="str">
        <f t="shared" si="76"/>
        <v>Unsuccessful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8224</v>
      </c>
      <c r="H703" t="s">
        <v>8245</v>
      </c>
      <c r="I703" s="10">
        <f t="shared" si="74"/>
        <v>41843.662962962961</v>
      </c>
      <c r="J703" s="10">
        <f t="shared" si="75"/>
        <v>41813.662962962961</v>
      </c>
      <c r="K703">
        <v>1406130880</v>
      </c>
      <c r="L703">
        <v>1403538880</v>
      </c>
      <c r="M703" t="b">
        <v>0</v>
      </c>
      <c r="N703">
        <v>21</v>
      </c>
      <c r="O703" s="5">
        <f t="shared" si="70"/>
        <v>0.26600000000000001</v>
      </c>
      <c r="P70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t="s">
        <v>8271</v>
      </c>
      <c r="T703" t="b">
        <v>0</v>
      </c>
      <c r="U703" t="str">
        <f t="shared" si="76"/>
        <v>Unsuccessful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8223</v>
      </c>
      <c r="H704" t="s">
        <v>8244</v>
      </c>
      <c r="I704" s="10">
        <f t="shared" si="74"/>
        <v>42698.768368055556</v>
      </c>
      <c r="J704" s="10">
        <f t="shared" si="75"/>
        <v>42668.726701388892</v>
      </c>
      <c r="K704">
        <v>1480011987</v>
      </c>
      <c r="L704">
        <v>1477416387</v>
      </c>
      <c r="M704" t="b">
        <v>0</v>
      </c>
      <c r="N704">
        <v>37</v>
      </c>
      <c r="O704" s="5">
        <f t="shared" si="70"/>
        <v>0.30813400000000002</v>
      </c>
      <c r="P704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t="s">
        <v>8271</v>
      </c>
      <c r="T704" t="b">
        <v>0</v>
      </c>
      <c r="U704" t="str">
        <f t="shared" si="76"/>
        <v>Unsuccessful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8223</v>
      </c>
      <c r="H705" t="s">
        <v>8244</v>
      </c>
      <c r="I705" s="10">
        <f t="shared" si="74"/>
        <v>42766.98055555555</v>
      </c>
      <c r="J705" s="10">
        <f t="shared" si="75"/>
        <v>42711.950798611113</v>
      </c>
      <c r="K705">
        <v>1485905520</v>
      </c>
      <c r="L705">
        <v>1481150949</v>
      </c>
      <c r="M705" t="b">
        <v>0</v>
      </c>
      <c r="N705">
        <v>7</v>
      </c>
      <c r="O705" s="5">
        <f t="shared" si="70"/>
        <v>5.5800000000000002E-2</v>
      </c>
      <c r="P70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t="s">
        <v>8271</v>
      </c>
      <c r="T705" t="b">
        <v>0</v>
      </c>
      <c r="U705" t="str">
        <f t="shared" si="76"/>
        <v>Unsuccessful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8228</v>
      </c>
      <c r="H706" t="s">
        <v>8249</v>
      </c>
      <c r="I706" s="10">
        <f t="shared" si="74"/>
        <v>42786.192916666667</v>
      </c>
      <c r="J706" s="10">
        <f t="shared" si="75"/>
        <v>42726.192916666667</v>
      </c>
      <c r="K706">
        <v>1487565468</v>
      </c>
      <c r="L706">
        <v>1482381468</v>
      </c>
      <c r="M706" t="b">
        <v>0</v>
      </c>
      <c r="N706">
        <v>4</v>
      </c>
      <c r="O706" s="5">
        <f t="shared" ref="O706:O769" si="77">E706/D706</f>
        <v>8.7454545454545458E-3</v>
      </c>
      <c r="P706">
        <f t="shared" ref="P706:P769" si="78">IFERROR((E706/N706),"Received No Donations")</f>
        <v>120.25</v>
      </c>
      <c r="Q706" t="str">
        <f t="shared" ref="Q706:Q769" si="79">LEFT(S706,FIND("/",S706)-1)</f>
        <v>technology</v>
      </c>
      <c r="R706" t="str">
        <f t="shared" ref="R706:R769" si="80">RIGHT(S706,LEN(S706)-FIND("/",S706))</f>
        <v>wearables</v>
      </c>
      <c r="S706" t="s">
        <v>8271</v>
      </c>
      <c r="T706" t="b">
        <v>0</v>
      </c>
      <c r="U706" t="str">
        <f t="shared" si="76"/>
        <v>Unsuccessful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8232</v>
      </c>
      <c r="H707" t="s">
        <v>8247</v>
      </c>
      <c r="I707" s="10">
        <f t="shared" ref="I707:I770" si="81">((K707/86400)/IF(LEN(K707)=13,1000,1))+DATE(1970,1,1)</f>
        <v>42756.491643518515</v>
      </c>
      <c r="J707" s="10">
        <f t="shared" ref="J707:J770" si="82">((L707/86400)/IF(LEN(L707)=13,1000,1))+DATE(1970,1,1)</f>
        <v>42726.491643518515</v>
      </c>
      <c r="K707">
        <v>1484999278</v>
      </c>
      <c r="L707">
        <v>1482407278</v>
      </c>
      <c r="M707" t="b">
        <v>0</v>
      </c>
      <c r="N707">
        <v>5</v>
      </c>
      <c r="O707" s="5">
        <f t="shared" si="77"/>
        <v>9.7699999999999992E-3</v>
      </c>
      <c r="P707">
        <f t="shared" si="78"/>
        <v>195.4</v>
      </c>
      <c r="Q707" t="str">
        <f t="shared" si="79"/>
        <v>technology</v>
      </c>
      <c r="R707" t="str">
        <f t="shared" si="80"/>
        <v>wearables</v>
      </c>
      <c r="S707" t="s">
        <v>8271</v>
      </c>
      <c r="T707" t="b">
        <v>0</v>
      </c>
      <c r="U707" t="str">
        <f t="shared" ref="U707:U770" si="83">IF(F707="successful","Successful","Unsuccessful")</f>
        <v>Unsuccessful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8226</v>
      </c>
      <c r="H708" t="s">
        <v>8247</v>
      </c>
      <c r="I708" s="10">
        <f t="shared" si="81"/>
        <v>42718.777083333334</v>
      </c>
      <c r="J708" s="10">
        <f t="shared" si="82"/>
        <v>42676.995173611111</v>
      </c>
      <c r="K708">
        <v>1481740740</v>
      </c>
      <c r="L708">
        <v>1478130783</v>
      </c>
      <c r="M708" t="b">
        <v>0</v>
      </c>
      <c r="N708">
        <v>0</v>
      </c>
      <c r="O708" s="5">
        <f t="shared" si="77"/>
        <v>0</v>
      </c>
      <c r="P708" t="str">
        <f t="shared" si="78"/>
        <v>Received No Donations</v>
      </c>
      <c r="Q708" t="str">
        <f t="shared" si="79"/>
        <v>technology</v>
      </c>
      <c r="R708" t="str">
        <f t="shared" si="80"/>
        <v>wearables</v>
      </c>
      <c r="S708" t="s">
        <v>8271</v>
      </c>
      <c r="T708" t="b">
        <v>0</v>
      </c>
      <c r="U708" t="str">
        <f t="shared" si="83"/>
        <v>Unsuccessful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8224</v>
      </c>
      <c r="H709" t="s">
        <v>8245</v>
      </c>
      <c r="I709" s="10">
        <f t="shared" si="81"/>
        <v>42736.663506944446</v>
      </c>
      <c r="J709" s="10">
        <f t="shared" si="82"/>
        <v>42696.663506944446</v>
      </c>
      <c r="K709">
        <v>1483286127</v>
      </c>
      <c r="L709">
        <v>1479830127</v>
      </c>
      <c r="M709" t="b">
        <v>0</v>
      </c>
      <c r="N709">
        <v>456</v>
      </c>
      <c r="O709" s="5">
        <f t="shared" si="77"/>
        <v>0.78927352941176465</v>
      </c>
      <c r="P709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t="s">
        <v>8271</v>
      </c>
      <c r="T709" t="b">
        <v>0</v>
      </c>
      <c r="U709" t="str">
        <f t="shared" si="83"/>
        <v>Unsuccessful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8224</v>
      </c>
      <c r="H710" t="s">
        <v>8245</v>
      </c>
      <c r="I710" s="10">
        <f t="shared" si="81"/>
        <v>41895.581018518518</v>
      </c>
      <c r="J710" s="10">
        <f t="shared" si="82"/>
        <v>41835.581018518518</v>
      </c>
      <c r="K710">
        <v>1410616600</v>
      </c>
      <c r="L710">
        <v>1405432600</v>
      </c>
      <c r="M710" t="b">
        <v>0</v>
      </c>
      <c r="N710">
        <v>369</v>
      </c>
      <c r="O710" s="5">
        <f t="shared" si="77"/>
        <v>0.22092500000000001</v>
      </c>
      <c r="P710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t="s">
        <v>8271</v>
      </c>
      <c r="T710" t="b">
        <v>0</v>
      </c>
      <c r="U710" t="str">
        <f t="shared" si="83"/>
        <v>Unsuccessful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8223</v>
      </c>
      <c r="H711" t="s">
        <v>8244</v>
      </c>
      <c r="I711" s="10">
        <f t="shared" si="81"/>
        <v>41978.041192129633</v>
      </c>
      <c r="J711" s="10">
        <f t="shared" si="82"/>
        <v>41948.041192129633</v>
      </c>
      <c r="K711">
        <v>1417741159</v>
      </c>
      <c r="L711">
        <v>1415149159</v>
      </c>
      <c r="M711" t="b">
        <v>0</v>
      </c>
      <c r="N711">
        <v>2</v>
      </c>
      <c r="O711" s="5">
        <f t="shared" si="77"/>
        <v>4.0666666666666663E-3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t="s">
        <v>8271</v>
      </c>
      <c r="T711" t="b">
        <v>0</v>
      </c>
      <c r="U711" t="str">
        <f t="shared" si="83"/>
        <v>Unsuccessful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8228</v>
      </c>
      <c r="H712" t="s">
        <v>8249</v>
      </c>
      <c r="I712" s="10">
        <f t="shared" si="81"/>
        <v>41871.030555555553</v>
      </c>
      <c r="J712" s="10">
        <f t="shared" si="82"/>
        <v>41837.984976851854</v>
      </c>
      <c r="K712">
        <v>1408495440</v>
      </c>
      <c r="L712">
        <v>1405640302</v>
      </c>
      <c r="M712" t="b">
        <v>0</v>
      </c>
      <c r="N712">
        <v>0</v>
      </c>
      <c r="O712" s="5">
        <f t="shared" si="77"/>
        <v>0</v>
      </c>
      <c r="P712" t="str">
        <f t="shared" si="78"/>
        <v>Received No Donations</v>
      </c>
      <c r="Q712" t="str">
        <f t="shared" si="79"/>
        <v>technology</v>
      </c>
      <c r="R712" t="str">
        <f t="shared" si="80"/>
        <v>wearables</v>
      </c>
      <c r="S712" t="s">
        <v>8271</v>
      </c>
      <c r="T712" t="b">
        <v>0</v>
      </c>
      <c r="U712" t="str">
        <f t="shared" si="83"/>
        <v>Unsuccessful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8232</v>
      </c>
      <c r="H713" t="s">
        <v>8247</v>
      </c>
      <c r="I713" s="10">
        <f t="shared" si="81"/>
        <v>42718.500787037032</v>
      </c>
      <c r="J713" s="10">
        <f t="shared" si="82"/>
        <v>42678.459120370375</v>
      </c>
      <c r="K713">
        <v>1481716868</v>
      </c>
      <c r="L713">
        <v>1478257268</v>
      </c>
      <c r="M713" t="b">
        <v>0</v>
      </c>
      <c r="N713">
        <v>338</v>
      </c>
      <c r="O713" s="5">
        <f t="shared" si="77"/>
        <v>0.33790999999999999</v>
      </c>
      <c r="P71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t="s">
        <v>8271</v>
      </c>
      <c r="T713" t="b">
        <v>0</v>
      </c>
      <c r="U713" t="str">
        <f t="shared" si="83"/>
        <v>Unsuccessful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8223</v>
      </c>
      <c r="H714" t="s">
        <v>8244</v>
      </c>
      <c r="I714" s="10">
        <f t="shared" si="81"/>
        <v>42414.680925925924</v>
      </c>
      <c r="J714" s="10">
        <f t="shared" si="82"/>
        <v>42384.680925925924</v>
      </c>
      <c r="K714">
        <v>1455466832</v>
      </c>
      <c r="L714">
        <v>1452874832</v>
      </c>
      <c r="M714" t="b">
        <v>0</v>
      </c>
      <c r="N714">
        <v>4</v>
      </c>
      <c r="O714" s="5">
        <f t="shared" si="77"/>
        <v>2.1649484536082476E-3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t="s">
        <v>8271</v>
      </c>
      <c r="T714" t="b">
        <v>0</v>
      </c>
      <c r="U714" t="str">
        <f t="shared" si="83"/>
        <v>Unsuccessful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8236</v>
      </c>
      <c r="H715" t="s">
        <v>8247</v>
      </c>
      <c r="I715" s="10">
        <f t="shared" si="81"/>
        <v>42526.529305555552</v>
      </c>
      <c r="J715" s="10">
        <f t="shared" si="82"/>
        <v>42496.529305555552</v>
      </c>
      <c r="K715">
        <v>1465130532</v>
      </c>
      <c r="L715">
        <v>1462538532</v>
      </c>
      <c r="M715" t="b">
        <v>0</v>
      </c>
      <c r="N715">
        <v>1</v>
      </c>
      <c r="O715" s="5">
        <f t="shared" si="77"/>
        <v>7.9600000000000001E-3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t="s">
        <v>8271</v>
      </c>
      <c r="T715" t="b">
        <v>0</v>
      </c>
      <c r="U715" t="str">
        <f t="shared" si="83"/>
        <v>Unsuccessful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8223</v>
      </c>
      <c r="H716" t="s">
        <v>8244</v>
      </c>
      <c r="I716" s="10">
        <f t="shared" si="81"/>
        <v>42794.787986111114</v>
      </c>
      <c r="J716" s="10">
        <f t="shared" si="82"/>
        <v>42734.787986111114</v>
      </c>
      <c r="K716">
        <v>1488308082</v>
      </c>
      <c r="L716">
        <v>1483124082</v>
      </c>
      <c r="M716" t="b">
        <v>0</v>
      </c>
      <c r="N716">
        <v>28</v>
      </c>
      <c r="O716" s="5">
        <f t="shared" si="77"/>
        <v>0.14993333333333334</v>
      </c>
      <c r="P716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t="s">
        <v>8271</v>
      </c>
      <c r="T716" t="b">
        <v>0</v>
      </c>
      <c r="U716" t="str">
        <f t="shared" si="83"/>
        <v>Unsuccessful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8223</v>
      </c>
      <c r="H717" t="s">
        <v>8244</v>
      </c>
      <c r="I717" s="10">
        <f t="shared" si="81"/>
        <v>42313.132407407407</v>
      </c>
      <c r="J717" s="10">
        <f t="shared" si="82"/>
        <v>42273.090740740736</v>
      </c>
      <c r="K717">
        <v>1446693040</v>
      </c>
      <c r="L717">
        <v>1443233440</v>
      </c>
      <c r="M717" t="b">
        <v>0</v>
      </c>
      <c r="N717">
        <v>12</v>
      </c>
      <c r="O717" s="5">
        <f t="shared" si="77"/>
        <v>5.0509090909090906E-2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t="s">
        <v>8271</v>
      </c>
      <c r="T717" t="b">
        <v>0</v>
      </c>
      <c r="U717" t="str">
        <f t="shared" si="83"/>
        <v>Unsuccessful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8223</v>
      </c>
      <c r="H718" t="s">
        <v>8244</v>
      </c>
      <c r="I718" s="10">
        <f t="shared" si="81"/>
        <v>41974</v>
      </c>
      <c r="J718" s="10">
        <f t="shared" si="82"/>
        <v>41940.658645833333</v>
      </c>
      <c r="K718">
        <v>1417392000</v>
      </c>
      <c r="L718">
        <v>1414511307</v>
      </c>
      <c r="M718" t="b">
        <v>0</v>
      </c>
      <c r="N718">
        <v>16</v>
      </c>
      <c r="O718" s="5">
        <f t="shared" si="77"/>
        <v>0.10214285714285715</v>
      </c>
      <c r="P718">
        <f t="shared" si="78"/>
        <v>44.6875</v>
      </c>
      <c r="Q718" t="str">
        <f t="shared" si="79"/>
        <v>technology</v>
      </c>
      <c r="R718" t="str">
        <f t="shared" si="80"/>
        <v>wearables</v>
      </c>
      <c r="S718" t="s">
        <v>8271</v>
      </c>
      <c r="T718" t="b">
        <v>0</v>
      </c>
      <c r="U718" t="str">
        <f t="shared" si="83"/>
        <v>Unsuccessful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8223</v>
      </c>
      <c r="H719" t="s">
        <v>8244</v>
      </c>
      <c r="I719" s="10">
        <f t="shared" si="81"/>
        <v>41887.854189814811</v>
      </c>
      <c r="J719" s="10">
        <f t="shared" si="82"/>
        <v>41857.854189814811</v>
      </c>
      <c r="K719">
        <v>1409949002</v>
      </c>
      <c r="L719">
        <v>1407357002</v>
      </c>
      <c r="M719" t="b">
        <v>0</v>
      </c>
      <c r="N719">
        <v>4</v>
      </c>
      <c r="O719" s="5">
        <f t="shared" si="77"/>
        <v>3.0500000000000002E-3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t="s">
        <v>8271</v>
      </c>
      <c r="T719" t="b">
        <v>0</v>
      </c>
      <c r="U719" t="str">
        <f t="shared" si="83"/>
        <v>Unsuccessful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8223</v>
      </c>
      <c r="H720" t="s">
        <v>8244</v>
      </c>
      <c r="I720" s="10">
        <f t="shared" si="81"/>
        <v>42784.249305555553</v>
      </c>
      <c r="J720" s="10">
        <f t="shared" si="82"/>
        <v>42752.845451388886</v>
      </c>
      <c r="K720">
        <v>1487397540</v>
      </c>
      <c r="L720">
        <v>1484684247</v>
      </c>
      <c r="M720" t="b">
        <v>0</v>
      </c>
      <c r="N720">
        <v>4</v>
      </c>
      <c r="O720" s="5">
        <f t="shared" si="77"/>
        <v>7.4999999999999997E-3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t="s">
        <v>8271</v>
      </c>
      <c r="T720" t="b">
        <v>0</v>
      </c>
      <c r="U720" t="str">
        <f t="shared" si="83"/>
        <v>Unsuccessful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8223</v>
      </c>
      <c r="H721" t="s">
        <v>8244</v>
      </c>
      <c r="I721" s="10">
        <f t="shared" si="81"/>
        <v>42423.040231481486</v>
      </c>
      <c r="J721" s="10">
        <f t="shared" si="82"/>
        <v>42409.040231481486</v>
      </c>
      <c r="K721">
        <v>1456189076</v>
      </c>
      <c r="L721">
        <v>1454979476</v>
      </c>
      <c r="M721" t="b">
        <v>0</v>
      </c>
      <c r="N721">
        <v>10</v>
      </c>
      <c r="O721" s="5">
        <f t="shared" si="77"/>
        <v>1.2933333333333333E-2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t="s">
        <v>8271</v>
      </c>
      <c r="T721" t="b">
        <v>0</v>
      </c>
      <c r="U721" t="str">
        <f t="shared" si="83"/>
        <v>Unsuccessful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8244</v>
      </c>
      <c r="I722" s="10">
        <f t="shared" si="81"/>
        <v>40937.649201388893</v>
      </c>
      <c r="J722" s="10">
        <f t="shared" si="82"/>
        <v>40909.649201388893</v>
      </c>
      <c r="K722">
        <v>1327851291</v>
      </c>
      <c r="L722">
        <v>1325432091</v>
      </c>
      <c r="M722" t="b">
        <v>0</v>
      </c>
      <c r="N722">
        <v>41</v>
      </c>
      <c r="O722" s="5">
        <f t="shared" si="77"/>
        <v>1.4394736842105262</v>
      </c>
      <c r="P722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t="s">
        <v>8272</v>
      </c>
      <c r="T722" t="b">
        <v>1</v>
      </c>
      <c r="U722" t="str">
        <f t="shared" si="83"/>
        <v>Successful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8244</v>
      </c>
      <c r="I723" s="10">
        <f t="shared" si="81"/>
        <v>41852.571840277778</v>
      </c>
      <c r="J723" s="10">
        <f t="shared" si="82"/>
        <v>41807.571840277778</v>
      </c>
      <c r="K723">
        <v>1406900607</v>
      </c>
      <c r="L723">
        <v>1403012607</v>
      </c>
      <c r="M723" t="b">
        <v>0</v>
      </c>
      <c r="N723">
        <v>119</v>
      </c>
      <c r="O723" s="5">
        <f t="shared" si="77"/>
        <v>1.2210975609756098</v>
      </c>
      <c r="P72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t="s">
        <v>8272</v>
      </c>
      <c r="T723" t="b">
        <v>1</v>
      </c>
      <c r="U723" t="str">
        <f t="shared" si="83"/>
        <v>Successful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8244</v>
      </c>
      <c r="I724" s="10">
        <f t="shared" si="81"/>
        <v>41007.76363425926</v>
      </c>
      <c r="J724" s="10">
        <f t="shared" si="82"/>
        <v>40977.805300925924</v>
      </c>
      <c r="K724">
        <v>1333909178</v>
      </c>
      <c r="L724">
        <v>1331320778</v>
      </c>
      <c r="M724" t="b">
        <v>0</v>
      </c>
      <c r="N724">
        <v>153</v>
      </c>
      <c r="O724" s="5">
        <f t="shared" si="77"/>
        <v>1.3202400000000001</v>
      </c>
      <c r="P724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t="s">
        <v>8272</v>
      </c>
      <c r="T724" t="b">
        <v>1</v>
      </c>
      <c r="U724" t="str">
        <f t="shared" si="83"/>
        <v>Successful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8244</v>
      </c>
      <c r="I725" s="10">
        <f t="shared" si="81"/>
        <v>42215.165972222225</v>
      </c>
      <c r="J725" s="10">
        <f t="shared" si="82"/>
        <v>42184.81653935185</v>
      </c>
      <c r="K725">
        <v>1438228740</v>
      </c>
      <c r="L725">
        <v>1435606549</v>
      </c>
      <c r="M725" t="b">
        <v>0</v>
      </c>
      <c r="N725">
        <v>100</v>
      </c>
      <c r="O725" s="5">
        <f t="shared" si="77"/>
        <v>1.0938000000000001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t="s">
        <v>8272</v>
      </c>
      <c r="T725" t="b">
        <v>1</v>
      </c>
      <c r="U725" t="str">
        <f t="shared" si="83"/>
        <v>Successful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8244</v>
      </c>
      <c r="I726" s="10">
        <f t="shared" si="81"/>
        <v>40724.638460648144</v>
      </c>
      <c r="J726" s="10">
        <f t="shared" si="82"/>
        <v>40694.638460648144</v>
      </c>
      <c r="K726">
        <v>1309447163</v>
      </c>
      <c r="L726">
        <v>1306855163</v>
      </c>
      <c r="M726" t="b">
        <v>0</v>
      </c>
      <c r="N726">
        <v>143</v>
      </c>
      <c r="O726" s="5">
        <f t="shared" si="77"/>
        <v>1.0547157142857144</v>
      </c>
      <c r="P726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t="s">
        <v>8272</v>
      </c>
      <c r="T726" t="b">
        <v>1</v>
      </c>
      <c r="U726" t="str">
        <f t="shared" si="83"/>
        <v>Successful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8244</v>
      </c>
      <c r="I727" s="10">
        <f t="shared" si="81"/>
        <v>42351.626296296294</v>
      </c>
      <c r="J727" s="10">
        <f t="shared" si="82"/>
        <v>42321.626296296294</v>
      </c>
      <c r="K727">
        <v>1450018912</v>
      </c>
      <c r="L727">
        <v>1447426912</v>
      </c>
      <c r="M727" t="b">
        <v>0</v>
      </c>
      <c r="N727">
        <v>140</v>
      </c>
      <c r="O727" s="5">
        <f t="shared" si="77"/>
        <v>1.0035000000000001</v>
      </c>
      <c r="P72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t="s">
        <v>8272</v>
      </c>
      <c r="T727" t="b">
        <v>1</v>
      </c>
      <c r="U727" t="str">
        <f t="shared" si="83"/>
        <v>Successful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8244</v>
      </c>
      <c r="I728" s="10">
        <f t="shared" si="81"/>
        <v>41376.042673611111</v>
      </c>
      <c r="J728" s="10">
        <f t="shared" si="82"/>
        <v>41346.042673611111</v>
      </c>
      <c r="K728">
        <v>1365728487</v>
      </c>
      <c r="L728">
        <v>1363136487</v>
      </c>
      <c r="M728" t="b">
        <v>0</v>
      </c>
      <c r="N728">
        <v>35</v>
      </c>
      <c r="O728" s="5">
        <f t="shared" si="77"/>
        <v>1.014</v>
      </c>
      <c r="P728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t="s">
        <v>8272</v>
      </c>
      <c r="T728" t="b">
        <v>1</v>
      </c>
      <c r="U728" t="str">
        <f t="shared" si="83"/>
        <v>Successful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8244</v>
      </c>
      <c r="I729" s="10">
        <f t="shared" si="81"/>
        <v>41288.888888888891</v>
      </c>
      <c r="J729" s="10">
        <f t="shared" si="82"/>
        <v>41247.020243055558</v>
      </c>
      <c r="K729">
        <v>1358198400</v>
      </c>
      <c r="L729">
        <v>1354580949</v>
      </c>
      <c r="M729" t="b">
        <v>0</v>
      </c>
      <c r="N729">
        <v>149</v>
      </c>
      <c r="O729" s="5">
        <f t="shared" si="77"/>
        <v>1.5551428571428572</v>
      </c>
      <c r="P729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t="s">
        <v>8272</v>
      </c>
      <c r="T729" t="b">
        <v>1</v>
      </c>
      <c r="U729" t="str">
        <f t="shared" si="83"/>
        <v>Successful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8244</v>
      </c>
      <c r="I730" s="10">
        <f t="shared" si="81"/>
        <v>40776.837465277778</v>
      </c>
      <c r="J730" s="10">
        <f t="shared" si="82"/>
        <v>40731.837465277778</v>
      </c>
      <c r="K730">
        <v>1313957157</v>
      </c>
      <c r="L730">
        <v>1310069157</v>
      </c>
      <c r="M730" t="b">
        <v>0</v>
      </c>
      <c r="N730">
        <v>130</v>
      </c>
      <c r="O730" s="5">
        <f t="shared" si="77"/>
        <v>1.05566</v>
      </c>
      <c r="P730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t="s">
        <v>8272</v>
      </c>
      <c r="T730" t="b">
        <v>1</v>
      </c>
      <c r="U730" t="str">
        <f t="shared" si="83"/>
        <v>Successful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8244</v>
      </c>
      <c r="I731" s="10">
        <f t="shared" si="81"/>
        <v>41171.185891203706</v>
      </c>
      <c r="J731" s="10">
        <f t="shared" si="82"/>
        <v>41111.185891203706</v>
      </c>
      <c r="K731">
        <v>1348028861</v>
      </c>
      <c r="L731">
        <v>1342844861</v>
      </c>
      <c r="M731" t="b">
        <v>0</v>
      </c>
      <c r="N731">
        <v>120</v>
      </c>
      <c r="O731" s="5">
        <f t="shared" si="77"/>
        <v>1.3065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t="s">
        <v>8272</v>
      </c>
      <c r="T731" t="b">
        <v>1</v>
      </c>
      <c r="U731" t="str">
        <f t="shared" si="83"/>
        <v>Successful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8244</v>
      </c>
      <c r="I732" s="10">
        <f t="shared" si="81"/>
        <v>40884.745266203703</v>
      </c>
      <c r="J732" s="10">
        <f t="shared" si="82"/>
        <v>40854.745266203703</v>
      </c>
      <c r="K732">
        <v>1323280391</v>
      </c>
      <c r="L732">
        <v>1320688391</v>
      </c>
      <c r="M732" t="b">
        <v>0</v>
      </c>
      <c r="N732">
        <v>265</v>
      </c>
      <c r="O732" s="5">
        <f t="shared" si="77"/>
        <v>1.3219000000000001</v>
      </c>
      <c r="P732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t="s">
        <v>8272</v>
      </c>
      <c r="T732" t="b">
        <v>1</v>
      </c>
      <c r="U732" t="str">
        <f t="shared" si="83"/>
        <v>Successful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8244</v>
      </c>
      <c r="I733" s="10">
        <f t="shared" si="81"/>
        <v>40930.25</v>
      </c>
      <c r="J733" s="10">
        <f t="shared" si="82"/>
        <v>40879.795682870368</v>
      </c>
      <c r="K733">
        <v>1327212000</v>
      </c>
      <c r="L733">
        <v>1322852747</v>
      </c>
      <c r="M733" t="b">
        <v>0</v>
      </c>
      <c r="N733">
        <v>71</v>
      </c>
      <c r="O733" s="5">
        <f t="shared" si="77"/>
        <v>1.26</v>
      </c>
      <c r="P73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t="s">
        <v>8272</v>
      </c>
      <c r="T733" t="b">
        <v>1</v>
      </c>
      <c r="U733" t="str">
        <f t="shared" si="83"/>
        <v>Successful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8245</v>
      </c>
      <c r="I734" s="10">
        <f t="shared" si="81"/>
        <v>41546.424317129626</v>
      </c>
      <c r="J734" s="10">
        <f t="shared" si="82"/>
        <v>41486.424317129626</v>
      </c>
      <c r="K734">
        <v>1380449461</v>
      </c>
      <c r="L734">
        <v>1375265461</v>
      </c>
      <c r="M734" t="b">
        <v>0</v>
      </c>
      <c r="N734">
        <v>13</v>
      </c>
      <c r="O734" s="5">
        <f t="shared" si="77"/>
        <v>1.6</v>
      </c>
      <c r="P734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t="s">
        <v>8272</v>
      </c>
      <c r="T734" t="b">
        <v>1</v>
      </c>
      <c r="U734" t="str">
        <f t="shared" si="83"/>
        <v>Successful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8245</v>
      </c>
      <c r="I735" s="10">
        <f t="shared" si="81"/>
        <v>41628.420046296298</v>
      </c>
      <c r="J735" s="10">
        <f t="shared" si="82"/>
        <v>41598.420046296298</v>
      </c>
      <c r="K735">
        <v>1387533892</v>
      </c>
      <c r="L735">
        <v>1384941892</v>
      </c>
      <c r="M735" t="b">
        <v>0</v>
      </c>
      <c r="N735">
        <v>169</v>
      </c>
      <c r="O735" s="5">
        <f t="shared" si="77"/>
        <v>1.2048000000000001</v>
      </c>
      <c r="P73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t="s">
        <v>8272</v>
      </c>
      <c r="T735" t="b">
        <v>1</v>
      </c>
      <c r="U735" t="str">
        <f t="shared" si="83"/>
        <v>Successful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8249</v>
      </c>
      <c r="I736" s="10">
        <f t="shared" si="81"/>
        <v>42133.208333333328</v>
      </c>
      <c r="J736" s="10">
        <f t="shared" si="82"/>
        <v>42102.164583333331</v>
      </c>
      <c r="K736">
        <v>1431147600</v>
      </c>
      <c r="L736">
        <v>1428465420</v>
      </c>
      <c r="M736" t="b">
        <v>0</v>
      </c>
      <c r="N736">
        <v>57</v>
      </c>
      <c r="O736" s="5">
        <f t="shared" si="77"/>
        <v>1.2552941176470589</v>
      </c>
      <c r="P736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t="s">
        <v>8272</v>
      </c>
      <c r="T736" t="b">
        <v>1</v>
      </c>
      <c r="U736" t="str">
        <f t="shared" si="83"/>
        <v>Successful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8244</v>
      </c>
      <c r="I737" s="10">
        <f t="shared" si="81"/>
        <v>41977.027083333334</v>
      </c>
      <c r="J737" s="10">
        <f t="shared" si="82"/>
        <v>41946.029467592591</v>
      </c>
      <c r="K737">
        <v>1417653540</v>
      </c>
      <c r="L737">
        <v>1414975346</v>
      </c>
      <c r="M737" t="b">
        <v>0</v>
      </c>
      <c r="N737">
        <v>229</v>
      </c>
      <c r="O737" s="5">
        <f t="shared" si="77"/>
        <v>1.1440638297872341</v>
      </c>
      <c r="P73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t="s">
        <v>8272</v>
      </c>
      <c r="T737" t="b">
        <v>1</v>
      </c>
      <c r="U737" t="str">
        <f t="shared" si="83"/>
        <v>Successful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8244</v>
      </c>
      <c r="I738" s="10">
        <f t="shared" si="81"/>
        <v>41599.207638888889</v>
      </c>
      <c r="J738" s="10">
        <f t="shared" si="82"/>
        <v>41579.734259259261</v>
      </c>
      <c r="K738">
        <v>1385009940</v>
      </c>
      <c r="L738">
        <v>1383327440</v>
      </c>
      <c r="M738" t="b">
        <v>0</v>
      </c>
      <c r="N738">
        <v>108</v>
      </c>
      <c r="O738" s="5">
        <f t="shared" si="77"/>
        <v>3.151388888888889</v>
      </c>
      <c r="P738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t="s">
        <v>8272</v>
      </c>
      <c r="T738" t="b">
        <v>1</v>
      </c>
      <c r="U738" t="str">
        <f t="shared" si="83"/>
        <v>Successful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8244</v>
      </c>
      <c r="I739" s="10">
        <f t="shared" si="81"/>
        <v>41684.833333333336</v>
      </c>
      <c r="J739" s="10">
        <f t="shared" si="82"/>
        <v>41667.275312500002</v>
      </c>
      <c r="K739">
        <v>1392408000</v>
      </c>
      <c r="L739">
        <v>1390890987</v>
      </c>
      <c r="M739" t="b">
        <v>0</v>
      </c>
      <c r="N739">
        <v>108</v>
      </c>
      <c r="O739" s="5">
        <f t="shared" si="77"/>
        <v>1.224</v>
      </c>
      <c r="P739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t="s">
        <v>8272</v>
      </c>
      <c r="T739" t="b">
        <v>1</v>
      </c>
      <c r="U739" t="str">
        <f t="shared" si="83"/>
        <v>Successful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8244</v>
      </c>
      <c r="I740" s="10">
        <f t="shared" si="81"/>
        <v>41974.207638888889</v>
      </c>
      <c r="J740" s="10">
        <f t="shared" si="82"/>
        <v>41943.604097222225</v>
      </c>
      <c r="K740">
        <v>1417409940</v>
      </c>
      <c r="L740">
        <v>1414765794</v>
      </c>
      <c r="M740" t="b">
        <v>0</v>
      </c>
      <c r="N740">
        <v>41</v>
      </c>
      <c r="O740" s="5">
        <f t="shared" si="77"/>
        <v>1.0673333333333332</v>
      </c>
      <c r="P740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t="s">
        <v>8272</v>
      </c>
      <c r="T740" t="b">
        <v>1</v>
      </c>
      <c r="U740" t="str">
        <f t="shared" si="83"/>
        <v>Successful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8244</v>
      </c>
      <c r="I741" s="10">
        <f t="shared" si="81"/>
        <v>41862.502650462964</v>
      </c>
      <c r="J741" s="10">
        <f t="shared" si="82"/>
        <v>41829.502650462964</v>
      </c>
      <c r="K741">
        <v>1407758629</v>
      </c>
      <c r="L741">
        <v>1404907429</v>
      </c>
      <c r="M741" t="b">
        <v>0</v>
      </c>
      <c r="N741">
        <v>139</v>
      </c>
      <c r="O741" s="5">
        <f t="shared" si="77"/>
        <v>1.5833333333333333</v>
      </c>
      <c r="P741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t="s">
        <v>8272</v>
      </c>
      <c r="T741" t="b">
        <v>1</v>
      </c>
      <c r="U741" t="str">
        <f t="shared" si="83"/>
        <v>Successful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8244</v>
      </c>
      <c r="I742" s="10">
        <f t="shared" si="81"/>
        <v>42176.146782407406</v>
      </c>
      <c r="J742" s="10">
        <f t="shared" si="82"/>
        <v>42162.146782407406</v>
      </c>
      <c r="K742">
        <v>1434857482</v>
      </c>
      <c r="L742">
        <v>1433647882</v>
      </c>
      <c r="M742" t="b">
        <v>0</v>
      </c>
      <c r="N742">
        <v>19</v>
      </c>
      <c r="O742" s="5">
        <f t="shared" si="77"/>
        <v>1.0740000000000001</v>
      </c>
      <c r="P742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t="s">
        <v>8272</v>
      </c>
      <c r="T742" t="b">
        <v>1</v>
      </c>
      <c r="U742" t="str">
        <f t="shared" si="83"/>
        <v>Successful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8244</v>
      </c>
      <c r="I743" s="10">
        <f t="shared" si="81"/>
        <v>41436.648217592592</v>
      </c>
      <c r="J743" s="10">
        <f t="shared" si="82"/>
        <v>41401.648217592592</v>
      </c>
      <c r="K743">
        <v>1370964806</v>
      </c>
      <c r="L743">
        <v>1367940806</v>
      </c>
      <c r="M743" t="b">
        <v>0</v>
      </c>
      <c r="N743">
        <v>94</v>
      </c>
      <c r="O743" s="5">
        <f t="shared" si="77"/>
        <v>1.0226</v>
      </c>
      <c r="P74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t="s">
        <v>8272</v>
      </c>
      <c r="T743" t="b">
        <v>1</v>
      </c>
      <c r="U743" t="str">
        <f t="shared" si="83"/>
        <v>Successful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8244</v>
      </c>
      <c r="I744" s="10">
        <f t="shared" si="81"/>
        <v>41719.876296296294</v>
      </c>
      <c r="J744" s="10">
        <f t="shared" si="82"/>
        <v>41689.917962962965</v>
      </c>
      <c r="K744">
        <v>1395435712</v>
      </c>
      <c r="L744">
        <v>1392847312</v>
      </c>
      <c r="M744" t="b">
        <v>0</v>
      </c>
      <c r="N744">
        <v>23</v>
      </c>
      <c r="O744" s="5">
        <f t="shared" si="77"/>
        <v>1.1071428571428572</v>
      </c>
      <c r="P744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t="s">
        <v>8272</v>
      </c>
      <c r="T744" t="b">
        <v>1</v>
      </c>
      <c r="U744" t="str">
        <f t="shared" si="83"/>
        <v>Successful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8244</v>
      </c>
      <c r="I745" s="10">
        <f t="shared" si="81"/>
        <v>41015.875</v>
      </c>
      <c r="J745" s="10">
        <f t="shared" si="82"/>
        <v>40990.709317129629</v>
      </c>
      <c r="K745">
        <v>1334610000</v>
      </c>
      <c r="L745">
        <v>1332435685</v>
      </c>
      <c r="M745" t="b">
        <v>0</v>
      </c>
      <c r="N745">
        <v>15</v>
      </c>
      <c r="O745" s="5">
        <f t="shared" si="77"/>
        <v>1.48</v>
      </c>
      <c r="P74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t="s">
        <v>8272</v>
      </c>
      <c r="T745" t="b">
        <v>1</v>
      </c>
      <c r="U745" t="str">
        <f t="shared" si="83"/>
        <v>Successful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8244</v>
      </c>
      <c r="I746" s="10">
        <f t="shared" si="81"/>
        <v>41256.95721064815</v>
      </c>
      <c r="J746" s="10">
        <f t="shared" si="82"/>
        <v>41226.95721064815</v>
      </c>
      <c r="K746">
        <v>1355439503</v>
      </c>
      <c r="L746">
        <v>1352847503</v>
      </c>
      <c r="M746" t="b">
        <v>0</v>
      </c>
      <c r="N746">
        <v>62</v>
      </c>
      <c r="O746" s="5">
        <f t="shared" si="77"/>
        <v>1.0232000000000001</v>
      </c>
      <c r="P746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t="s">
        <v>8272</v>
      </c>
      <c r="T746" t="b">
        <v>1</v>
      </c>
      <c r="U746" t="str">
        <f t="shared" si="83"/>
        <v>Successful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8244</v>
      </c>
      <c r="I747" s="10">
        <f t="shared" si="81"/>
        <v>41397.572280092594</v>
      </c>
      <c r="J747" s="10">
        <f t="shared" si="82"/>
        <v>41367.572280092594</v>
      </c>
      <c r="K747">
        <v>1367588645</v>
      </c>
      <c r="L747">
        <v>1364996645</v>
      </c>
      <c r="M747" t="b">
        <v>0</v>
      </c>
      <c r="N747">
        <v>74</v>
      </c>
      <c r="O747" s="5">
        <f t="shared" si="77"/>
        <v>1.7909909909909909</v>
      </c>
      <c r="P74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t="s">
        <v>8272</v>
      </c>
      <c r="T747" t="b">
        <v>1</v>
      </c>
      <c r="U747" t="str">
        <f t="shared" si="83"/>
        <v>Successful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8244</v>
      </c>
      <c r="I748" s="10">
        <f t="shared" si="81"/>
        <v>41175.165972222225</v>
      </c>
      <c r="J748" s="10">
        <f t="shared" si="82"/>
        <v>41157.042928240742</v>
      </c>
      <c r="K748">
        <v>1348372740</v>
      </c>
      <c r="L748">
        <v>1346806909</v>
      </c>
      <c r="M748" t="b">
        <v>0</v>
      </c>
      <c r="N748">
        <v>97</v>
      </c>
      <c r="O748" s="5">
        <f t="shared" si="77"/>
        <v>1.1108135252761968</v>
      </c>
      <c r="P748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t="s">
        <v>8272</v>
      </c>
      <c r="T748" t="b">
        <v>1</v>
      </c>
      <c r="U748" t="str">
        <f t="shared" si="83"/>
        <v>Successful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8247</v>
      </c>
      <c r="I749" s="10">
        <f t="shared" si="81"/>
        <v>42019.454166666663</v>
      </c>
      <c r="J749" s="10">
        <f t="shared" si="82"/>
        <v>41988.548831018517</v>
      </c>
      <c r="K749">
        <v>1421319240</v>
      </c>
      <c r="L749">
        <v>1418649019</v>
      </c>
      <c r="M749" t="b">
        <v>0</v>
      </c>
      <c r="N749">
        <v>55</v>
      </c>
      <c r="O749" s="5">
        <f t="shared" si="77"/>
        <v>1.0004285714285714</v>
      </c>
      <c r="P749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t="s">
        <v>8272</v>
      </c>
      <c r="T749" t="b">
        <v>1</v>
      </c>
      <c r="U749" t="str">
        <f t="shared" si="83"/>
        <v>Successful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8244</v>
      </c>
      <c r="I750" s="10">
        <f t="shared" si="81"/>
        <v>41861.846828703703</v>
      </c>
      <c r="J750" s="10">
        <f t="shared" si="82"/>
        <v>41831.846828703703</v>
      </c>
      <c r="K750">
        <v>1407701966</v>
      </c>
      <c r="L750">
        <v>1405109966</v>
      </c>
      <c r="M750" t="b">
        <v>0</v>
      </c>
      <c r="N750">
        <v>44</v>
      </c>
      <c r="O750" s="5">
        <f t="shared" si="77"/>
        <v>1.0024999999999999</v>
      </c>
      <c r="P750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t="s">
        <v>8272</v>
      </c>
      <c r="T750" t="b">
        <v>1</v>
      </c>
      <c r="U750" t="str">
        <f t="shared" si="83"/>
        <v>Successful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8244</v>
      </c>
      <c r="I751" s="10">
        <f t="shared" si="81"/>
        <v>42763.94131944445</v>
      </c>
      <c r="J751" s="10">
        <f t="shared" si="82"/>
        <v>42733.94131944445</v>
      </c>
      <c r="K751">
        <v>1485642930</v>
      </c>
      <c r="L751">
        <v>1483050930</v>
      </c>
      <c r="M751" t="b">
        <v>0</v>
      </c>
      <c r="N751">
        <v>110</v>
      </c>
      <c r="O751" s="5">
        <f t="shared" si="77"/>
        <v>1.0556000000000001</v>
      </c>
      <c r="P751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t="s">
        <v>8272</v>
      </c>
      <c r="T751" t="b">
        <v>1</v>
      </c>
      <c r="U751" t="str">
        <f t="shared" si="83"/>
        <v>Successful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8244</v>
      </c>
      <c r="I752" s="10">
        <f t="shared" si="81"/>
        <v>41329.878148148149</v>
      </c>
      <c r="J752" s="10">
        <f t="shared" si="82"/>
        <v>41299.878148148149</v>
      </c>
      <c r="K752">
        <v>1361739872</v>
      </c>
      <c r="L752">
        <v>1359147872</v>
      </c>
      <c r="M752" t="b">
        <v>0</v>
      </c>
      <c r="N752">
        <v>59</v>
      </c>
      <c r="O752" s="5">
        <f t="shared" si="77"/>
        <v>1.0258775877587758</v>
      </c>
      <c r="P752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t="s">
        <v>8272</v>
      </c>
      <c r="T752" t="b">
        <v>1</v>
      </c>
      <c r="U752" t="str">
        <f t="shared" si="83"/>
        <v>Successful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8244</v>
      </c>
      <c r="I753" s="10">
        <f t="shared" si="81"/>
        <v>40759.630497685182</v>
      </c>
      <c r="J753" s="10">
        <f t="shared" si="82"/>
        <v>40713.630497685182</v>
      </c>
      <c r="K753">
        <v>1312470475</v>
      </c>
      <c r="L753">
        <v>1308496075</v>
      </c>
      <c r="M753" t="b">
        <v>0</v>
      </c>
      <c r="N753">
        <v>62</v>
      </c>
      <c r="O753" s="5">
        <f t="shared" si="77"/>
        <v>1.1850000000000001</v>
      </c>
      <c r="P75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t="s">
        <v>8272</v>
      </c>
      <c r="T753" t="b">
        <v>1</v>
      </c>
      <c r="U753" t="str">
        <f t="shared" si="83"/>
        <v>Successful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8246</v>
      </c>
      <c r="I754" s="10">
        <f t="shared" si="81"/>
        <v>42659.458333333328</v>
      </c>
      <c r="J754" s="10">
        <f t="shared" si="82"/>
        <v>42639.421493055561</v>
      </c>
      <c r="K754">
        <v>1476615600</v>
      </c>
      <c r="L754">
        <v>1474884417</v>
      </c>
      <c r="M754" t="b">
        <v>0</v>
      </c>
      <c r="N754">
        <v>105</v>
      </c>
      <c r="O754" s="5">
        <f t="shared" si="77"/>
        <v>1.117</v>
      </c>
      <c r="P754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t="s">
        <v>8272</v>
      </c>
      <c r="T754" t="b">
        <v>1</v>
      </c>
      <c r="U754" t="str">
        <f t="shared" si="83"/>
        <v>Successful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8244</v>
      </c>
      <c r="I755" s="10">
        <f t="shared" si="81"/>
        <v>42049.590173611112</v>
      </c>
      <c r="J755" s="10">
        <f t="shared" si="82"/>
        <v>42019.590173611112</v>
      </c>
      <c r="K755">
        <v>1423922991</v>
      </c>
      <c r="L755">
        <v>1421330991</v>
      </c>
      <c r="M755" t="b">
        <v>0</v>
      </c>
      <c r="N755">
        <v>26</v>
      </c>
      <c r="O755" s="5">
        <f t="shared" si="77"/>
        <v>1.28</v>
      </c>
      <c r="P75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t="s">
        <v>8272</v>
      </c>
      <c r="T755" t="b">
        <v>1</v>
      </c>
      <c r="U755" t="str">
        <f t="shared" si="83"/>
        <v>Successful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8244</v>
      </c>
      <c r="I756" s="10">
        <f t="shared" si="81"/>
        <v>41279.749085648145</v>
      </c>
      <c r="J756" s="10">
        <f t="shared" si="82"/>
        <v>41249.749085648145</v>
      </c>
      <c r="K756">
        <v>1357408721</v>
      </c>
      <c r="L756">
        <v>1354816721</v>
      </c>
      <c r="M756" t="b">
        <v>0</v>
      </c>
      <c r="N756">
        <v>49</v>
      </c>
      <c r="O756" s="5">
        <f t="shared" si="77"/>
        <v>1.0375000000000001</v>
      </c>
      <c r="P756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t="s">
        <v>8272</v>
      </c>
      <c r="T756" t="b">
        <v>1</v>
      </c>
      <c r="U756" t="str">
        <f t="shared" si="83"/>
        <v>Successful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8244</v>
      </c>
      <c r="I757" s="10">
        <f t="shared" si="81"/>
        <v>41414.02847222222</v>
      </c>
      <c r="J757" s="10">
        <f t="shared" si="82"/>
        <v>41383.605057870373</v>
      </c>
      <c r="K757">
        <v>1369010460</v>
      </c>
      <c r="L757">
        <v>1366381877</v>
      </c>
      <c r="M757" t="b">
        <v>0</v>
      </c>
      <c r="N757">
        <v>68</v>
      </c>
      <c r="O757" s="5">
        <f t="shared" si="77"/>
        <v>1.0190760000000001</v>
      </c>
      <c r="P75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t="s">
        <v>8272</v>
      </c>
      <c r="T757" t="b">
        <v>1</v>
      </c>
      <c r="U757" t="str">
        <f t="shared" si="83"/>
        <v>Successful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8244</v>
      </c>
      <c r="I758" s="10">
        <f t="shared" si="81"/>
        <v>40651.725219907406</v>
      </c>
      <c r="J758" s="10">
        <f t="shared" si="82"/>
        <v>40590.766886574071</v>
      </c>
      <c r="K758">
        <v>1303147459</v>
      </c>
      <c r="L758">
        <v>1297880659</v>
      </c>
      <c r="M758" t="b">
        <v>0</v>
      </c>
      <c r="N758">
        <v>22</v>
      </c>
      <c r="O758" s="5">
        <f t="shared" si="77"/>
        <v>1.177142857142857</v>
      </c>
      <c r="P758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t="s">
        <v>8272</v>
      </c>
      <c r="T758" t="b">
        <v>1</v>
      </c>
      <c r="U758" t="str">
        <f t="shared" si="83"/>
        <v>Successful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8244</v>
      </c>
      <c r="I759" s="10">
        <f t="shared" si="81"/>
        <v>41249.054560185185</v>
      </c>
      <c r="J759" s="10">
        <f t="shared" si="82"/>
        <v>41235.054560185185</v>
      </c>
      <c r="K759">
        <v>1354756714</v>
      </c>
      <c r="L759">
        <v>1353547114</v>
      </c>
      <c r="M759" t="b">
        <v>0</v>
      </c>
      <c r="N759">
        <v>18</v>
      </c>
      <c r="O759" s="5">
        <f t="shared" si="77"/>
        <v>2.38</v>
      </c>
      <c r="P759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t="s">
        <v>8272</v>
      </c>
      <c r="T759" t="b">
        <v>1</v>
      </c>
      <c r="U759" t="str">
        <f t="shared" si="83"/>
        <v>Successful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8244</v>
      </c>
      <c r="I760" s="10">
        <f t="shared" si="81"/>
        <v>40459.836435185185</v>
      </c>
      <c r="J760" s="10">
        <f t="shared" si="82"/>
        <v>40429.836435185185</v>
      </c>
      <c r="K760">
        <v>1286568268</v>
      </c>
      <c r="L760">
        <v>1283976268</v>
      </c>
      <c r="M760" t="b">
        <v>0</v>
      </c>
      <c r="N760">
        <v>19</v>
      </c>
      <c r="O760" s="5">
        <f t="shared" si="77"/>
        <v>1.02</v>
      </c>
      <c r="P760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t="s">
        <v>8272</v>
      </c>
      <c r="T760" t="b">
        <v>1</v>
      </c>
      <c r="U760" t="str">
        <f t="shared" si="83"/>
        <v>Successful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8245</v>
      </c>
      <c r="I761" s="10">
        <f t="shared" si="81"/>
        <v>41829.330312500002</v>
      </c>
      <c r="J761" s="10">
        <f t="shared" si="82"/>
        <v>41789.330312500002</v>
      </c>
      <c r="K761">
        <v>1404892539</v>
      </c>
      <c r="L761">
        <v>1401436539</v>
      </c>
      <c r="M761" t="b">
        <v>0</v>
      </c>
      <c r="N761">
        <v>99</v>
      </c>
      <c r="O761" s="5">
        <f t="shared" si="77"/>
        <v>1.0192000000000001</v>
      </c>
      <c r="P761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t="s">
        <v>8272</v>
      </c>
      <c r="T761" t="b">
        <v>1</v>
      </c>
      <c r="U761" t="str">
        <f t="shared" si="83"/>
        <v>Successful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8223</v>
      </c>
      <c r="H762" t="s">
        <v>8244</v>
      </c>
      <c r="I762" s="10">
        <f t="shared" si="81"/>
        <v>42700.805706018524</v>
      </c>
      <c r="J762" s="10">
        <f t="shared" si="82"/>
        <v>42670.764039351852</v>
      </c>
      <c r="K762">
        <v>1480188013</v>
      </c>
      <c r="L762">
        <v>1477592413</v>
      </c>
      <c r="M762" t="b">
        <v>0</v>
      </c>
      <c r="N762">
        <v>0</v>
      </c>
      <c r="O762" s="5">
        <f t="shared" si="77"/>
        <v>0</v>
      </c>
      <c r="P762" t="str">
        <f t="shared" si="78"/>
        <v>Received No Donations</v>
      </c>
      <c r="Q762" t="str">
        <f t="shared" si="79"/>
        <v>publishing</v>
      </c>
      <c r="R762" t="str">
        <f t="shared" si="80"/>
        <v>fiction</v>
      </c>
      <c r="S762" t="s">
        <v>8273</v>
      </c>
      <c r="T762" t="b">
        <v>0</v>
      </c>
      <c r="U762" t="str">
        <f t="shared" si="83"/>
        <v>Unsuccessful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8223</v>
      </c>
      <c r="H763" t="s">
        <v>8244</v>
      </c>
      <c r="I763" s="10">
        <f t="shared" si="81"/>
        <v>41672.751458333332</v>
      </c>
      <c r="J763" s="10">
        <f t="shared" si="82"/>
        <v>41642.751458333332</v>
      </c>
      <c r="K763">
        <v>1391364126</v>
      </c>
      <c r="L763">
        <v>1388772126</v>
      </c>
      <c r="M763" t="b">
        <v>0</v>
      </c>
      <c r="N763">
        <v>6</v>
      </c>
      <c r="O763" s="5">
        <f t="shared" si="77"/>
        <v>4.7E-2</v>
      </c>
      <c r="P76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t="s">
        <v>8273</v>
      </c>
      <c r="T763" t="b">
        <v>0</v>
      </c>
      <c r="U763" t="str">
        <f t="shared" si="83"/>
        <v>Unsuccessful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8237</v>
      </c>
      <c r="H764" t="s">
        <v>8254</v>
      </c>
      <c r="I764" s="10">
        <f t="shared" si="81"/>
        <v>42708.25</v>
      </c>
      <c r="J764" s="10">
        <f t="shared" si="82"/>
        <v>42690.858449074076</v>
      </c>
      <c r="K764">
        <v>1480831200</v>
      </c>
      <c r="L764">
        <v>1479328570</v>
      </c>
      <c r="M764" t="b">
        <v>0</v>
      </c>
      <c r="N764">
        <v>0</v>
      </c>
      <c r="O764" s="5">
        <f t="shared" si="77"/>
        <v>0</v>
      </c>
      <c r="P764" t="str">
        <f t="shared" si="78"/>
        <v>Received No Donations</v>
      </c>
      <c r="Q764" t="str">
        <f t="shared" si="79"/>
        <v>publishing</v>
      </c>
      <c r="R764" t="str">
        <f t="shared" si="80"/>
        <v>fiction</v>
      </c>
      <c r="S764" t="s">
        <v>8273</v>
      </c>
      <c r="T764" t="b">
        <v>0</v>
      </c>
      <c r="U764" t="str">
        <f t="shared" si="83"/>
        <v>Unsuccessful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8224</v>
      </c>
      <c r="H765" t="s">
        <v>8245</v>
      </c>
      <c r="I765" s="10">
        <f t="shared" si="81"/>
        <v>41501.446851851855</v>
      </c>
      <c r="J765" s="10">
        <f t="shared" si="82"/>
        <v>41471.446851851855</v>
      </c>
      <c r="K765">
        <v>1376563408</v>
      </c>
      <c r="L765">
        <v>1373971408</v>
      </c>
      <c r="M765" t="b">
        <v>0</v>
      </c>
      <c r="N765">
        <v>1</v>
      </c>
      <c r="O765" s="5">
        <f t="shared" si="77"/>
        <v>1.1655011655011655E-3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t="s">
        <v>8273</v>
      </c>
      <c r="T765" t="b">
        <v>0</v>
      </c>
      <c r="U765" t="str">
        <f t="shared" si="83"/>
        <v>Unsuccessful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8223</v>
      </c>
      <c r="H766" t="s">
        <v>8244</v>
      </c>
      <c r="I766" s="10">
        <f t="shared" si="81"/>
        <v>42257.173159722224</v>
      </c>
      <c r="J766" s="10">
        <f t="shared" si="82"/>
        <v>42227.173159722224</v>
      </c>
      <c r="K766">
        <v>1441858161</v>
      </c>
      <c r="L766">
        <v>1439266161</v>
      </c>
      <c r="M766" t="b">
        <v>0</v>
      </c>
      <c r="N766">
        <v>0</v>
      </c>
      <c r="O766" s="5">
        <f t="shared" si="77"/>
        <v>0</v>
      </c>
      <c r="P766" t="str">
        <f t="shared" si="78"/>
        <v>Received No Donations</v>
      </c>
      <c r="Q766" t="str">
        <f t="shared" si="79"/>
        <v>publishing</v>
      </c>
      <c r="R766" t="str">
        <f t="shared" si="80"/>
        <v>fiction</v>
      </c>
      <c r="S766" t="s">
        <v>8273</v>
      </c>
      <c r="T766" t="b">
        <v>0</v>
      </c>
      <c r="U766" t="str">
        <f t="shared" si="83"/>
        <v>Unsuccessful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8223</v>
      </c>
      <c r="H767" t="s">
        <v>8244</v>
      </c>
      <c r="I767" s="10">
        <f t="shared" si="81"/>
        <v>41931.542638888888</v>
      </c>
      <c r="J767" s="10">
        <f t="shared" si="82"/>
        <v>41901.542638888888</v>
      </c>
      <c r="K767">
        <v>1413723684</v>
      </c>
      <c r="L767">
        <v>1411131684</v>
      </c>
      <c r="M767" t="b">
        <v>0</v>
      </c>
      <c r="N767">
        <v>44</v>
      </c>
      <c r="O767" s="5">
        <f t="shared" si="77"/>
        <v>0.36014285714285715</v>
      </c>
      <c r="P76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t="s">
        <v>8273</v>
      </c>
      <c r="T767" t="b">
        <v>0</v>
      </c>
      <c r="U767" t="str">
        <f t="shared" si="83"/>
        <v>Unsuccessful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8228</v>
      </c>
      <c r="H768" t="s">
        <v>8249</v>
      </c>
      <c r="I768" s="10">
        <f t="shared" si="81"/>
        <v>42051.783368055556</v>
      </c>
      <c r="J768" s="10">
        <f t="shared" si="82"/>
        <v>42021.783368055556</v>
      </c>
      <c r="K768">
        <v>1424112483</v>
      </c>
      <c r="L768">
        <v>1421520483</v>
      </c>
      <c r="M768" t="b">
        <v>0</v>
      </c>
      <c r="N768">
        <v>0</v>
      </c>
      <c r="O768" s="5">
        <f t="shared" si="77"/>
        <v>0</v>
      </c>
      <c r="P768" t="str">
        <f t="shared" si="78"/>
        <v>Received No Donations</v>
      </c>
      <c r="Q768" t="str">
        <f t="shared" si="79"/>
        <v>publishing</v>
      </c>
      <c r="R768" t="str">
        <f t="shared" si="80"/>
        <v>fiction</v>
      </c>
      <c r="S768" t="s">
        <v>8273</v>
      </c>
      <c r="T768" t="b">
        <v>0</v>
      </c>
      <c r="U768" t="str">
        <f t="shared" si="83"/>
        <v>Unsuccessful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8223</v>
      </c>
      <c r="H769" t="s">
        <v>8244</v>
      </c>
      <c r="I769" s="10">
        <f t="shared" si="81"/>
        <v>42145.143634259264</v>
      </c>
      <c r="J769" s="10">
        <f t="shared" si="82"/>
        <v>42115.143634259264</v>
      </c>
      <c r="K769">
        <v>1432178810</v>
      </c>
      <c r="L769">
        <v>1429586810</v>
      </c>
      <c r="M769" t="b">
        <v>0</v>
      </c>
      <c r="N769">
        <v>3</v>
      </c>
      <c r="O769" s="5">
        <f t="shared" si="77"/>
        <v>3.5400000000000001E-2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t="s">
        <v>8273</v>
      </c>
      <c r="T769" t="b">
        <v>0</v>
      </c>
      <c r="U769" t="str">
        <f t="shared" si="83"/>
        <v>Unsuccessful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8223</v>
      </c>
      <c r="H770" t="s">
        <v>8244</v>
      </c>
      <c r="I770" s="10">
        <f t="shared" si="81"/>
        <v>41624.207060185188</v>
      </c>
      <c r="J770" s="10">
        <f t="shared" si="82"/>
        <v>41594.207060185188</v>
      </c>
      <c r="K770">
        <v>1387169890</v>
      </c>
      <c r="L770">
        <v>1384577890</v>
      </c>
      <c r="M770" t="b">
        <v>0</v>
      </c>
      <c r="N770">
        <v>0</v>
      </c>
      <c r="O770" s="5">
        <f t="shared" ref="O770:O833" si="84">E770/D770</f>
        <v>0</v>
      </c>
      <c r="P770" t="str">
        <f t="shared" ref="P770:P833" si="85">IFERROR((E770/N770),"Received No Donations")</f>
        <v>Received No Donations</v>
      </c>
      <c r="Q770" t="str">
        <f t="shared" ref="Q770:Q833" si="86">LEFT(S770,FIND("/",S770)-1)</f>
        <v>publishing</v>
      </c>
      <c r="R770" t="str">
        <f t="shared" ref="R770:R833" si="87">RIGHT(S770,LEN(S770)-FIND("/",S770))</f>
        <v>fiction</v>
      </c>
      <c r="S770" t="s">
        <v>8273</v>
      </c>
      <c r="T770" t="b">
        <v>0</v>
      </c>
      <c r="U770" t="str">
        <f t="shared" si="83"/>
        <v>Unsuccessful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8223</v>
      </c>
      <c r="H771" t="s">
        <v>8244</v>
      </c>
      <c r="I771" s="10">
        <f t="shared" ref="I771:I834" si="88">((K771/86400)/IF(LEN(K771)=13,1000,1))+DATE(1970,1,1)</f>
        <v>41634.996458333335</v>
      </c>
      <c r="J771" s="10">
        <f t="shared" ref="J771:J834" si="89">((L771/86400)/IF(LEN(L771)=13,1000,1))+DATE(1970,1,1)</f>
        <v>41604.996458333335</v>
      </c>
      <c r="K771">
        <v>1388102094</v>
      </c>
      <c r="L771">
        <v>1385510094</v>
      </c>
      <c r="M771" t="b">
        <v>0</v>
      </c>
      <c r="N771">
        <v>52</v>
      </c>
      <c r="O771" s="5">
        <f t="shared" si="84"/>
        <v>0.41399999999999998</v>
      </c>
      <c r="P771">
        <f t="shared" si="85"/>
        <v>31.846153846153847</v>
      </c>
      <c r="Q771" t="str">
        <f t="shared" si="86"/>
        <v>publishing</v>
      </c>
      <c r="R771" t="str">
        <f t="shared" si="87"/>
        <v>fiction</v>
      </c>
      <c r="S771" t="s">
        <v>8273</v>
      </c>
      <c r="T771" t="b">
        <v>0</v>
      </c>
      <c r="U771" t="str">
        <f t="shared" ref="U771:U834" si="90">IF(F771="successful","Successful","Unsuccessful")</f>
        <v>Unsuccessful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8223</v>
      </c>
      <c r="H772" t="s">
        <v>8244</v>
      </c>
      <c r="I772" s="10">
        <f t="shared" si="88"/>
        <v>41329.9996412037</v>
      </c>
      <c r="J772" s="10">
        <f t="shared" si="89"/>
        <v>41289.9996412037</v>
      </c>
      <c r="K772">
        <v>1361750369</v>
      </c>
      <c r="L772">
        <v>1358294369</v>
      </c>
      <c r="M772" t="b">
        <v>0</v>
      </c>
      <c r="N772">
        <v>0</v>
      </c>
      <c r="O772" s="5">
        <f t="shared" si="84"/>
        <v>0</v>
      </c>
      <c r="P772" t="str">
        <f t="shared" si="85"/>
        <v>Received No Donations</v>
      </c>
      <c r="Q772" t="str">
        <f t="shared" si="86"/>
        <v>publishing</v>
      </c>
      <c r="R772" t="str">
        <f t="shared" si="87"/>
        <v>fiction</v>
      </c>
      <c r="S772" t="s">
        <v>8273</v>
      </c>
      <c r="T772" t="b">
        <v>0</v>
      </c>
      <c r="U772" t="str">
        <f t="shared" si="90"/>
        <v>Unsuccessful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8223</v>
      </c>
      <c r="H773" t="s">
        <v>8244</v>
      </c>
      <c r="I773" s="10">
        <f t="shared" si="88"/>
        <v>42399.824097222227</v>
      </c>
      <c r="J773" s="10">
        <f t="shared" si="89"/>
        <v>42349.824097222227</v>
      </c>
      <c r="K773">
        <v>1454183202</v>
      </c>
      <c r="L773">
        <v>1449863202</v>
      </c>
      <c r="M773" t="b">
        <v>0</v>
      </c>
      <c r="N773">
        <v>1</v>
      </c>
      <c r="O773" s="5">
        <f t="shared" si="84"/>
        <v>2.631578947368421E-4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t="s">
        <v>8273</v>
      </c>
      <c r="T773" t="b">
        <v>0</v>
      </c>
      <c r="U773" t="str">
        <f t="shared" si="90"/>
        <v>Unsuccessful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8223</v>
      </c>
      <c r="H774" t="s">
        <v>8244</v>
      </c>
      <c r="I774" s="10">
        <f t="shared" si="88"/>
        <v>40118.165972222225</v>
      </c>
      <c r="J774" s="10">
        <f t="shared" si="89"/>
        <v>40068.056932870371</v>
      </c>
      <c r="K774">
        <v>1257047940</v>
      </c>
      <c r="L774">
        <v>1252718519</v>
      </c>
      <c r="M774" t="b">
        <v>0</v>
      </c>
      <c r="N774">
        <v>1</v>
      </c>
      <c r="O774" s="5">
        <f t="shared" si="84"/>
        <v>3.3333333333333333E-2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t="s">
        <v>8273</v>
      </c>
      <c r="T774" t="b">
        <v>0</v>
      </c>
      <c r="U774" t="str">
        <f t="shared" si="90"/>
        <v>Unsuccessful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8224</v>
      </c>
      <c r="H775" t="s">
        <v>8245</v>
      </c>
      <c r="I775" s="10">
        <f t="shared" si="88"/>
        <v>42134.959027777775</v>
      </c>
      <c r="J775" s="10">
        <f t="shared" si="89"/>
        <v>42100.735937500001</v>
      </c>
      <c r="K775">
        <v>1431298860</v>
      </c>
      <c r="L775">
        <v>1428341985</v>
      </c>
      <c r="M775" t="b">
        <v>0</v>
      </c>
      <c r="N775">
        <v>2</v>
      </c>
      <c r="O775" s="5">
        <f t="shared" si="84"/>
        <v>8.5129023676509714E-3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t="s">
        <v>8273</v>
      </c>
      <c r="T775" t="b">
        <v>0</v>
      </c>
      <c r="U775" t="str">
        <f t="shared" si="90"/>
        <v>Unsuccessful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8223</v>
      </c>
      <c r="H776" t="s">
        <v>8244</v>
      </c>
      <c r="I776" s="10">
        <f t="shared" si="88"/>
        <v>41693.780300925922</v>
      </c>
      <c r="J776" s="10">
        <f t="shared" si="89"/>
        <v>41663.780300925922</v>
      </c>
      <c r="K776">
        <v>1393181018</v>
      </c>
      <c r="L776">
        <v>1390589018</v>
      </c>
      <c r="M776" t="b">
        <v>0</v>
      </c>
      <c r="N776">
        <v>9</v>
      </c>
      <c r="O776" s="5">
        <f t="shared" si="84"/>
        <v>0.70199999999999996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t="s">
        <v>8273</v>
      </c>
      <c r="T776" t="b">
        <v>0</v>
      </c>
      <c r="U776" t="str">
        <f t="shared" si="90"/>
        <v>Unsuccessful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8223</v>
      </c>
      <c r="H777" t="s">
        <v>8244</v>
      </c>
      <c r="I777" s="10">
        <f t="shared" si="88"/>
        <v>40893.060127314813</v>
      </c>
      <c r="J777" s="10">
        <f t="shared" si="89"/>
        <v>40863.060127314813</v>
      </c>
      <c r="K777">
        <v>1323998795</v>
      </c>
      <c r="L777">
        <v>1321406795</v>
      </c>
      <c r="M777" t="b">
        <v>0</v>
      </c>
      <c r="N777">
        <v>5</v>
      </c>
      <c r="O777" s="5">
        <f t="shared" si="84"/>
        <v>1.7000000000000001E-2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t="s">
        <v>8273</v>
      </c>
      <c r="T777" t="b">
        <v>0</v>
      </c>
      <c r="U777" t="str">
        <f t="shared" si="90"/>
        <v>Unsuccessful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8223</v>
      </c>
      <c r="H778" t="s">
        <v>8244</v>
      </c>
      <c r="I778" s="10">
        <f t="shared" si="88"/>
        <v>42288.208333333328</v>
      </c>
      <c r="J778" s="10">
        <f t="shared" si="89"/>
        <v>42250.685706018514</v>
      </c>
      <c r="K778">
        <v>1444539600</v>
      </c>
      <c r="L778">
        <v>1441297645</v>
      </c>
      <c r="M778" t="b">
        <v>0</v>
      </c>
      <c r="N778">
        <v>57</v>
      </c>
      <c r="O778" s="5">
        <f t="shared" si="84"/>
        <v>0.51400000000000001</v>
      </c>
      <c r="P778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t="s">
        <v>8273</v>
      </c>
      <c r="T778" t="b">
        <v>0</v>
      </c>
      <c r="U778" t="str">
        <f t="shared" si="90"/>
        <v>Unsuccessful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8223</v>
      </c>
      <c r="H779" t="s">
        <v>8244</v>
      </c>
      <c r="I779" s="10">
        <f t="shared" si="88"/>
        <v>41486.981215277774</v>
      </c>
      <c r="J779" s="10">
        <f t="shared" si="89"/>
        <v>41456.981215277774</v>
      </c>
      <c r="K779">
        <v>1375313577</v>
      </c>
      <c r="L779">
        <v>1372721577</v>
      </c>
      <c r="M779" t="b">
        <v>0</v>
      </c>
      <c r="N779">
        <v>3</v>
      </c>
      <c r="O779" s="5">
        <f t="shared" si="84"/>
        <v>7.0000000000000001E-3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t="s">
        <v>8273</v>
      </c>
      <c r="T779" t="b">
        <v>0</v>
      </c>
      <c r="U779" t="str">
        <f t="shared" si="90"/>
        <v>Unsuccessful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8223</v>
      </c>
      <c r="H780" t="s">
        <v>8244</v>
      </c>
      <c r="I780" s="10">
        <f t="shared" si="88"/>
        <v>41759.702314814815</v>
      </c>
      <c r="J780" s="10">
        <f t="shared" si="89"/>
        <v>41729.702314814815</v>
      </c>
      <c r="K780">
        <v>1398876680</v>
      </c>
      <c r="L780">
        <v>1396284680</v>
      </c>
      <c r="M780" t="b">
        <v>0</v>
      </c>
      <c r="N780">
        <v>1</v>
      </c>
      <c r="O780" s="5">
        <f t="shared" si="84"/>
        <v>4.0000000000000001E-3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t="s">
        <v>8273</v>
      </c>
      <c r="T780" t="b">
        <v>0</v>
      </c>
      <c r="U780" t="str">
        <f t="shared" si="90"/>
        <v>Unsuccessful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8223</v>
      </c>
      <c r="H781" t="s">
        <v>8244</v>
      </c>
      <c r="I781" s="10">
        <f t="shared" si="88"/>
        <v>40466.166666666664</v>
      </c>
      <c r="J781" s="10">
        <f t="shared" si="89"/>
        <v>40436.68408564815</v>
      </c>
      <c r="K781">
        <v>1287115200</v>
      </c>
      <c r="L781">
        <v>1284567905</v>
      </c>
      <c r="M781" t="b">
        <v>0</v>
      </c>
      <c r="N781">
        <v>6</v>
      </c>
      <c r="O781" s="5">
        <f t="shared" si="84"/>
        <v>2.6666666666666668E-2</v>
      </c>
      <c r="P781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t="s">
        <v>8273</v>
      </c>
      <c r="T781" t="b">
        <v>0</v>
      </c>
      <c r="U781" t="str">
        <f t="shared" si="90"/>
        <v>Unsuccessful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8244</v>
      </c>
      <c r="I782" s="10">
        <f t="shared" si="88"/>
        <v>40666.673900462964</v>
      </c>
      <c r="J782" s="10">
        <f t="shared" si="89"/>
        <v>40636.673900462964</v>
      </c>
      <c r="K782">
        <v>1304439025</v>
      </c>
      <c r="L782">
        <v>1301847025</v>
      </c>
      <c r="M782" t="b">
        <v>0</v>
      </c>
      <c r="N782">
        <v>27</v>
      </c>
      <c r="O782" s="5">
        <f t="shared" si="84"/>
        <v>1.04</v>
      </c>
      <c r="P782">
        <f t="shared" si="85"/>
        <v>38.518518518518519</v>
      </c>
      <c r="Q782" t="str">
        <f t="shared" si="86"/>
        <v>music</v>
      </c>
      <c r="R782" t="str">
        <f t="shared" si="87"/>
        <v>rock</v>
      </c>
      <c r="S782" t="s">
        <v>8274</v>
      </c>
      <c r="T782" t="b">
        <v>1</v>
      </c>
      <c r="U782" t="str">
        <f t="shared" si="90"/>
        <v>Successful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8244</v>
      </c>
      <c r="I783" s="10">
        <f t="shared" si="88"/>
        <v>41433.000856481478</v>
      </c>
      <c r="J783" s="10">
        <f t="shared" si="89"/>
        <v>41403.000856481478</v>
      </c>
      <c r="K783">
        <v>1370649674</v>
      </c>
      <c r="L783">
        <v>1368057674</v>
      </c>
      <c r="M783" t="b">
        <v>0</v>
      </c>
      <c r="N783">
        <v>25</v>
      </c>
      <c r="O783" s="5">
        <f t="shared" si="84"/>
        <v>1.3315375</v>
      </c>
      <c r="P78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t="s">
        <v>8274</v>
      </c>
      <c r="T783" t="b">
        <v>1</v>
      </c>
      <c r="U783" t="str">
        <f t="shared" si="90"/>
        <v>Successful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8244</v>
      </c>
      <c r="I784" s="10">
        <f t="shared" si="88"/>
        <v>41146.758125</v>
      </c>
      <c r="J784" s="10">
        <f t="shared" si="89"/>
        <v>41116.758125</v>
      </c>
      <c r="K784">
        <v>1345918302</v>
      </c>
      <c r="L784">
        <v>1343326302</v>
      </c>
      <c r="M784" t="b">
        <v>0</v>
      </c>
      <c r="N784">
        <v>14</v>
      </c>
      <c r="O784" s="5">
        <f t="shared" si="84"/>
        <v>1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t="s">
        <v>8274</v>
      </c>
      <c r="T784" t="b">
        <v>1</v>
      </c>
      <c r="U784" t="str">
        <f t="shared" si="90"/>
        <v>Successful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8244</v>
      </c>
      <c r="I785" s="10">
        <f t="shared" si="88"/>
        <v>41026.916666666664</v>
      </c>
      <c r="J785" s="10">
        <f t="shared" si="89"/>
        <v>40987.773715277777</v>
      </c>
      <c r="K785">
        <v>1335564000</v>
      </c>
      <c r="L785">
        <v>1332182049</v>
      </c>
      <c r="M785" t="b">
        <v>0</v>
      </c>
      <c r="N785">
        <v>35</v>
      </c>
      <c r="O785" s="5">
        <f t="shared" si="84"/>
        <v>1.4813333333333334</v>
      </c>
      <c r="P78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t="s">
        <v>8274</v>
      </c>
      <c r="T785" t="b">
        <v>1</v>
      </c>
      <c r="U785" t="str">
        <f t="shared" si="90"/>
        <v>Successful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8244</v>
      </c>
      <c r="I786" s="10">
        <f t="shared" si="88"/>
        <v>41715.107858796298</v>
      </c>
      <c r="J786" s="10">
        <f t="shared" si="89"/>
        <v>41675.149525462963</v>
      </c>
      <c r="K786">
        <v>1395023719</v>
      </c>
      <c r="L786">
        <v>1391571319</v>
      </c>
      <c r="M786" t="b">
        <v>0</v>
      </c>
      <c r="N786">
        <v>10</v>
      </c>
      <c r="O786" s="5">
        <f t="shared" si="84"/>
        <v>1.0249999999999999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t="s">
        <v>8274</v>
      </c>
      <c r="T786" t="b">
        <v>1</v>
      </c>
      <c r="U786" t="str">
        <f t="shared" si="90"/>
        <v>Successful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8244</v>
      </c>
      <c r="I787" s="10">
        <f t="shared" si="88"/>
        <v>41333.593923611115</v>
      </c>
      <c r="J787" s="10">
        <f t="shared" si="89"/>
        <v>41303.593923611115</v>
      </c>
      <c r="K787">
        <v>1362060915</v>
      </c>
      <c r="L787">
        <v>1359468915</v>
      </c>
      <c r="M787" t="b">
        <v>0</v>
      </c>
      <c r="N787">
        <v>29</v>
      </c>
      <c r="O787" s="5">
        <f t="shared" si="84"/>
        <v>1.8062799999999999</v>
      </c>
      <c r="P78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t="s">
        <v>8274</v>
      </c>
      <c r="T787" t="b">
        <v>1</v>
      </c>
      <c r="U787" t="str">
        <f t="shared" si="90"/>
        <v>Successful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8244</v>
      </c>
      <c r="I788" s="10">
        <f t="shared" si="88"/>
        <v>41040.657638888893</v>
      </c>
      <c r="J788" s="10">
        <f t="shared" si="89"/>
        <v>40983.055949074071</v>
      </c>
      <c r="K788">
        <v>1336751220</v>
      </c>
      <c r="L788">
        <v>1331774434</v>
      </c>
      <c r="M788" t="b">
        <v>0</v>
      </c>
      <c r="N788">
        <v>44</v>
      </c>
      <c r="O788" s="5">
        <f t="shared" si="84"/>
        <v>1.4279999999999999</v>
      </c>
      <c r="P788">
        <f t="shared" si="85"/>
        <v>162.27272727272728</v>
      </c>
      <c r="Q788" t="str">
        <f t="shared" si="86"/>
        <v>music</v>
      </c>
      <c r="R788" t="str">
        <f t="shared" si="87"/>
        <v>rock</v>
      </c>
      <c r="S788" t="s">
        <v>8274</v>
      </c>
      <c r="T788" t="b">
        <v>1</v>
      </c>
      <c r="U788" t="str">
        <f t="shared" si="90"/>
        <v>Successful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8244</v>
      </c>
      <c r="I789" s="10">
        <f t="shared" si="88"/>
        <v>41579.627615740741</v>
      </c>
      <c r="J789" s="10">
        <f t="shared" si="89"/>
        <v>41549.627615740741</v>
      </c>
      <c r="K789">
        <v>1383318226</v>
      </c>
      <c r="L789">
        <v>1380726226</v>
      </c>
      <c r="M789" t="b">
        <v>0</v>
      </c>
      <c r="N789">
        <v>17</v>
      </c>
      <c r="O789" s="5">
        <f t="shared" si="84"/>
        <v>1.1416666666666666</v>
      </c>
      <c r="P789">
        <f t="shared" si="85"/>
        <v>80.588235294117652</v>
      </c>
      <c r="Q789" t="str">
        <f t="shared" si="86"/>
        <v>music</v>
      </c>
      <c r="R789" t="str">
        <f t="shared" si="87"/>
        <v>rock</v>
      </c>
      <c r="S789" t="s">
        <v>8274</v>
      </c>
      <c r="T789" t="b">
        <v>1</v>
      </c>
      <c r="U789" t="str">
        <f t="shared" si="90"/>
        <v>Successful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8244</v>
      </c>
      <c r="I790" s="10">
        <f t="shared" si="88"/>
        <v>41097.165972222225</v>
      </c>
      <c r="J790" s="10">
        <f t="shared" si="89"/>
        <v>41059.006805555553</v>
      </c>
      <c r="K790">
        <v>1341633540</v>
      </c>
      <c r="L790">
        <v>1338336588</v>
      </c>
      <c r="M790" t="b">
        <v>0</v>
      </c>
      <c r="N790">
        <v>34</v>
      </c>
      <c r="O790" s="5">
        <f t="shared" si="84"/>
        <v>2.03505</v>
      </c>
      <c r="P790">
        <f t="shared" si="85"/>
        <v>59.85441176470588</v>
      </c>
      <c r="Q790" t="str">
        <f t="shared" si="86"/>
        <v>music</v>
      </c>
      <c r="R790" t="str">
        <f t="shared" si="87"/>
        <v>rock</v>
      </c>
      <c r="S790" t="s">
        <v>8274</v>
      </c>
      <c r="T790" t="b">
        <v>1</v>
      </c>
      <c r="U790" t="str">
        <f t="shared" si="90"/>
        <v>Successful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8244</v>
      </c>
      <c r="I791" s="10">
        <f t="shared" si="88"/>
        <v>41295.332638888889</v>
      </c>
      <c r="J791" s="10">
        <f t="shared" si="89"/>
        <v>41277.186111111107</v>
      </c>
      <c r="K791">
        <v>1358755140</v>
      </c>
      <c r="L791">
        <v>1357187280</v>
      </c>
      <c r="M791" t="b">
        <v>0</v>
      </c>
      <c r="N791">
        <v>14</v>
      </c>
      <c r="O791" s="5">
        <f t="shared" si="84"/>
        <v>1.0941176470588236</v>
      </c>
      <c r="P791">
        <f t="shared" si="85"/>
        <v>132.85714285714286</v>
      </c>
      <c r="Q791" t="str">
        <f t="shared" si="86"/>
        <v>music</v>
      </c>
      <c r="R791" t="str">
        <f t="shared" si="87"/>
        <v>rock</v>
      </c>
      <c r="S791" t="s">
        <v>8274</v>
      </c>
      <c r="T791" t="b">
        <v>1</v>
      </c>
      <c r="U791" t="str">
        <f t="shared" si="90"/>
        <v>Successful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8244</v>
      </c>
      <c r="I792" s="10">
        <f t="shared" si="88"/>
        <v>41306.047905092593</v>
      </c>
      <c r="J792" s="10">
        <f t="shared" si="89"/>
        <v>41276.047905092593</v>
      </c>
      <c r="K792">
        <v>1359680939</v>
      </c>
      <c r="L792">
        <v>1357088939</v>
      </c>
      <c r="M792" t="b">
        <v>0</v>
      </c>
      <c r="N792">
        <v>156</v>
      </c>
      <c r="O792" s="5">
        <f t="shared" si="84"/>
        <v>1.443746</v>
      </c>
      <c r="P792">
        <f t="shared" si="85"/>
        <v>92.547820512820508</v>
      </c>
      <c r="Q792" t="str">
        <f t="shared" si="86"/>
        <v>music</v>
      </c>
      <c r="R792" t="str">
        <f t="shared" si="87"/>
        <v>rock</v>
      </c>
      <c r="S792" t="s">
        <v>8274</v>
      </c>
      <c r="T792" t="b">
        <v>1</v>
      </c>
      <c r="U792" t="str">
        <f t="shared" si="90"/>
        <v>Successful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8244</v>
      </c>
      <c r="I793" s="10">
        <f t="shared" si="88"/>
        <v>41591.249305555553</v>
      </c>
      <c r="J793" s="10">
        <f t="shared" si="89"/>
        <v>41557.780624999999</v>
      </c>
      <c r="K793">
        <v>1384322340</v>
      </c>
      <c r="L793">
        <v>1381430646</v>
      </c>
      <c r="M793" t="b">
        <v>0</v>
      </c>
      <c r="N793">
        <v>128</v>
      </c>
      <c r="O793" s="5">
        <f t="shared" si="84"/>
        <v>1.0386666666666666</v>
      </c>
      <c r="P793">
        <f t="shared" si="85"/>
        <v>60.859375</v>
      </c>
      <c r="Q793" t="str">
        <f t="shared" si="86"/>
        <v>music</v>
      </c>
      <c r="R793" t="str">
        <f t="shared" si="87"/>
        <v>rock</v>
      </c>
      <c r="S793" t="s">
        <v>8274</v>
      </c>
      <c r="T793" t="b">
        <v>1</v>
      </c>
      <c r="U793" t="str">
        <f t="shared" si="90"/>
        <v>Successful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8244</v>
      </c>
      <c r="I794" s="10">
        <f t="shared" si="88"/>
        <v>41585.915312500001</v>
      </c>
      <c r="J794" s="10">
        <f t="shared" si="89"/>
        <v>41555.87364583333</v>
      </c>
      <c r="K794">
        <v>1383861483</v>
      </c>
      <c r="L794">
        <v>1381265883</v>
      </c>
      <c r="M794" t="b">
        <v>0</v>
      </c>
      <c r="N794">
        <v>60</v>
      </c>
      <c r="O794" s="5">
        <f t="shared" si="84"/>
        <v>1.0044440000000001</v>
      </c>
      <c r="P794">
        <f t="shared" si="85"/>
        <v>41.851833333333339</v>
      </c>
      <c r="Q794" t="str">
        <f t="shared" si="86"/>
        <v>music</v>
      </c>
      <c r="R794" t="str">
        <f t="shared" si="87"/>
        <v>rock</v>
      </c>
      <c r="S794" t="s">
        <v>8274</v>
      </c>
      <c r="T794" t="b">
        <v>1</v>
      </c>
      <c r="U794" t="str">
        <f t="shared" si="90"/>
        <v>Successful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8244</v>
      </c>
      <c r="I795" s="10">
        <f t="shared" si="88"/>
        <v>41458.207638888889</v>
      </c>
      <c r="J795" s="10">
        <f t="shared" si="89"/>
        <v>41442.741249999999</v>
      </c>
      <c r="K795">
        <v>1372827540</v>
      </c>
      <c r="L795">
        <v>1371491244</v>
      </c>
      <c r="M795" t="b">
        <v>0</v>
      </c>
      <c r="N795">
        <v>32</v>
      </c>
      <c r="O795" s="5">
        <f t="shared" si="84"/>
        <v>1.0277927272727272</v>
      </c>
      <c r="P79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t="s">
        <v>8274</v>
      </c>
      <c r="T795" t="b">
        <v>1</v>
      </c>
      <c r="U795" t="str">
        <f t="shared" si="90"/>
        <v>Successful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8244</v>
      </c>
      <c r="I796" s="10">
        <f t="shared" si="88"/>
        <v>40791.712500000001</v>
      </c>
      <c r="J796" s="10">
        <f t="shared" si="89"/>
        <v>40736.115011574075</v>
      </c>
      <c r="K796">
        <v>1315242360</v>
      </c>
      <c r="L796">
        <v>1310438737</v>
      </c>
      <c r="M796" t="b">
        <v>0</v>
      </c>
      <c r="N796">
        <v>53</v>
      </c>
      <c r="O796" s="5">
        <f t="shared" si="84"/>
        <v>1.0531250000000001</v>
      </c>
      <c r="P796">
        <f t="shared" si="85"/>
        <v>158.96226415094338</v>
      </c>
      <c r="Q796" t="str">
        <f t="shared" si="86"/>
        <v>music</v>
      </c>
      <c r="R796" t="str">
        <f t="shared" si="87"/>
        <v>rock</v>
      </c>
      <c r="S796" t="s">
        <v>8274</v>
      </c>
      <c r="T796" t="b">
        <v>1</v>
      </c>
      <c r="U796" t="str">
        <f t="shared" si="90"/>
        <v>Successful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8244</v>
      </c>
      <c r="I797" s="10">
        <f t="shared" si="88"/>
        <v>41006.207638888889</v>
      </c>
      <c r="J797" s="10">
        <f t="shared" si="89"/>
        <v>40963.613032407404</v>
      </c>
      <c r="K797">
        <v>1333774740</v>
      </c>
      <c r="L797">
        <v>1330094566</v>
      </c>
      <c r="M797" t="b">
        <v>0</v>
      </c>
      <c r="N797">
        <v>184</v>
      </c>
      <c r="O797" s="5">
        <f t="shared" si="84"/>
        <v>1.1178571428571429</v>
      </c>
      <c r="P79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t="s">
        <v>8274</v>
      </c>
      <c r="T797" t="b">
        <v>1</v>
      </c>
      <c r="U797" t="str">
        <f t="shared" si="90"/>
        <v>Successful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8244</v>
      </c>
      <c r="I798" s="10">
        <f t="shared" si="88"/>
        <v>41532.881944444445</v>
      </c>
      <c r="J798" s="10">
        <f t="shared" si="89"/>
        <v>41502.882928240739</v>
      </c>
      <c r="K798">
        <v>1379279400</v>
      </c>
      <c r="L798">
        <v>1376687485</v>
      </c>
      <c r="M798" t="b">
        <v>0</v>
      </c>
      <c r="N798">
        <v>90</v>
      </c>
      <c r="O798" s="5">
        <f t="shared" si="84"/>
        <v>1.0135000000000001</v>
      </c>
      <c r="P798">
        <f t="shared" si="85"/>
        <v>112.61111111111111</v>
      </c>
      <c r="Q798" t="str">
        <f t="shared" si="86"/>
        <v>music</v>
      </c>
      <c r="R798" t="str">
        <f t="shared" si="87"/>
        <v>rock</v>
      </c>
      <c r="S798" t="s">
        <v>8274</v>
      </c>
      <c r="T798" t="b">
        <v>1</v>
      </c>
      <c r="U798" t="str">
        <f t="shared" si="90"/>
        <v>Successful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8244</v>
      </c>
      <c r="I799" s="10">
        <f t="shared" si="88"/>
        <v>41028.166666666664</v>
      </c>
      <c r="J799" s="10">
        <f t="shared" si="89"/>
        <v>40996.994074074071</v>
      </c>
      <c r="K799">
        <v>1335672000</v>
      </c>
      <c r="L799">
        <v>1332978688</v>
      </c>
      <c r="M799" t="b">
        <v>0</v>
      </c>
      <c r="N799">
        <v>71</v>
      </c>
      <c r="O799" s="5">
        <f t="shared" si="84"/>
        <v>1.0753333333333333</v>
      </c>
      <c r="P799">
        <f t="shared" si="85"/>
        <v>45.436619718309856</v>
      </c>
      <c r="Q799" t="str">
        <f t="shared" si="86"/>
        <v>music</v>
      </c>
      <c r="R799" t="str">
        <f t="shared" si="87"/>
        <v>rock</v>
      </c>
      <c r="S799" t="s">
        <v>8274</v>
      </c>
      <c r="T799" t="b">
        <v>1</v>
      </c>
      <c r="U799" t="str">
        <f t="shared" si="90"/>
        <v>Successful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8244</v>
      </c>
      <c r="I800" s="10">
        <f t="shared" si="88"/>
        <v>41912.590127314819</v>
      </c>
      <c r="J800" s="10">
        <f t="shared" si="89"/>
        <v>41882.590127314819</v>
      </c>
      <c r="K800">
        <v>1412086187</v>
      </c>
      <c r="L800">
        <v>1409494187</v>
      </c>
      <c r="M800" t="b">
        <v>0</v>
      </c>
      <c r="N800">
        <v>87</v>
      </c>
      <c r="O800" s="5">
        <f t="shared" si="84"/>
        <v>1.1488571428571428</v>
      </c>
      <c r="P800">
        <f t="shared" si="85"/>
        <v>46.218390804597703</v>
      </c>
      <c r="Q800" t="str">
        <f t="shared" si="86"/>
        <v>music</v>
      </c>
      <c r="R800" t="str">
        <f t="shared" si="87"/>
        <v>rock</v>
      </c>
      <c r="S800" t="s">
        <v>8274</v>
      </c>
      <c r="T800" t="b">
        <v>1</v>
      </c>
      <c r="U800" t="str">
        <f t="shared" si="90"/>
        <v>Successful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8244</v>
      </c>
      <c r="I801" s="10">
        <f t="shared" si="88"/>
        <v>41026.667199074072</v>
      </c>
      <c r="J801" s="10">
        <f t="shared" si="89"/>
        <v>40996.667199074072</v>
      </c>
      <c r="K801">
        <v>1335542446</v>
      </c>
      <c r="L801">
        <v>1332950446</v>
      </c>
      <c r="M801" t="b">
        <v>0</v>
      </c>
      <c r="N801">
        <v>28</v>
      </c>
      <c r="O801" s="5">
        <f t="shared" si="84"/>
        <v>1.0002</v>
      </c>
      <c r="P801">
        <f t="shared" si="85"/>
        <v>178.60714285714286</v>
      </c>
      <c r="Q801" t="str">
        <f t="shared" si="86"/>
        <v>music</v>
      </c>
      <c r="R801" t="str">
        <f t="shared" si="87"/>
        <v>rock</v>
      </c>
      <c r="S801" t="s">
        <v>8274</v>
      </c>
      <c r="T801" t="b">
        <v>1</v>
      </c>
      <c r="U801" t="str">
        <f t="shared" si="90"/>
        <v>Successful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8245</v>
      </c>
      <c r="I802" s="10">
        <f t="shared" si="88"/>
        <v>41893.433495370373</v>
      </c>
      <c r="J802" s="10">
        <f t="shared" si="89"/>
        <v>41863.433495370373</v>
      </c>
      <c r="K802">
        <v>1410431054</v>
      </c>
      <c r="L802">
        <v>1407839054</v>
      </c>
      <c r="M802" t="b">
        <v>0</v>
      </c>
      <c r="N802">
        <v>56</v>
      </c>
      <c r="O802" s="5">
        <f t="shared" si="84"/>
        <v>1.5213333333333334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t="s">
        <v>8274</v>
      </c>
      <c r="T802" t="b">
        <v>1</v>
      </c>
      <c r="U802" t="str">
        <f t="shared" si="90"/>
        <v>Successful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8244</v>
      </c>
      <c r="I803" s="10">
        <f t="shared" si="88"/>
        <v>40725.795370370368</v>
      </c>
      <c r="J803" s="10">
        <f t="shared" si="89"/>
        <v>40695.795370370368</v>
      </c>
      <c r="K803">
        <v>1309547120</v>
      </c>
      <c r="L803">
        <v>1306955120</v>
      </c>
      <c r="M803" t="b">
        <v>0</v>
      </c>
      <c r="N803">
        <v>51</v>
      </c>
      <c r="O803" s="5">
        <f t="shared" si="84"/>
        <v>1.1152149999999998</v>
      </c>
      <c r="P80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t="s">
        <v>8274</v>
      </c>
      <c r="T803" t="b">
        <v>1</v>
      </c>
      <c r="U803" t="str">
        <f t="shared" si="90"/>
        <v>Successful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8244</v>
      </c>
      <c r="I804" s="10">
        <f t="shared" si="88"/>
        <v>41169.170138888891</v>
      </c>
      <c r="J804" s="10">
        <f t="shared" si="89"/>
        <v>41123.022268518514</v>
      </c>
      <c r="K804">
        <v>1347854700</v>
      </c>
      <c r="L804">
        <v>1343867524</v>
      </c>
      <c r="M804" t="b">
        <v>0</v>
      </c>
      <c r="N804">
        <v>75</v>
      </c>
      <c r="O804" s="5">
        <f t="shared" si="84"/>
        <v>1.0133333333333334</v>
      </c>
      <c r="P804">
        <f t="shared" si="85"/>
        <v>81.066666666666663</v>
      </c>
      <c r="Q804" t="str">
        <f t="shared" si="86"/>
        <v>music</v>
      </c>
      <c r="R804" t="str">
        <f t="shared" si="87"/>
        <v>rock</v>
      </c>
      <c r="S804" t="s">
        <v>8274</v>
      </c>
      <c r="T804" t="b">
        <v>1</v>
      </c>
      <c r="U804" t="str">
        <f t="shared" si="90"/>
        <v>Successful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8244</v>
      </c>
      <c r="I805" s="10">
        <f t="shared" si="88"/>
        <v>40692.041666666664</v>
      </c>
      <c r="J805" s="10">
        <f t="shared" si="89"/>
        <v>40665.949976851851</v>
      </c>
      <c r="K805">
        <v>1306630800</v>
      </c>
      <c r="L805">
        <v>1304376478</v>
      </c>
      <c r="M805" t="b">
        <v>0</v>
      </c>
      <c r="N805">
        <v>38</v>
      </c>
      <c r="O805" s="5">
        <f t="shared" si="84"/>
        <v>1.232608695652174</v>
      </c>
      <c r="P805">
        <f t="shared" si="85"/>
        <v>74.60526315789474</v>
      </c>
      <c r="Q805" t="str">
        <f t="shared" si="86"/>
        <v>music</v>
      </c>
      <c r="R805" t="str">
        <f t="shared" si="87"/>
        <v>rock</v>
      </c>
      <c r="S805" t="s">
        <v>8274</v>
      </c>
      <c r="T805" t="b">
        <v>1</v>
      </c>
      <c r="U805" t="str">
        <f t="shared" si="90"/>
        <v>Successful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8244</v>
      </c>
      <c r="I806" s="10">
        <f t="shared" si="88"/>
        <v>40747.165972222225</v>
      </c>
      <c r="J806" s="10">
        <f t="shared" si="89"/>
        <v>40730.105624999997</v>
      </c>
      <c r="K806">
        <v>1311393540</v>
      </c>
      <c r="L806">
        <v>1309919526</v>
      </c>
      <c r="M806" t="b">
        <v>0</v>
      </c>
      <c r="N806">
        <v>18</v>
      </c>
      <c r="O806" s="5">
        <f t="shared" si="84"/>
        <v>1</v>
      </c>
      <c r="P806">
        <f t="shared" si="85"/>
        <v>305.55555555555554</v>
      </c>
      <c r="Q806" t="str">
        <f t="shared" si="86"/>
        <v>music</v>
      </c>
      <c r="R806" t="str">
        <f t="shared" si="87"/>
        <v>rock</v>
      </c>
      <c r="S806" t="s">
        <v>8274</v>
      </c>
      <c r="T806" t="b">
        <v>1</v>
      </c>
      <c r="U806" t="str">
        <f t="shared" si="90"/>
        <v>Successful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8244</v>
      </c>
      <c r="I807" s="10">
        <f t="shared" si="88"/>
        <v>40740.958333333336</v>
      </c>
      <c r="J807" s="10">
        <f t="shared" si="89"/>
        <v>40690.823055555556</v>
      </c>
      <c r="K807">
        <v>1310857200</v>
      </c>
      <c r="L807">
        <v>1306525512</v>
      </c>
      <c r="M807" t="b">
        <v>0</v>
      </c>
      <c r="N807">
        <v>54</v>
      </c>
      <c r="O807" s="5">
        <f t="shared" si="84"/>
        <v>1.05</v>
      </c>
      <c r="P80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t="s">
        <v>8274</v>
      </c>
      <c r="T807" t="b">
        <v>1</v>
      </c>
      <c r="U807" t="str">
        <f t="shared" si="90"/>
        <v>Successful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8244</v>
      </c>
      <c r="I808" s="10">
        <f t="shared" si="88"/>
        <v>40793.691423611112</v>
      </c>
      <c r="J808" s="10">
        <f t="shared" si="89"/>
        <v>40763.691423611112</v>
      </c>
      <c r="K808">
        <v>1315413339</v>
      </c>
      <c r="L808">
        <v>1312821339</v>
      </c>
      <c r="M808" t="b">
        <v>0</v>
      </c>
      <c r="N808">
        <v>71</v>
      </c>
      <c r="O808" s="5">
        <f t="shared" si="84"/>
        <v>1.0443750000000001</v>
      </c>
      <c r="P808">
        <f t="shared" si="85"/>
        <v>117.67605633802818</v>
      </c>
      <c r="Q808" t="str">
        <f t="shared" si="86"/>
        <v>music</v>
      </c>
      <c r="R808" t="str">
        <f t="shared" si="87"/>
        <v>rock</v>
      </c>
      <c r="S808" t="s">
        <v>8274</v>
      </c>
      <c r="T808" t="b">
        <v>1</v>
      </c>
      <c r="U808" t="str">
        <f t="shared" si="90"/>
        <v>Successful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8244</v>
      </c>
      <c r="I809" s="10">
        <f t="shared" si="88"/>
        <v>42795.083333333328</v>
      </c>
      <c r="J809" s="10">
        <f t="shared" si="89"/>
        <v>42759.628599537042</v>
      </c>
      <c r="K809">
        <v>1488333600</v>
      </c>
      <c r="L809">
        <v>1485270311</v>
      </c>
      <c r="M809" t="b">
        <v>0</v>
      </c>
      <c r="N809">
        <v>57</v>
      </c>
      <c r="O809" s="5">
        <f t="shared" si="84"/>
        <v>1.05125</v>
      </c>
      <c r="P809">
        <f t="shared" si="85"/>
        <v>73.771929824561397</v>
      </c>
      <c r="Q809" t="str">
        <f t="shared" si="86"/>
        <v>music</v>
      </c>
      <c r="R809" t="str">
        <f t="shared" si="87"/>
        <v>rock</v>
      </c>
      <c r="S809" t="s">
        <v>8274</v>
      </c>
      <c r="T809" t="b">
        <v>1</v>
      </c>
      <c r="U809" t="str">
        <f t="shared" si="90"/>
        <v>Successful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8249</v>
      </c>
      <c r="I810" s="10">
        <f t="shared" si="88"/>
        <v>41995.207638888889</v>
      </c>
      <c r="J810" s="10">
        <f t="shared" si="89"/>
        <v>41962.100532407407</v>
      </c>
      <c r="K810">
        <v>1419224340</v>
      </c>
      <c r="L810">
        <v>1416363886</v>
      </c>
      <c r="M810" t="b">
        <v>0</v>
      </c>
      <c r="N810">
        <v>43</v>
      </c>
      <c r="O810" s="5">
        <f t="shared" si="84"/>
        <v>1</v>
      </c>
      <c r="P810">
        <f t="shared" si="85"/>
        <v>104.65116279069767</v>
      </c>
      <c r="Q810" t="str">
        <f t="shared" si="86"/>
        <v>music</v>
      </c>
      <c r="R810" t="str">
        <f t="shared" si="87"/>
        <v>rock</v>
      </c>
      <c r="S810" t="s">
        <v>8274</v>
      </c>
      <c r="T810" t="b">
        <v>1</v>
      </c>
      <c r="U810" t="str">
        <f t="shared" si="90"/>
        <v>Successful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8244</v>
      </c>
      <c r="I811" s="10">
        <f t="shared" si="88"/>
        <v>41658.833680555559</v>
      </c>
      <c r="J811" s="10">
        <f t="shared" si="89"/>
        <v>41628.833680555559</v>
      </c>
      <c r="K811">
        <v>1390161630</v>
      </c>
      <c r="L811">
        <v>1387569630</v>
      </c>
      <c r="M811" t="b">
        <v>0</v>
      </c>
      <c r="N811">
        <v>52</v>
      </c>
      <c r="O811" s="5">
        <f t="shared" si="84"/>
        <v>1.03775</v>
      </c>
      <c r="P811">
        <f t="shared" si="85"/>
        <v>79.82692307692308</v>
      </c>
      <c r="Q811" t="str">
        <f t="shared" si="86"/>
        <v>music</v>
      </c>
      <c r="R811" t="str">
        <f t="shared" si="87"/>
        <v>rock</v>
      </c>
      <c r="S811" t="s">
        <v>8274</v>
      </c>
      <c r="T811" t="b">
        <v>1</v>
      </c>
      <c r="U811" t="str">
        <f t="shared" si="90"/>
        <v>Successful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8244</v>
      </c>
      <c r="I812" s="10">
        <f t="shared" si="88"/>
        <v>41153.056273148148</v>
      </c>
      <c r="J812" s="10">
        <f t="shared" si="89"/>
        <v>41123.056273148148</v>
      </c>
      <c r="K812">
        <v>1346462462</v>
      </c>
      <c r="L812">
        <v>1343870462</v>
      </c>
      <c r="M812" t="b">
        <v>0</v>
      </c>
      <c r="N812">
        <v>27</v>
      </c>
      <c r="O812" s="5">
        <f t="shared" si="84"/>
        <v>1.05</v>
      </c>
      <c r="P812">
        <f t="shared" si="85"/>
        <v>58.333333333333336</v>
      </c>
      <c r="Q812" t="str">
        <f t="shared" si="86"/>
        <v>music</v>
      </c>
      <c r="R812" t="str">
        <f t="shared" si="87"/>
        <v>rock</v>
      </c>
      <c r="S812" t="s">
        <v>8274</v>
      </c>
      <c r="T812" t="b">
        <v>1</v>
      </c>
      <c r="U812" t="str">
        <f t="shared" si="90"/>
        <v>Successful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8244</v>
      </c>
      <c r="I813" s="10">
        <f t="shared" si="88"/>
        <v>41465.702777777777</v>
      </c>
      <c r="J813" s="10">
        <f t="shared" si="89"/>
        <v>41443.643541666665</v>
      </c>
      <c r="K813">
        <v>1373475120</v>
      </c>
      <c r="L813">
        <v>1371569202</v>
      </c>
      <c r="M813" t="b">
        <v>0</v>
      </c>
      <c r="N813">
        <v>12</v>
      </c>
      <c r="O813" s="5">
        <f t="shared" si="84"/>
        <v>1.04</v>
      </c>
      <c r="P81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t="s">
        <v>8274</v>
      </c>
      <c r="T813" t="b">
        <v>1</v>
      </c>
      <c r="U813" t="str">
        <f t="shared" si="90"/>
        <v>Successful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8244</v>
      </c>
      <c r="I814" s="10">
        <f t="shared" si="88"/>
        <v>41334.581944444442</v>
      </c>
      <c r="J814" s="10">
        <f t="shared" si="89"/>
        <v>41282.017962962964</v>
      </c>
      <c r="K814">
        <v>1362146280</v>
      </c>
      <c r="L814">
        <v>1357604752</v>
      </c>
      <c r="M814" t="b">
        <v>0</v>
      </c>
      <c r="N814">
        <v>33</v>
      </c>
      <c r="O814" s="5">
        <f t="shared" si="84"/>
        <v>1.5183333333333333</v>
      </c>
      <c r="P814">
        <f t="shared" si="85"/>
        <v>27.606060606060606</v>
      </c>
      <c r="Q814" t="str">
        <f t="shared" si="86"/>
        <v>music</v>
      </c>
      <c r="R814" t="str">
        <f t="shared" si="87"/>
        <v>rock</v>
      </c>
      <c r="S814" t="s">
        <v>8274</v>
      </c>
      <c r="T814" t="b">
        <v>1</v>
      </c>
      <c r="U814" t="str">
        <f t="shared" si="90"/>
        <v>Successful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8244</v>
      </c>
      <c r="I815" s="10">
        <f t="shared" si="88"/>
        <v>41110.960243055553</v>
      </c>
      <c r="J815" s="10">
        <f t="shared" si="89"/>
        <v>41080.960243055553</v>
      </c>
      <c r="K815">
        <v>1342825365</v>
      </c>
      <c r="L815">
        <v>1340233365</v>
      </c>
      <c r="M815" t="b">
        <v>0</v>
      </c>
      <c r="N815">
        <v>96</v>
      </c>
      <c r="O815" s="5">
        <f t="shared" si="84"/>
        <v>1.59996</v>
      </c>
      <c r="P81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t="s">
        <v>8274</v>
      </c>
      <c r="T815" t="b">
        <v>1</v>
      </c>
      <c r="U815" t="str">
        <f t="shared" si="90"/>
        <v>Successful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8244</v>
      </c>
      <c r="I816" s="10">
        <f t="shared" si="88"/>
        <v>40694.75277777778</v>
      </c>
      <c r="J816" s="10">
        <f t="shared" si="89"/>
        <v>40679.743067129632</v>
      </c>
      <c r="K816">
        <v>1306865040</v>
      </c>
      <c r="L816">
        <v>1305568201</v>
      </c>
      <c r="M816" t="b">
        <v>0</v>
      </c>
      <c r="N816">
        <v>28</v>
      </c>
      <c r="O816" s="5">
        <f t="shared" si="84"/>
        <v>1.2729999999999999</v>
      </c>
      <c r="P816">
        <f t="shared" si="85"/>
        <v>45.464285714285715</v>
      </c>
      <c r="Q816" t="str">
        <f t="shared" si="86"/>
        <v>music</v>
      </c>
      <c r="R816" t="str">
        <f t="shared" si="87"/>
        <v>rock</v>
      </c>
      <c r="S816" t="s">
        <v>8274</v>
      </c>
      <c r="T816" t="b">
        <v>1</v>
      </c>
      <c r="U816" t="str">
        <f t="shared" si="90"/>
        <v>Successful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8244</v>
      </c>
      <c r="I817" s="10">
        <f t="shared" si="88"/>
        <v>41944.917858796296</v>
      </c>
      <c r="J817" s="10">
        <f t="shared" si="89"/>
        <v>41914.917858796296</v>
      </c>
      <c r="K817">
        <v>1414879303</v>
      </c>
      <c r="L817">
        <v>1412287303</v>
      </c>
      <c r="M817" t="b">
        <v>0</v>
      </c>
      <c r="N817">
        <v>43</v>
      </c>
      <c r="O817" s="5">
        <f t="shared" si="84"/>
        <v>1.07</v>
      </c>
      <c r="P81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t="s">
        <v>8274</v>
      </c>
      <c r="T817" t="b">
        <v>1</v>
      </c>
      <c r="U817" t="str">
        <f t="shared" si="90"/>
        <v>Successful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8244</v>
      </c>
      <c r="I818" s="10">
        <f t="shared" si="88"/>
        <v>41373.270833333336</v>
      </c>
      <c r="J818" s="10">
        <f t="shared" si="89"/>
        <v>41341.870868055557</v>
      </c>
      <c r="K818">
        <v>1365489000</v>
      </c>
      <c r="L818">
        <v>1362776043</v>
      </c>
      <c r="M818" t="b">
        <v>0</v>
      </c>
      <c r="N818">
        <v>205</v>
      </c>
      <c r="O818" s="5">
        <f t="shared" si="84"/>
        <v>1.1512214285714286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t="s">
        <v>8274</v>
      </c>
      <c r="T818" t="b">
        <v>1</v>
      </c>
      <c r="U818" t="str">
        <f t="shared" si="90"/>
        <v>Successful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8244</v>
      </c>
      <c r="I819" s="10">
        <f t="shared" si="88"/>
        <v>40979.207638888889</v>
      </c>
      <c r="J819" s="10">
        <f t="shared" si="89"/>
        <v>40925.599664351852</v>
      </c>
      <c r="K819">
        <v>1331441940</v>
      </c>
      <c r="L819">
        <v>1326810211</v>
      </c>
      <c r="M819" t="b">
        <v>0</v>
      </c>
      <c r="N819">
        <v>23</v>
      </c>
      <c r="O819" s="5">
        <f t="shared" si="84"/>
        <v>1.3711066666666665</v>
      </c>
      <c r="P819">
        <f t="shared" si="85"/>
        <v>89.419999999999987</v>
      </c>
      <c r="Q819" t="str">
        <f t="shared" si="86"/>
        <v>music</v>
      </c>
      <c r="R819" t="str">
        <f t="shared" si="87"/>
        <v>rock</v>
      </c>
      <c r="S819" t="s">
        <v>8274</v>
      </c>
      <c r="T819" t="b">
        <v>1</v>
      </c>
      <c r="U819" t="str">
        <f t="shared" si="90"/>
        <v>Successful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8244</v>
      </c>
      <c r="I820" s="10">
        <f t="shared" si="88"/>
        <v>41128.709027777775</v>
      </c>
      <c r="J820" s="10">
        <f t="shared" si="89"/>
        <v>41120.882881944446</v>
      </c>
      <c r="K820">
        <v>1344358860</v>
      </c>
      <c r="L820">
        <v>1343682681</v>
      </c>
      <c r="M820" t="b">
        <v>0</v>
      </c>
      <c r="N820">
        <v>19</v>
      </c>
      <c r="O820" s="5">
        <f t="shared" si="84"/>
        <v>1.5571428571428572</v>
      </c>
      <c r="P820">
        <f t="shared" si="85"/>
        <v>28.684210526315791</v>
      </c>
      <c r="Q820" t="str">
        <f t="shared" si="86"/>
        <v>music</v>
      </c>
      <c r="R820" t="str">
        <f t="shared" si="87"/>
        <v>rock</v>
      </c>
      <c r="S820" t="s">
        <v>8274</v>
      </c>
      <c r="T820" t="b">
        <v>1</v>
      </c>
      <c r="U820" t="str">
        <f t="shared" si="90"/>
        <v>Successful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8244</v>
      </c>
      <c r="I821" s="10">
        <f t="shared" si="88"/>
        <v>41629.197222222225</v>
      </c>
      <c r="J821" s="10">
        <f t="shared" si="89"/>
        <v>41619.998310185183</v>
      </c>
      <c r="K821">
        <v>1387601040</v>
      </c>
      <c r="L821">
        <v>1386806254</v>
      </c>
      <c r="M821" t="b">
        <v>0</v>
      </c>
      <c r="N821">
        <v>14</v>
      </c>
      <c r="O821" s="5">
        <f t="shared" si="84"/>
        <v>1.0874999999999999</v>
      </c>
      <c r="P821">
        <f t="shared" si="85"/>
        <v>31.071428571428573</v>
      </c>
      <c r="Q821" t="str">
        <f t="shared" si="86"/>
        <v>music</v>
      </c>
      <c r="R821" t="str">
        <f t="shared" si="87"/>
        <v>rock</v>
      </c>
      <c r="S821" t="s">
        <v>8274</v>
      </c>
      <c r="T821" t="b">
        <v>1</v>
      </c>
      <c r="U821" t="str">
        <f t="shared" si="90"/>
        <v>Successful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8244</v>
      </c>
      <c r="I822" s="10">
        <f t="shared" si="88"/>
        <v>41799.208333333336</v>
      </c>
      <c r="J822" s="10">
        <f t="shared" si="89"/>
        <v>41768.841921296298</v>
      </c>
      <c r="K822">
        <v>1402290000</v>
      </c>
      <c r="L822">
        <v>1399666342</v>
      </c>
      <c r="M822" t="b">
        <v>0</v>
      </c>
      <c r="N822">
        <v>38</v>
      </c>
      <c r="O822" s="5">
        <f t="shared" si="84"/>
        <v>1.3405</v>
      </c>
      <c r="P822">
        <f t="shared" si="85"/>
        <v>70.55263157894737</v>
      </c>
      <c r="Q822" t="str">
        <f t="shared" si="86"/>
        <v>music</v>
      </c>
      <c r="R822" t="str">
        <f t="shared" si="87"/>
        <v>rock</v>
      </c>
      <c r="S822" t="s">
        <v>8274</v>
      </c>
      <c r="T822" t="b">
        <v>1</v>
      </c>
      <c r="U822" t="str">
        <f t="shared" si="90"/>
        <v>Successful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8244</v>
      </c>
      <c r="I823" s="10">
        <f t="shared" si="88"/>
        <v>42128.167361111111</v>
      </c>
      <c r="J823" s="10">
        <f t="shared" si="89"/>
        <v>42093.922048611115</v>
      </c>
      <c r="K823">
        <v>1430712060</v>
      </c>
      <c r="L823">
        <v>1427753265</v>
      </c>
      <c r="M823" t="b">
        <v>0</v>
      </c>
      <c r="N823">
        <v>78</v>
      </c>
      <c r="O823" s="5">
        <f t="shared" si="84"/>
        <v>1</v>
      </c>
      <c r="P82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t="s">
        <v>8274</v>
      </c>
      <c r="T823" t="b">
        <v>1</v>
      </c>
      <c r="U823" t="str">
        <f t="shared" si="90"/>
        <v>Successful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8244</v>
      </c>
      <c r="I824" s="10">
        <f t="shared" si="88"/>
        <v>41187.947337962964</v>
      </c>
      <c r="J824" s="10">
        <f t="shared" si="89"/>
        <v>41157.947337962964</v>
      </c>
      <c r="K824">
        <v>1349477050</v>
      </c>
      <c r="L824">
        <v>1346885050</v>
      </c>
      <c r="M824" t="b">
        <v>0</v>
      </c>
      <c r="N824">
        <v>69</v>
      </c>
      <c r="O824" s="5">
        <f t="shared" si="84"/>
        <v>1.1916666666666667</v>
      </c>
      <c r="P824">
        <f t="shared" si="85"/>
        <v>51.811594202898547</v>
      </c>
      <c r="Q824" t="str">
        <f t="shared" si="86"/>
        <v>music</v>
      </c>
      <c r="R824" t="str">
        <f t="shared" si="87"/>
        <v>rock</v>
      </c>
      <c r="S824" t="s">
        <v>8274</v>
      </c>
      <c r="T824" t="b">
        <v>1</v>
      </c>
      <c r="U824" t="str">
        <f t="shared" si="90"/>
        <v>Successful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8244</v>
      </c>
      <c r="I825" s="10">
        <f t="shared" si="88"/>
        <v>42085.931157407409</v>
      </c>
      <c r="J825" s="10">
        <f t="shared" si="89"/>
        <v>42055.972824074073</v>
      </c>
      <c r="K825">
        <v>1427062852</v>
      </c>
      <c r="L825">
        <v>1424474452</v>
      </c>
      <c r="M825" t="b">
        <v>0</v>
      </c>
      <c r="N825">
        <v>33</v>
      </c>
      <c r="O825" s="5">
        <f t="shared" si="84"/>
        <v>1.7949999999999999</v>
      </c>
      <c r="P82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t="s">
        <v>8274</v>
      </c>
      <c r="T825" t="b">
        <v>1</v>
      </c>
      <c r="U825" t="str">
        <f t="shared" si="90"/>
        <v>Successful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8244</v>
      </c>
      <c r="I826" s="10">
        <f t="shared" si="88"/>
        <v>40286.290972222225</v>
      </c>
      <c r="J826" s="10">
        <f t="shared" si="89"/>
        <v>40250.242106481484</v>
      </c>
      <c r="K826">
        <v>1271573940</v>
      </c>
      <c r="L826">
        <v>1268459318</v>
      </c>
      <c r="M826" t="b">
        <v>0</v>
      </c>
      <c r="N826">
        <v>54</v>
      </c>
      <c r="O826" s="5">
        <f t="shared" si="84"/>
        <v>1.3438124999999999</v>
      </c>
      <c r="P826">
        <f t="shared" si="85"/>
        <v>39.816666666666663</v>
      </c>
      <c r="Q826" t="str">
        <f t="shared" si="86"/>
        <v>music</v>
      </c>
      <c r="R826" t="str">
        <f t="shared" si="87"/>
        <v>rock</v>
      </c>
      <c r="S826" t="s">
        <v>8274</v>
      </c>
      <c r="T826" t="b">
        <v>1</v>
      </c>
      <c r="U826" t="str">
        <f t="shared" si="90"/>
        <v>Successful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8244</v>
      </c>
      <c r="I827" s="10">
        <f t="shared" si="88"/>
        <v>41211.306527777779</v>
      </c>
      <c r="J827" s="10">
        <f t="shared" si="89"/>
        <v>41186.306527777779</v>
      </c>
      <c r="K827">
        <v>1351495284</v>
      </c>
      <c r="L827">
        <v>1349335284</v>
      </c>
      <c r="M827" t="b">
        <v>0</v>
      </c>
      <c r="N827">
        <v>99</v>
      </c>
      <c r="O827" s="5">
        <f t="shared" si="84"/>
        <v>1.0043200000000001</v>
      </c>
      <c r="P827">
        <f t="shared" si="85"/>
        <v>126.8080808080808</v>
      </c>
      <c r="Q827" t="str">
        <f t="shared" si="86"/>
        <v>music</v>
      </c>
      <c r="R827" t="str">
        <f t="shared" si="87"/>
        <v>rock</v>
      </c>
      <c r="S827" t="s">
        <v>8274</v>
      </c>
      <c r="T827" t="b">
        <v>1</v>
      </c>
      <c r="U827" t="str">
        <f t="shared" si="90"/>
        <v>Successful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8244</v>
      </c>
      <c r="I828" s="10">
        <f t="shared" si="88"/>
        <v>40993.996874999997</v>
      </c>
      <c r="J828" s="10">
        <f t="shared" si="89"/>
        <v>40973.038541666669</v>
      </c>
      <c r="K828">
        <v>1332719730</v>
      </c>
      <c r="L828">
        <v>1330908930</v>
      </c>
      <c r="M828" t="b">
        <v>0</v>
      </c>
      <c r="N828">
        <v>49</v>
      </c>
      <c r="O828" s="5">
        <f t="shared" si="84"/>
        <v>1.0145454545454546</v>
      </c>
      <c r="P828">
        <f t="shared" si="85"/>
        <v>113.87755102040816</v>
      </c>
      <c r="Q828" t="str">
        <f t="shared" si="86"/>
        <v>music</v>
      </c>
      <c r="R828" t="str">
        <f t="shared" si="87"/>
        <v>rock</v>
      </c>
      <c r="S828" t="s">
        <v>8274</v>
      </c>
      <c r="T828" t="b">
        <v>1</v>
      </c>
      <c r="U828" t="str">
        <f t="shared" si="90"/>
        <v>Successful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8244</v>
      </c>
      <c r="I829" s="10">
        <f t="shared" si="88"/>
        <v>40953.825694444444</v>
      </c>
      <c r="J829" s="10">
        <f t="shared" si="89"/>
        <v>40927.473460648151</v>
      </c>
      <c r="K829">
        <v>1329248940</v>
      </c>
      <c r="L829">
        <v>1326972107</v>
      </c>
      <c r="M829" t="b">
        <v>0</v>
      </c>
      <c r="N829">
        <v>11</v>
      </c>
      <c r="O829" s="5">
        <f t="shared" si="84"/>
        <v>1.0333333333333334</v>
      </c>
      <c r="P829">
        <f t="shared" si="85"/>
        <v>28.181818181818183</v>
      </c>
      <c r="Q829" t="str">
        <f t="shared" si="86"/>
        <v>music</v>
      </c>
      <c r="R829" t="str">
        <f t="shared" si="87"/>
        <v>rock</v>
      </c>
      <c r="S829" t="s">
        <v>8274</v>
      </c>
      <c r="T829" t="b">
        <v>1</v>
      </c>
      <c r="U829" t="str">
        <f t="shared" si="90"/>
        <v>Successful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8244</v>
      </c>
      <c r="I830" s="10">
        <f t="shared" si="88"/>
        <v>41085.683333333334</v>
      </c>
      <c r="J830" s="10">
        <f t="shared" si="89"/>
        <v>41073.050717592589</v>
      </c>
      <c r="K830">
        <v>1340641440</v>
      </c>
      <c r="L830">
        <v>1339549982</v>
      </c>
      <c r="M830" t="b">
        <v>0</v>
      </c>
      <c r="N830">
        <v>38</v>
      </c>
      <c r="O830" s="5">
        <f t="shared" si="84"/>
        <v>1.07</v>
      </c>
      <c r="P830">
        <f t="shared" si="85"/>
        <v>36.60526315789474</v>
      </c>
      <c r="Q830" t="str">
        <f t="shared" si="86"/>
        <v>music</v>
      </c>
      <c r="R830" t="str">
        <f t="shared" si="87"/>
        <v>rock</v>
      </c>
      <c r="S830" t="s">
        <v>8274</v>
      </c>
      <c r="T830" t="b">
        <v>1</v>
      </c>
      <c r="U830" t="str">
        <f t="shared" si="90"/>
        <v>Successful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8245</v>
      </c>
      <c r="I831" s="10">
        <f t="shared" si="88"/>
        <v>42564.801388888889</v>
      </c>
      <c r="J831" s="10">
        <f t="shared" si="89"/>
        <v>42504.801388888889</v>
      </c>
      <c r="K831">
        <v>1468437240</v>
      </c>
      <c r="L831">
        <v>1463253240</v>
      </c>
      <c r="M831" t="b">
        <v>0</v>
      </c>
      <c r="N831">
        <v>16</v>
      </c>
      <c r="O831" s="5">
        <f t="shared" si="84"/>
        <v>1.04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t="s">
        <v>8274</v>
      </c>
      <c r="T831" t="b">
        <v>1</v>
      </c>
      <c r="U831" t="str">
        <f t="shared" si="90"/>
        <v>Successful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8244</v>
      </c>
      <c r="I832" s="10">
        <f t="shared" si="88"/>
        <v>41355.484085648146</v>
      </c>
      <c r="J832" s="10">
        <f t="shared" si="89"/>
        <v>41325.525752314818</v>
      </c>
      <c r="K832">
        <v>1363952225</v>
      </c>
      <c r="L832">
        <v>1361363825</v>
      </c>
      <c r="M832" t="b">
        <v>0</v>
      </c>
      <c r="N832">
        <v>32</v>
      </c>
      <c r="O832" s="5">
        <f t="shared" si="84"/>
        <v>1.0783333333333334</v>
      </c>
      <c r="P832">
        <f t="shared" si="85"/>
        <v>60.65625</v>
      </c>
      <c r="Q832" t="str">
        <f t="shared" si="86"/>
        <v>music</v>
      </c>
      <c r="R832" t="str">
        <f t="shared" si="87"/>
        <v>rock</v>
      </c>
      <c r="S832" t="s">
        <v>8274</v>
      </c>
      <c r="T832" t="b">
        <v>1</v>
      </c>
      <c r="U832" t="str">
        <f t="shared" si="90"/>
        <v>Successful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8244</v>
      </c>
      <c r="I833" s="10">
        <f t="shared" si="88"/>
        <v>41026.646921296298</v>
      </c>
      <c r="J833" s="10">
        <f t="shared" si="89"/>
        <v>40996.646921296298</v>
      </c>
      <c r="K833">
        <v>1335540694</v>
      </c>
      <c r="L833">
        <v>1332948694</v>
      </c>
      <c r="M833" t="b">
        <v>0</v>
      </c>
      <c r="N833">
        <v>20</v>
      </c>
      <c r="O833" s="5">
        <f t="shared" si="84"/>
        <v>2.3333333333333335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t="s">
        <v>8274</v>
      </c>
      <c r="T833" t="b">
        <v>1</v>
      </c>
      <c r="U833" t="str">
        <f t="shared" si="90"/>
        <v>Successful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8244</v>
      </c>
      <c r="I834" s="10">
        <f t="shared" si="88"/>
        <v>40929.342361111107</v>
      </c>
      <c r="J834" s="10">
        <f t="shared" si="89"/>
        <v>40869.675173611111</v>
      </c>
      <c r="K834">
        <v>1327133580</v>
      </c>
      <c r="L834">
        <v>1321978335</v>
      </c>
      <c r="M834" t="b">
        <v>0</v>
      </c>
      <c r="N834">
        <v>154</v>
      </c>
      <c r="O834" s="5">
        <f t="shared" ref="O834:O897" si="91">E834/D834</f>
        <v>1.0060706666666666</v>
      </c>
      <c r="P834">
        <f t="shared" ref="P834:P897" si="92">IFERROR((E834/N834),"Received No Donations")</f>
        <v>97.993896103896105</v>
      </c>
      <c r="Q834" t="str">
        <f t="shared" ref="Q834:Q897" si="93">LEFT(S834,FIND("/",S834)-1)</f>
        <v>music</v>
      </c>
      <c r="R834" t="str">
        <f t="shared" ref="R834:R897" si="94">RIGHT(S834,LEN(S834)-FIND("/",S834))</f>
        <v>rock</v>
      </c>
      <c r="S834" t="s">
        <v>8274</v>
      </c>
      <c r="T834" t="b">
        <v>1</v>
      </c>
      <c r="U834" t="str">
        <f t="shared" si="90"/>
        <v>Successful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8244</v>
      </c>
      <c r="I835" s="10">
        <f t="shared" ref="I835:I898" si="95">((K835/86400)/IF(LEN(K835)=13,1000,1))+DATE(1970,1,1)</f>
        <v>41748.878182870372</v>
      </c>
      <c r="J835" s="10">
        <f t="shared" ref="J835:J898" si="96">((L835/86400)/IF(LEN(L835)=13,1000,1))+DATE(1970,1,1)</f>
        <v>41718.878182870372</v>
      </c>
      <c r="K835">
        <v>1397941475</v>
      </c>
      <c r="L835">
        <v>1395349475</v>
      </c>
      <c r="M835" t="b">
        <v>0</v>
      </c>
      <c r="N835">
        <v>41</v>
      </c>
      <c r="O835" s="5">
        <f t="shared" si="91"/>
        <v>1.0166666666666666</v>
      </c>
      <c r="P835">
        <f t="shared" si="92"/>
        <v>148.78048780487805</v>
      </c>
      <c r="Q835" t="str">
        <f t="shared" si="93"/>
        <v>music</v>
      </c>
      <c r="R835" t="str">
        <f t="shared" si="94"/>
        <v>rock</v>
      </c>
      <c r="S835" t="s">
        <v>8274</v>
      </c>
      <c r="T835" t="b">
        <v>1</v>
      </c>
      <c r="U835" t="str">
        <f t="shared" ref="U835:U898" si="97">IF(F835="successful","Successful","Unsuccessful")</f>
        <v>Successful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8244</v>
      </c>
      <c r="I836" s="10">
        <f t="shared" si="95"/>
        <v>41456.165972222225</v>
      </c>
      <c r="J836" s="10">
        <f t="shared" si="96"/>
        <v>41422.822824074072</v>
      </c>
      <c r="K836">
        <v>1372651140</v>
      </c>
      <c r="L836">
        <v>1369770292</v>
      </c>
      <c r="M836" t="b">
        <v>0</v>
      </c>
      <c r="N836">
        <v>75</v>
      </c>
      <c r="O836" s="5">
        <f t="shared" si="91"/>
        <v>1.3101818181818181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t="s">
        <v>8274</v>
      </c>
      <c r="T836" t="b">
        <v>1</v>
      </c>
      <c r="U836" t="str">
        <f t="shared" si="97"/>
        <v>Successful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8244</v>
      </c>
      <c r="I837" s="10">
        <f t="shared" si="95"/>
        <v>41048.125</v>
      </c>
      <c r="J837" s="10">
        <f t="shared" si="96"/>
        <v>41005.45784722222</v>
      </c>
      <c r="K837">
        <v>1337396400</v>
      </c>
      <c r="L837">
        <v>1333709958</v>
      </c>
      <c r="M837" t="b">
        <v>0</v>
      </c>
      <c r="N837">
        <v>40</v>
      </c>
      <c r="O837" s="5">
        <f t="shared" si="91"/>
        <v>1.1725000000000001</v>
      </c>
      <c r="P837">
        <f t="shared" si="92"/>
        <v>58.625</v>
      </c>
      <c r="Q837" t="str">
        <f t="shared" si="93"/>
        <v>music</v>
      </c>
      <c r="R837" t="str">
        <f t="shared" si="94"/>
        <v>rock</v>
      </c>
      <c r="S837" t="s">
        <v>8274</v>
      </c>
      <c r="T837" t="b">
        <v>1</v>
      </c>
      <c r="U837" t="str">
        <f t="shared" si="97"/>
        <v>Successful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8244</v>
      </c>
      <c r="I838" s="10">
        <f t="shared" si="95"/>
        <v>41554.056921296295</v>
      </c>
      <c r="J838" s="10">
        <f t="shared" si="96"/>
        <v>41524.056921296295</v>
      </c>
      <c r="K838">
        <v>1381108918</v>
      </c>
      <c r="L838">
        <v>1378516918</v>
      </c>
      <c r="M838" t="b">
        <v>0</v>
      </c>
      <c r="N838">
        <v>46</v>
      </c>
      <c r="O838" s="5">
        <f t="shared" si="91"/>
        <v>1.009304</v>
      </c>
      <c r="P838">
        <f t="shared" si="92"/>
        <v>109.70695652173914</v>
      </c>
      <c r="Q838" t="str">
        <f t="shared" si="93"/>
        <v>music</v>
      </c>
      <c r="R838" t="str">
        <f t="shared" si="94"/>
        <v>rock</v>
      </c>
      <c r="S838" t="s">
        <v>8274</v>
      </c>
      <c r="T838" t="b">
        <v>1</v>
      </c>
      <c r="U838" t="str">
        <f t="shared" si="97"/>
        <v>Successful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8244</v>
      </c>
      <c r="I839" s="10">
        <f t="shared" si="95"/>
        <v>41760.998402777775</v>
      </c>
      <c r="J839" s="10">
        <f t="shared" si="96"/>
        <v>41730.998402777775</v>
      </c>
      <c r="K839">
        <v>1398988662</v>
      </c>
      <c r="L839">
        <v>1396396662</v>
      </c>
      <c r="M839" t="b">
        <v>0</v>
      </c>
      <c r="N839">
        <v>62</v>
      </c>
      <c r="O839" s="5">
        <f t="shared" si="91"/>
        <v>1.218</v>
      </c>
      <c r="P839">
        <f t="shared" si="92"/>
        <v>49.112903225806448</v>
      </c>
      <c r="Q839" t="str">
        <f t="shared" si="93"/>
        <v>music</v>
      </c>
      <c r="R839" t="str">
        <f t="shared" si="94"/>
        <v>rock</v>
      </c>
      <c r="S839" t="s">
        <v>8274</v>
      </c>
      <c r="T839" t="b">
        <v>1</v>
      </c>
      <c r="U839" t="str">
        <f t="shared" si="97"/>
        <v>Successful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8244</v>
      </c>
      <c r="I840" s="10">
        <f t="shared" si="95"/>
        <v>40925.897974537038</v>
      </c>
      <c r="J840" s="10">
        <f t="shared" si="96"/>
        <v>40895.897974537038</v>
      </c>
      <c r="K840">
        <v>1326835985</v>
      </c>
      <c r="L840">
        <v>1324243985</v>
      </c>
      <c r="M840" t="b">
        <v>0</v>
      </c>
      <c r="N840">
        <v>61</v>
      </c>
      <c r="O840" s="5">
        <f t="shared" si="91"/>
        <v>1.454</v>
      </c>
      <c r="P840">
        <f t="shared" si="92"/>
        <v>47.672131147540981</v>
      </c>
      <c r="Q840" t="str">
        <f t="shared" si="93"/>
        <v>music</v>
      </c>
      <c r="R840" t="str">
        <f t="shared" si="94"/>
        <v>rock</v>
      </c>
      <c r="S840" t="s">
        <v>8274</v>
      </c>
      <c r="T840" t="b">
        <v>1</v>
      </c>
      <c r="U840" t="str">
        <f t="shared" si="97"/>
        <v>Successful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8244</v>
      </c>
      <c r="I841" s="10">
        <f t="shared" si="95"/>
        <v>41174.763379629629</v>
      </c>
      <c r="J841" s="10">
        <f t="shared" si="96"/>
        <v>41144.763379629629</v>
      </c>
      <c r="K841">
        <v>1348337956</v>
      </c>
      <c r="L841">
        <v>1345745956</v>
      </c>
      <c r="M841" t="b">
        <v>0</v>
      </c>
      <c r="N841">
        <v>96</v>
      </c>
      <c r="O841" s="5">
        <f t="shared" si="91"/>
        <v>1.166166</v>
      </c>
      <c r="P841">
        <f t="shared" si="92"/>
        <v>60.737812499999997</v>
      </c>
      <c r="Q841" t="str">
        <f t="shared" si="93"/>
        <v>music</v>
      </c>
      <c r="R841" t="str">
        <f t="shared" si="94"/>
        <v>rock</v>
      </c>
      <c r="S841" t="s">
        <v>8274</v>
      </c>
      <c r="T841" t="b">
        <v>1</v>
      </c>
      <c r="U841" t="str">
        <f t="shared" si="97"/>
        <v>Successful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8244</v>
      </c>
      <c r="I842" s="10">
        <f t="shared" si="95"/>
        <v>42637.226701388892</v>
      </c>
      <c r="J842" s="10">
        <f t="shared" si="96"/>
        <v>42607.226701388892</v>
      </c>
      <c r="K842">
        <v>1474694787</v>
      </c>
      <c r="L842">
        <v>1472102787</v>
      </c>
      <c r="M842" t="b">
        <v>0</v>
      </c>
      <c r="N842">
        <v>190</v>
      </c>
      <c r="O842" s="5">
        <f t="shared" si="91"/>
        <v>1.2041660000000001</v>
      </c>
      <c r="P842">
        <f t="shared" si="92"/>
        <v>63.37715789473684</v>
      </c>
      <c r="Q842" t="str">
        <f t="shared" si="93"/>
        <v>music</v>
      </c>
      <c r="R842" t="str">
        <f t="shared" si="94"/>
        <v>metal</v>
      </c>
      <c r="S842" t="s">
        <v>8275</v>
      </c>
      <c r="T842" t="b">
        <v>1</v>
      </c>
      <c r="U842" t="str">
        <f t="shared" si="97"/>
        <v>Successful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8244</v>
      </c>
      <c r="I843" s="10">
        <f t="shared" si="95"/>
        <v>41953.880358796298</v>
      </c>
      <c r="J843" s="10">
        <f t="shared" si="96"/>
        <v>41923.838692129633</v>
      </c>
      <c r="K843">
        <v>1415653663</v>
      </c>
      <c r="L843">
        <v>1413058063</v>
      </c>
      <c r="M843" t="b">
        <v>1</v>
      </c>
      <c r="N843">
        <v>94</v>
      </c>
      <c r="O843" s="5">
        <f t="shared" si="91"/>
        <v>1.0132000000000001</v>
      </c>
      <c r="P84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t="s">
        <v>8275</v>
      </c>
      <c r="T843" t="b">
        <v>1</v>
      </c>
      <c r="U843" t="str">
        <f t="shared" si="97"/>
        <v>Successful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8249</v>
      </c>
      <c r="I844" s="10">
        <f t="shared" si="95"/>
        <v>41561.165972222225</v>
      </c>
      <c r="J844" s="10">
        <f t="shared" si="96"/>
        <v>41526.59239583333</v>
      </c>
      <c r="K844">
        <v>1381723140</v>
      </c>
      <c r="L844">
        <v>1378735983</v>
      </c>
      <c r="M844" t="b">
        <v>1</v>
      </c>
      <c r="N844">
        <v>39</v>
      </c>
      <c r="O844" s="5">
        <f t="shared" si="91"/>
        <v>1.0431999999999999</v>
      </c>
      <c r="P844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t="s">
        <v>8275</v>
      </c>
      <c r="T844" t="b">
        <v>1</v>
      </c>
      <c r="U844" t="str">
        <f t="shared" si="97"/>
        <v>Successful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8244</v>
      </c>
      <c r="I845" s="10">
        <f t="shared" si="95"/>
        <v>42712.333333333328</v>
      </c>
      <c r="J845" s="10">
        <f t="shared" si="96"/>
        <v>42695.257870370369</v>
      </c>
      <c r="K845">
        <v>1481184000</v>
      </c>
      <c r="L845">
        <v>1479708680</v>
      </c>
      <c r="M845" t="b">
        <v>0</v>
      </c>
      <c r="N845">
        <v>127</v>
      </c>
      <c r="O845" s="5">
        <f t="shared" si="91"/>
        <v>2.6713333333333331</v>
      </c>
      <c r="P84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t="s">
        <v>8275</v>
      </c>
      <c r="T845" t="b">
        <v>1</v>
      </c>
      <c r="U845" t="str">
        <f t="shared" si="97"/>
        <v>Successful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8244</v>
      </c>
      <c r="I846" s="10">
        <f t="shared" si="95"/>
        <v>41944.207638888889</v>
      </c>
      <c r="J846" s="10">
        <f t="shared" si="96"/>
        <v>41905.684629629628</v>
      </c>
      <c r="K846">
        <v>1414817940</v>
      </c>
      <c r="L846">
        <v>1411489552</v>
      </c>
      <c r="M846" t="b">
        <v>1</v>
      </c>
      <c r="N846">
        <v>159</v>
      </c>
      <c r="O846" s="5">
        <f t="shared" si="91"/>
        <v>1.9413333333333334</v>
      </c>
      <c r="P846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t="s">
        <v>8275</v>
      </c>
      <c r="T846" t="b">
        <v>1</v>
      </c>
      <c r="U846" t="str">
        <f t="shared" si="97"/>
        <v>Successful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8244</v>
      </c>
      <c r="I847" s="10">
        <f t="shared" si="95"/>
        <v>42618.165972222225</v>
      </c>
      <c r="J847" s="10">
        <f t="shared" si="96"/>
        <v>42578.205972222218</v>
      </c>
      <c r="K847">
        <v>1473047940</v>
      </c>
      <c r="L847">
        <v>1469595396</v>
      </c>
      <c r="M847" t="b">
        <v>0</v>
      </c>
      <c r="N847">
        <v>177</v>
      </c>
      <c r="O847" s="5">
        <f t="shared" si="91"/>
        <v>1.203802</v>
      </c>
      <c r="P84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t="s">
        <v>8275</v>
      </c>
      <c r="T847" t="b">
        <v>1</v>
      </c>
      <c r="U847" t="str">
        <f t="shared" si="97"/>
        <v>Successful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8245</v>
      </c>
      <c r="I848" s="10">
        <f t="shared" si="95"/>
        <v>41708.583333333336</v>
      </c>
      <c r="J848" s="10">
        <f t="shared" si="96"/>
        <v>41694.391840277778</v>
      </c>
      <c r="K848">
        <v>1394460000</v>
      </c>
      <c r="L848">
        <v>1393233855</v>
      </c>
      <c r="M848" t="b">
        <v>0</v>
      </c>
      <c r="N848">
        <v>47</v>
      </c>
      <c r="O848" s="5">
        <f t="shared" si="91"/>
        <v>1.2200090909090908</v>
      </c>
      <c r="P848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t="s">
        <v>8275</v>
      </c>
      <c r="T848" t="b">
        <v>1</v>
      </c>
      <c r="U848" t="str">
        <f t="shared" si="97"/>
        <v>Successful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8244</v>
      </c>
      <c r="I849" s="10">
        <f t="shared" si="95"/>
        <v>42195.798333333332</v>
      </c>
      <c r="J849" s="10">
        <f t="shared" si="96"/>
        <v>42165.798333333332</v>
      </c>
      <c r="K849">
        <v>1436555376</v>
      </c>
      <c r="L849">
        <v>1433963376</v>
      </c>
      <c r="M849" t="b">
        <v>0</v>
      </c>
      <c r="N849">
        <v>1</v>
      </c>
      <c r="O849" s="5">
        <f t="shared" si="91"/>
        <v>1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t="s">
        <v>8275</v>
      </c>
      <c r="T849" t="b">
        <v>1</v>
      </c>
      <c r="U849" t="str">
        <f t="shared" si="97"/>
        <v>Successful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8244</v>
      </c>
      <c r="I850" s="10">
        <f t="shared" si="95"/>
        <v>42108.792048611111</v>
      </c>
      <c r="J850" s="10">
        <f t="shared" si="96"/>
        <v>42078.792048611111</v>
      </c>
      <c r="K850">
        <v>1429038033</v>
      </c>
      <c r="L850">
        <v>1426446033</v>
      </c>
      <c r="M850" t="b">
        <v>0</v>
      </c>
      <c r="N850">
        <v>16</v>
      </c>
      <c r="O850" s="5">
        <f t="shared" si="91"/>
        <v>1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t="s">
        <v>8275</v>
      </c>
      <c r="T850" t="b">
        <v>1</v>
      </c>
      <c r="U850" t="str">
        <f t="shared" si="97"/>
        <v>Successful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8244</v>
      </c>
      <c r="I851" s="10">
        <f t="shared" si="95"/>
        <v>42079.107222222221</v>
      </c>
      <c r="J851" s="10">
        <f t="shared" si="96"/>
        <v>42051.148888888885</v>
      </c>
      <c r="K851">
        <v>1426473264</v>
      </c>
      <c r="L851">
        <v>1424057664</v>
      </c>
      <c r="M851" t="b">
        <v>0</v>
      </c>
      <c r="N851">
        <v>115</v>
      </c>
      <c r="O851" s="5">
        <f t="shared" si="91"/>
        <v>1.1990000000000001</v>
      </c>
      <c r="P851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t="s">
        <v>8275</v>
      </c>
      <c r="T851" t="b">
        <v>1</v>
      </c>
      <c r="U851" t="str">
        <f t="shared" si="97"/>
        <v>Successful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8244</v>
      </c>
      <c r="I852" s="10">
        <f t="shared" si="95"/>
        <v>42485.207638888889</v>
      </c>
      <c r="J852" s="10">
        <f t="shared" si="96"/>
        <v>42452.827743055561</v>
      </c>
      <c r="K852">
        <v>1461560340</v>
      </c>
      <c r="L852">
        <v>1458762717</v>
      </c>
      <c r="M852" t="b">
        <v>0</v>
      </c>
      <c r="N852">
        <v>133</v>
      </c>
      <c r="O852" s="5">
        <f t="shared" si="91"/>
        <v>1.55175</v>
      </c>
      <c r="P852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t="s">
        <v>8275</v>
      </c>
      <c r="T852" t="b">
        <v>1</v>
      </c>
      <c r="U852" t="str">
        <f t="shared" si="97"/>
        <v>Successful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8247</v>
      </c>
      <c r="I853" s="10">
        <f t="shared" si="95"/>
        <v>42582.822916666672</v>
      </c>
      <c r="J853" s="10">
        <f t="shared" si="96"/>
        <v>42522.880243055552</v>
      </c>
      <c r="K853">
        <v>1469994300</v>
      </c>
      <c r="L853">
        <v>1464815253</v>
      </c>
      <c r="M853" t="b">
        <v>0</v>
      </c>
      <c r="N853">
        <v>70</v>
      </c>
      <c r="O853" s="5">
        <f t="shared" si="91"/>
        <v>1.3045</v>
      </c>
      <c r="P85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t="s">
        <v>8275</v>
      </c>
      <c r="T853" t="b">
        <v>1</v>
      </c>
      <c r="U853" t="str">
        <f t="shared" si="97"/>
        <v>Successful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8244</v>
      </c>
      <c r="I854" s="10">
        <f t="shared" si="95"/>
        <v>42667.875</v>
      </c>
      <c r="J854" s="10">
        <f t="shared" si="96"/>
        <v>42656.805497685185</v>
      </c>
      <c r="K854">
        <v>1477342800</v>
      </c>
      <c r="L854">
        <v>1476386395</v>
      </c>
      <c r="M854" t="b">
        <v>0</v>
      </c>
      <c r="N854">
        <v>62</v>
      </c>
      <c r="O854" s="5">
        <f t="shared" si="91"/>
        <v>1.0497142857142858</v>
      </c>
      <c r="P854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t="s">
        <v>8275</v>
      </c>
      <c r="T854" t="b">
        <v>1</v>
      </c>
      <c r="U854" t="str">
        <f t="shared" si="97"/>
        <v>Successful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8244</v>
      </c>
      <c r="I855" s="10">
        <f t="shared" si="95"/>
        <v>42051.832280092596</v>
      </c>
      <c r="J855" s="10">
        <f t="shared" si="96"/>
        <v>42021.832280092596</v>
      </c>
      <c r="K855">
        <v>1424116709</v>
      </c>
      <c r="L855">
        <v>1421524709</v>
      </c>
      <c r="M855" t="b">
        <v>0</v>
      </c>
      <c r="N855">
        <v>10</v>
      </c>
      <c r="O855" s="5">
        <f t="shared" si="91"/>
        <v>1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t="s">
        <v>8275</v>
      </c>
      <c r="T855" t="b">
        <v>1</v>
      </c>
      <c r="U855" t="str">
        <f t="shared" si="97"/>
        <v>Successful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8244</v>
      </c>
      <c r="I856" s="10">
        <f t="shared" si="95"/>
        <v>42732.212337962963</v>
      </c>
      <c r="J856" s="10">
        <f t="shared" si="96"/>
        <v>42702.212337962963</v>
      </c>
      <c r="K856">
        <v>1482901546</v>
      </c>
      <c r="L856">
        <v>1480309546</v>
      </c>
      <c r="M856" t="b">
        <v>0</v>
      </c>
      <c r="N856">
        <v>499</v>
      </c>
      <c r="O856" s="5">
        <f t="shared" si="91"/>
        <v>1.1822050359712231</v>
      </c>
      <c r="P856">
        <f t="shared" si="92"/>
        <v>65.8623246492986</v>
      </c>
      <c r="Q856" t="str">
        <f t="shared" si="93"/>
        <v>music</v>
      </c>
      <c r="R856" t="str">
        <f t="shared" si="94"/>
        <v>metal</v>
      </c>
      <c r="S856" t="s">
        <v>8275</v>
      </c>
      <c r="T856" t="b">
        <v>1</v>
      </c>
      <c r="U856" t="str">
        <f t="shared" si="97"/>
        <v>Successful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8244</v>
      </c>
      <c r="I857" s="10">
        <f t="shared" si="95"/>
        <v>42575.125196759254</v>
      </c>
      <c r="J857" s="10">
        <f t="shared" si="96"/>
        <v>42545.125196759254</v>
      </c>
      <c r="K857">
        <v>1469329217</v>
      </c>
      <c r="L857">
        <v>1466737217</v>
      </c>
      <c r="M857" t="b">
        <v>0</v>
      </c>
      <c r="N857">
        <v>47</v>
      </c>
      <c r="O857" s="5">
        <f t="shared" si="91"/>
        <v>1.0344827586206897</v>
      </c>
      <c r="P85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t="s">
        <v>8275</v>
      </c>
      <c r="T857" t="b">
        <v>1</v>
      </c>
      <c r="U857" t="str">
        <f t="shared" si="97"/>
        <v>Successful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8247</v>
      </c>
      <c r="I858" s="10">
        <f t="shared" si="95"/>
        <v>42668.791666666672</v>
      </c>
      <c r="J858" s="10">
        <f t="shared" si="96"/>
        <v>42609.311990740738</v>
      </c>
      <c r="K858">
        <v>1477422000</v>
      </c>
      <c r="L858">
        <v>1472282956</v>
      </c>
      <c r="M858" t="b">
        <v>0</v>
      </c>
      <c r="N858">
        <v>28</v>
      </c>
      <c r="O858" s="5">
        <f t="shared" si="91"/>
        <v>2.1800000000000002</v>
      </c>
      <c r="P858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t="s">
        <v>8275</v>
      </c>
      <c r="T858" t="b">
        <v>1</v>
      </c>
      <c r="U858" t="str">
        <f t="shared" si="97"/>
        <v>Successful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8247</v>
      </c>
      <c r="I859" s="10">
        <f t="shared" si="95"/>
        <v>42333.623043981483</v>
      </c>
      <c r="J859" s="10">
        <f t="shared" si="96"/>
        <v>42291.581377314811</v>
      </c>
      <c r="K859">
        <v>1448463431</v>
      </c>
      <c r="L859">
        <v>1444831031</v>
      </c>
      <c r="M859" t="b">
        <v>0</v>
      </c>
      <c r="N859">
        <v>24</v>
      </c>
      <c r="O859" s="5">
        <f t="shared" si="91"/>
        <v>1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t="s">
        <v>8275</v>
      </c>
      <c r="T859" t="b">
        <v>1</v>
      </c>
      <c r="U859" t="str">
        <f t="shared" si="97"/>
        <v>Successful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8245</v>
      </c>
      <c r="I860" s="10">
        <f t="shared" si="95"/>
        <v>42109.957638888889</v>
      </c>
      <c r="J860" s="10">
        <f t="shared" si="96"/>
        <v>42079.745578703703</v>
      </c>
      <c r="K860">
        <v>1429138740</v>
      </c>
      <c r="L860">
        <v>1426528418</v>
      </c>
      <c r="M860" t="b">
        <v>0</v>
      </c>
      <c r="N860">
        <v>76</v>
      </c>
      <c r="O860" s="5">
        <f t="shared" si="91"/>
        <v>1.4400583333333332</v>
      </c>
      <c r="P860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t="s">
        <v>8275</v>
      </c>
      <c r="T860" t="b">
        <v>1</v>
      </c>
      <c r="U860" t="str">
        <f t="shared" si="97"/>
        <v>Successful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8244</v>
      </c>
      <c r="I861" s="10">
        <f t="shared" si="95"/>
        <v>42159</v>
      </c>
      <c r="J861" s="10">
        <f t="shared" si="96"/>
        <v>42128.820231481484</v>
      </c>
      <c r="K861">
        <v>1433376000</v>
      </c>
      <c r="L861">
        <v>1430768468</v>
      </c>
      <c r="M861" t="b">
        <v>0</v>
      </c>
      <c r="N861">
        <v>98</v>
      </c>
      <c r="O861" s="5">
        <f t="shared" si="91"/>
        <v>1.0467500000000001</v>
      </c>
      <c r="P861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t="s">
        <v>8275</v>
      </c>
      <c r="T861" t="b">
        <v>1</v>
      </c>
      <c r="U861" t="str">
        <f t="shared" si="97"/>
        <v>Successful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8223</v>
      </c>
      <c r="H862" t="s">
        <v>8244</v>
      </c>
      <c r="I862" s="10">
        <f t="shared" si="95"/>
        <v>41600.524456018517</v>
      </c>
      <c r="J862" s="10">
        <f t="shared" si="96"/>
        <v>41570.482789351852</v>
      </c>
      <c r="K862">
        <v>1385123713</v>
      </c>
      <c r="L862">
        <v>1382528113</v>
      </c>
      <c r="M862" t="b">
        <v>0</v>
      </c>
      <c r="N862">
        <v>48</v>
      </c>
      <c r="O862" s="5">
        <f t="shared" si="91"/>
        <v>0.18142857142857144</v>
      </c>
      <c r="P862">
        <f t="shared" si="92"/>
        <v>52.916666666666664</v>
      </c>
      <c r="Q862" t="str">
        <f t="shared" si="93"/>
        <v>music</v>
      </c>
      <c r="R862" t="str">
        <f t="shared" si="94"/>
        <v>jazz</v>
      </c>
      <c r="S862" t="s">
        <v>8276</v>
      </c>
      <c r="T862" t="b">
        <v>0</v>
      </c>
      <c r="U862" t="str">
        <f t="shared" si="97"/>
        <v>Unsuccessful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8223</v>
      </c>
      <c r="H863" t="s">
        <v>8244</v>
      </c>
      <c r="I863" s="10">
        <f t="shared" si="95"/>
        <v>42629.965324074074</v>
      </c>
      <c r="J863" s="10">
        <f t="shared" si="96"/>
        <v>42599.965324074074</v>
      </c>
      <c r="K863">
        <v>1474067404</v>
      </c>
      <c r="L863">
        <v>1471475404</v>
      </c>
      <c r="M863" t="b">
        <v>0</v>
      </c>
      <c r="N863">
        <v>2</v>
      </c>
      <c r="O863" s="5">
        <f t="shared" si="91"/>
        <v>2.2444444444444444E-2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t="s">
        <v>8276</v>
      </c>
      <c r="T863" t="b">
        <v>0</v>
      </c>
      <c r="U863" t="str">
        <f t="shared" si="97"/>
        <v>Unsuccessful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8224</v>
      </c>
      <c r="H864" t="s">
        <v>8245</v>
      </c>
      <c r="I864" s="10">
        <f t="shared" si="95"/>
        <v>41589.596620370372</v>
      </c>
      <c r="J864" s="10">
        <f t="shared" si="96"/>
        <v>41559.5549537037</v>
      </c>
      <c r="K864">
        <v>1384179548</v>
      </c>
      <c r="L864">
        <v>1381583948</v>
      </c>
      <c r="M864" t="b">
        <v>0</v>
      </c>
      <c r="N864">
        <v>4</v>
      </c>
      <c r="O864" s="5">
        <f t="shared" si="91"/>
        <v>3.3999999999999998E-3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t="s">
        <v>8276</v>
      </c>
      <c r="T864" t="b">
        <v>0</v>
      </c>
      <c r="U864" t="str">
        <f t="shared" si="97"/>
        <v>Unsuccessful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8223</v>
      </c>
      <c r="H865" t="s">
        <v>8244</v>
      </c>
      <c r="I865" s="10">
        <f t="shared" si="95"/>
        <v>40951.117662037039</v>
      </c>
      <c r="J865" s="10">
        <f t="shared" si="96"/>
        <v>40921.117662037039</v>
      </c>
      <c r="K865">
        <v>1329014966</v>
      </c>
      <c r="L865">
        <v>1326422966</v>
      </c>
      <c r="M865" t="b">
        <v>0</v>
      </c>
      <c r="N865">
        <v>5</v>
      </c>
      <c r="O865" s="5">
        <f t="shared" si="91"/>
        <v>4.4999999999999998E-2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t="s">
        <v>8276</v>
      </c>
      <c r="T865" t="b">
        <v>0</v>
      </c>
      <c r="U865" t="str">
        <f t="shared" si="97"/>
        <v>Unsuccessful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8223</v>
      </c>
      <c r="H866" t="s">
        <v>8244</v>
      </c>
      <c r="I866" s="10">
        <f t="shared" si="95"/>
        <v>41563.415972222225</v>
      </c>
      <c r="J866" s="10">
        <f t="shared" si="96"/>
        <v>41541.106921296298</v>
      </c>
      <c r="K866">
        <v>1381917540</v>
      </c>
      <c r="L866">
        <v>1379990038</v>
      </c>
      <c r="M866" t="b">
        <v>0</v>
      </c>
      <c r="N866">
        <v>79</v>
      </c>
      <c r="O866" s="5">
        <f t="shared" si="91"/>
        <v>0.41538461538461541</v>
      </c>
      <c r="P866">
        <f t="shared" si="92"/>
        <v>34.177215189873415</v>
      </c>
      <c r="Q866" t="str">
        <f t="shared" si="93"/>
        <v>music</v>
      </c>
      <c r="R866" t="str">
        <f t="shared" si="94"/>
        <v>jazz</v>
      </c>
      <c r="S866" t="s">
        <v>8276</v>
      </c>
      <c r="T866" t="b">
        <v>0</v>
      </c>
      <c r="U866" t="str">
        <f t="shared" si="97"/>
        <v>Unsuccessful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8223</v>
      </c>
      <c r="H867" t="s">
        <v>8244</v>
      </c>
      <c r="I867" s="10">
        <f t="shared" si="95"/>
        <v>41290.773113425923</v>
      </c>
      <c r="J867" s="10">
        <f t="shared" si="96"/>
        <v>41230.773113425923</v>
      </c>
      <c r="K867">
        <v>1358361197</v>
      </c>
      <c r="L867">
        <v>1353177197</v>
      </c>
      <c r="M867" t="b">
        <v>0</v>
      </c>
      <c r="N867">
        <v>2</v>
      </c>
      <c r="O867" s="5">
        <f t="shared" si="91"/>
        <v>2.0454545454545454E-2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t="s">
        <v>8276</v>
      </c>
      <c r="T867" t="b">
        <v>0</v>
      </c>
      <c r="U867" t="str">
        <f t="shared" si="97"/>
        <v>Unsuccessful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8223</v>
      </c>
      <c r="H868" t="s">
        <v>8244</v>
      </c>
      <c r="I868" s="10">
        <f t="shared" si="95"/>
        <v>42063.631944444445</v>
      </c>
      <c r="J868" s="10">
        <f t="shared" si="96"/>
        <v>42025.637939814813</v>
      </c>
      <c r="K868">
        <v>1425136200</v>
      </c>
      <c r="L868">
        <v>1421853518</v>
      </c>
      <c r="M868" t="b">
        <v>0</v>
      </c>
      <c r="N868">
        <v>11</v>
      </c>
      <c r="O868" s="5">
        <f t="shared" si="91"/>
        <v>0.18285714285714286</v>
      </c>
      <c r="P868">
        <f t="shared" si="92"/>
        <v>58.18181818181818</v>
      </c>
      <c r="Q868" t="str">
        <f t="shared" si="93"/>
        <v>music</v>
      </c>
      <c r="R868" t="str">
        <f t="shared" si="94"/>
        <v>jazz</v>
      </c>
      <c r="S868" t="s">
        <v>8276</v>
      </c>
      <c r="T868" t="b">
        <v>0</v>
      </c>
      <c r="U868" t="str">
        <f t="shared" si="97"/>
        <v>Unsuccessful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8223</v>
      </c>
      <c r="H869" t="s">
        <v>8244</v>
      </c>
      <c r="I869" s="10">
        <f t="shared" si="95"/>
        <v>40148.207638888889</v>
      </c>
      <c r="J869" s="10">
        <f t="shared" si="96"/>
        <v>40088.105393518519</v>
      </c>
      <c r="K869">
        <v>1259643540</v>
      </c>
      <c r="L869">
        <v>1254450706</v>
      </c>
      <c r="M869" t="b">
        <v>0</v>
      </c>
      <c r="N869">
        <v>11</v>
      </c>
      <c r="O869" s="5">
        <f t="shared" si="91"/>
        <v>0.2402</v>
      </c>
      <c r="P869">
        <f t="shared" si="92"/>
        <v>109.18181818181819</v>
      </c>
      <c r="Q869" t="str">
        <f t="shared" si="93"/>
        <v>music</v>
      </c>
      <c r="R869" t="str">
        <f t="shared" si="94"/>
        <v>jazz</v>
      </c>
      <c r="S869" t="s">
        <v>8276</v>
      </c>
      <c r="T869" t="b">
        <v>0</v>
      </c>
      <c r="U869" t="str">
        <f t="shared" si="97"/>
        <v>Unsuccessful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8223</v>
      </c>
      <c r="H870" t="s">
        <v>8244</v>
      </c>
      <c r="I870" s="10">
        <f t="shared" si="95"/>
        <v>41646.027754629627</v>
      </c>
      <c r="J870" s="10">
        <f t="shared" si="96"/>
        <v>41616.027754629627</v>
      </c>
      <c r="K870">
        <v>1389055198</v>
      </c>
      <c r="L870">
        <v>1386463198</v>
      </c>
      <c r="M870" t="b">
        <v>0</v>
      </c>
      <c r="N870">
        <v>1</v>
      </c>
      <c r="O870" s="5">
        <f t="shared" si="91"/>
        <v>1.1111111111111111E-3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t="s">
        <v>8276</v>
      </c>
      <c r="T870" t="b">
        <v>0</v>
      </c>
      <c r="U870" t="str">
        <f t="shared" si="97"/>
        <v>Unsuccessful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8223</v>
      </c>
      <c r="H871" t="s">
        <v>8244</v>
      </c>
      <c r="I871" s="10">
        <f t="shared" si="95"/>
        <v>41372.803900462961</v>
      </c>
      <c r="J871" s="10">
        <f t="shared" si="96"/>
        <v>41342.845567129625</v>
      </c>
      <c r="K871">
        <v>1365448657</v>
      </c>
      <c r="L871">
        <v>1362860257</v>
      </c>
      <c r="M871" t="b">
        <v>0</v>
      </c>
      <c r="N871">
        <v>3</v>
      </c>
      <c r="O871" s="5">
        <f t="shared" si="91"/>
        <v>0.11818181818181818</v>
      </c>
      <c r="P871">
        <f t="shared" si="92"/>
        <v>346.66666666666669</v>
      </c>
      <c r="Q871" t="str">
        <f t="shared" si="93"/>
        <v>music</v>
      </c>
      <c r="R871" t="str">
        <f t="shared" si="94"/>
        <v>jazz</v>
      </c>
      <c r="S871" t="s">
        <v>8276</v>
      </c>
      <c r="T871" t="b">
        <v>0</v>
      </c>
      <c r="U871" t="str">
        <f t="shared" si="97"/>
        <v>Unsuccessful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8224</v>
      </c>
      <c r="H872" t="s">
        <v>8245</v>
      </c>
      <c r="I872" s="10">
        <f t="shared" si="95"/>
        <v>41518.022256944445</v>
      </c>
      <c r="J872" s="10">
        <f t="shared" si="96"/>
        <v>41488.022256944445</v>
      </c>
      <c r="K872">
        <v>1377995523</v>
      </c>
      <c r="L872">
        <v>1375403523</v>
      </c>
      <c r="M872" t="b">
        <v>0</v>
      </c>
      <c r="N872">
        <v>5</v>
      </c>
      <c r="O872" s="5">
        <f t="shared" si="91"/>
        <v>3.0999999999999999E-3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t="s">
        <v>8276</v>
      </c>
      <c r="T872" t="b">
        <v>0</v>
      </c>
      <c r="U872" t="str">
        <f t="shared" si="97"/>
        <v>Unsuccessful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8223</v>
      </c>
      <c r="H873" t="s">
        <v>8244</v>
      </c>
      <c r="I873" s="10">
        <f t="shared" si="95"/>
        <v>41607.602951388893</v>
      </c>
      <c r="J873" s="10">
        <f t="shared" si="96"/>
        <v>41577.561284722222</v>
      </c>
      <c r="K873">
        <v>1385735295</v>
      </c>
      <c r="L873">
        <v>1383139695</v>
      </c>
      <c r="M873" t="b">
        <v>0</v>
      </c>
      <c r="N873">
        <v>12</v>
      </c>
      <c r="O873" s="5">
        <f t="shared" si="91"/>
        <v>5.4166666666666669E-2</v>
      </c>
      <c r="P87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t="s">
        <v>8276</v>
      </c>
      <c r="T873" t="b">
        <v>0</v>
      </c>
      <c r="U873" t="str">
        <f t="shared" si="97"/>
        <v>Unsuccessful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8223</v>
      </c>
      <c r="H874" t="s">
        <v>8244</v>
      </c>
      <c r="I874" s="10">
        <f t="shared" si="95"/>
        <v>40612.825543981482</v>
      </c>
      <c r="J874" s="10">
        <f t="shared" si="96"/>
        <v>40567.825543981482</v>
      </c>
      <c r="K874">
        <v>1299786527</v>
      </c>
      <c r="L874">
        <v>1295898527</v>
      </c>
      <c r="M874" t="b">
        <v>0</v>
      </c>
      <c r="N874">
        <v>2</v>
      </c>
      <c r="O874" s="5">
        <f t="shared" si="91"/>
        <v>8.1250000000000003E-3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t="s">
        <v>8276</v>
      </c>
      <c r="T874" t="b">
        <v>0</v>
      </c>
      <c r="U874" t="str">
        <f t="shared" si="97"/>
        <v>Unsuccessful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8223</v>
      </c>
      <c r="H875" t="s">
        <v>8244</v>
      </c>
      <c r="I875" s="10">
        <f t="shared" si="95"/>
        <v>41224.208796296298</v>
      </c>
      <c r="J875" s="10">
        <f t="shared" si="96"/>
        <v>41184.167129629626</v>
      </c>
      <c r="K875">
        <v>1352610040</v>
      </c>
      <c r="L875">
        <v>1349150440</v>
      </c>
      <c r="M875" t="b">
        <v>0</v>
      </c>
      <c r="N875">
        <v>5</v>
      </c>
      <c r="O875" s="5">
        <f t="shared" si="91"/>
        <v>1.2857142857142857E-2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t="s">
        <v>8276</v>
      </c>
      <c r="T875" t="b">
        <v>0</v>
      </c>
      <c r="U875" t="str">
        <f t="shared" si="97"/>
        <v>Unsuccessful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8223</v>
      </c>
      <c r="H876" t="s">
        <v>8244</v>
      </c>
      <c r="I876" s="10">
        <f t="shared" si="95"/>
        <v>41398.583726851852</v>
      </c>
      <c r="J876" s="10">
        <f t="shared" si="96"/>
        <v>41368.583726851852</v>
      </c>
      <c r="K876">
        <v>1367676034</v>
      </c>
      <c r="L876">
        <v>1365084034</v>
      </c>
      <c r="M876" t="b">
        <v>0</v>
      </c>
      <c r="N876">
        <v>21</v>
      </c>
      <c r="O876" s="5">
        <f t="shared" si="91"/>
        <v>0.24333333333333335</v>
      </c>
      <c r="P876">
        <f t="shared" si="92"/>
        <v>34.761904761904759</v>
      </c>
      <c r="Q876" t="str">
        <f t="shared" si="93"/>
        <v>music</v>
      </c>
      <c r="R876" t="str">
        <f t="shared" si="94"/>
        <v>jazz</v>
      </c>
      <c r="S876" t="s">
        <v>8276</v>
      </c>
      <c r="T876" t="b">
        <v>0</v>
      </c>
      <c r="U876" t="str">
        <f t="shared" si="97"/>
        <v>Unsuccessful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8223</v>
      </c>
      <c r="H877" t="s">
        <v>8244</v>
      </c>
      <c r="I877" s="10">
        <f t="shared" si="95"/>
        <v>42268.723738425921</v>
      </c>
      <c r="J877" s="10">
        <f t="shared" si="96"/>
        <v>42248.723738425921</v>
      </c>
      <c r="K877">
        <v>1442856131</v>
      </c>
      <c r="L877">
        <v>1441128131</v>
      </c>
      <c r="M877" t="b">
        <v>0</v>
      </c>
      <c r="N877">
        <v>0</v>
      </c>
      <c r="O877" s="5">
        <f t="shared" si="91"/>
        <v>0</v>
      </c>
      <c r="P877" t="str">
        <f t="shared" si="92"/>
        <v>Received No Donations</v>
      </c>
      <c r="Q877" t="str">
        <f t="shared" si="93"/>
        <v>music</v>
      </c>
      <c r="R877" t="str">
        <f t="shared" si="94"/>
        <v>jazz</v>
      </c>
      <c r="S877" t="s">
        <v>8276</v>
      </c>
      <c r="T877" t="b">
        <v>0</v>
      </c>
      <c r="U877" t="str">
        <f t="shared" si="97"/>
        <v>Unsuccessful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8224</v>
      </c>
      <c r="H878" t="s">
        <v>8245</v>
      </c>
      <c r="I878" s="10">
        <f t="shared" si="95"/>
        <v>41309.496840277774</v>
      </c>
      <c r="J878" s="10">
        <f t="shared" si="96"/>
        <v>41276.496840277774</v>
      </c>
      <c r="K878">
        <v>1359978927</v>
      </c>
      <c r="L878">
        <v>1357127727</v>
      </c>
      <c r="M878" t="b">
        <v>0</v>
      </c>
      <c r="N878">
        <v>45</v>
      </c>
      <c r="O878" s="5">
        <f t="shared" si="91"/>
        <v>0.40799492385786801</v>
      </c>
      <c r="P878">
        <f t="shared" si="92"/>
        <v>28.577777777777779</v>
      </c>
      <c r="Q878" t="str">
        <f t="shared" si="93"/>
        <v>music</v>
      </c>
      <c r="R878" t="str">
        <f t="shared" si="94"/>
        <v>jazz</v>
      </c>
      <c r="S878" t="s">
        <v>8276</v>
      </c>
      <c r="T878" t="b">
        <v>0</v>
      </c>
      <c r="U878" t="str">
        <f t="shared" si="97"/>
        <v>Unsuccessful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8223</v>
      </c>
      <c r="H879" t="s">
        <v>8244</v>
      </c>
      <c r="I879" s="10">
        <f t="shared" si="95"/>
        <v>41627.788888888885</v>
      </c>
      <c r="J879" s="10">
        <f t="shared" si="96"/>
        <v>41597.788888888885</v>
      </c>
      <c r="K879">
        <v>1387479360</v>
      </c>
      <c r="L879">
        <v>1384887360</v>
      </c>
      <c r="M879" t="b">
        <v>0</v>
      </c>
      <c r="N879">
        <v>29</v>
      </c>
      <c r="O879" s="5">
        <f t="shared" si="91"/>
        <v>0.67549999999999999</v>
      </c>
      <c r="P879">
        <f t="shared" si="92"/>
        <v>46.586206896551722</v>
      </c>
      <c r="Q879" t="str">
        <f t="shared" si="93"/>
        <v>music</v>
      </c>
      <c r="R879" t="str">
        <f t="shared" si="94"/>
        <v>jazz</v>
      </c>
      <c r="S879" t="s">
        <v>8276</v>
      </c>
      <c r="T879" t="b">
        <v>0</v>
      </c>
      <c r="U879" t="str">
        <f t="shared" si="97"/>
        <v>Unsuccessful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8223</v>
      </c>
      <c r="H880" t="s">
        <v>8244</v>
      </c>
      <c r="I880" s="10">
        <f t="shared" si="95"/>
        <v>40535.232916666668</v>
      </c>
      <c r="J880" s="10">
        <f t="shared" si="96"/>
        <v>40505.232916666668</v>
      </c>
      <c r="K880">
        <v>1293082524</v>
      </c>
      <c r="L880">
        <v>1290490524</v>
      </c>
      <c r="M880" t="b">
        <v>0</v>
      </c>
      <c r="N880">
        <v>2</v>
      </c>
      <c r="O880" s="5">
        <f t="shared" si="91"/>
        <v>1.2999999999999999E-2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t="s">
        <v>8276</v>
      </c>
      <c r="T880" t="b">
        <v>0</v>
      </c>
      <c r="U880" t="str">
        <f t="shared" si="97"/>
        <v>Unsuccessful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8223</v>
      </c>
      <c r="H881" t="s">
        <v>8244</v>
      </c>
      <c r="I881" s="10">
        <f t="shared" si="95"/>
        <v>41058.829918981479</v>
      </c>
      <c r="J881" s="10">
        <f t="shared" si="96"/>
        <v>41037.829918981479</v>
      </c>
      <c r="K881">
        <v>1338321305</v>
      </c>
      <c r="L881">
        <v>1336506905</v>
      </c>
      <c r="M881" t="b">
        <v>0</v>
      </c>
      <c r="N881">
        <v>30</v>
      </c>
      <c r="O881" s="5">
        <f t="shared" si="91"/>
        <v>0.30666666666666664</v>
      </c>
      <c r="P881">
        <f t="shared" si="92"/>
        <v>21.466666666666665</v>
      </c>
      <c r="Q881" t="str">
        <f t="shared" si="93"/>
        <v>music</v>
      </c>
      <c r="R881" t="str">
        <f t="shared" si="94"/>
        <v>jazz</v>
      </c>
      <c r="S881" t="s">
        <v>8276</v>
      </c>
      <c r="T881" t="b">
        <v>0</v>
      </c>
      <c r="U881" t="str">
        <f t="shared" si="97"/>
        <v>Unsuccessful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8223</v>
      </c>
      <c r="H882" t="s">
        <v>8244</v>
      </c>
      <c r="I882" s="10">
        <f t="shared" si="95"/>
        <v>41212.32104166667</v>
      </c>
      <c r="J882" s="10">
        <f t="shared" si="96"/>
        <v>41179.32104166667</v>
      </c>
      <c r="K882">
        <v>1351582938</v>
      </c>
      <c r="L882">
        <v>1348731738</v>
      </c>
      <c r="M882" t="b">
        <v>0</v>
      </c>
      <c r="N882">
        <v>8</v>
      </c>
      <c r="O882" s="5">
        <f t="shared" si="91"/>
        <v>2.9894179894179893E-2</v>
      </c>
      <c r="P882">
        <f t="shared" si="92"/>
        <v>14.125</v>
      </c>
      <c r="Q882" t="str">
        <f t="shared" si="93"/>
        <v>music</v>
      </c>
      <c r="R882" t="str">
        <f t="shared" si="94"/>
        <v>indie rock</v>
      </c>
      <c r="S882" t="s">
        <v>8277</v>
      </c>
      <c r="T882" t="b">
        <v>0</v>
      </c>
      <c r="U882" t="str">
        <f t="shared" si="97"/>
        <v>Unsuccessful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8223</v>
      </c>
      <c r="H883" t="s">
        <v>8244</v>
      </c>
      <c r="I883" s="10">
        <f t="shared" si="95"/>
        <v>40922.25099537037</v>
      </c>
      <c r="J883" s="10">
        <f t="shared" si="96"/>
        <v>40877.25099537037</v>
      </c>
      <c r="K883">
        <v>1326520886</v>
      </c>
      <c r="L883">
        <v>1322632886</v>
      </c>
      <c r="M883" t="b">
        <v>0</v>
      </c>
      <c r="N883">
        <v>1</v>
      </c>
      <c r="O883" s="5">
        <f t="shared" si="91"/>
        <v>8.0000000000000002E-3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t="s">
        <v>8277</v>
      </c>
      <c r="T883" t="b">
        <v>0</v>
      </c>
      <c r="U883" t="str">
        <f t="shared" si="97"/>
        <v>Unsuccessful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8223</v>
      </c>
      <c r="H884" t="s">
        <v>8244</v>
      </c>
      <c r="I884" s="10">
        <f t="shared" si="95"/>
        <v>40792.860532407409</v>
      </c>
      <c r="J884" s="10">
        <f t="shared" si="96"/>
        <v>40759.860532407409</v>
      </c>
      <c r="K884">
        <v>1315341550</v>
      </c>
      <c r="L884">
        <v>1312490350</v>
      </c>
      <c r="M884" t="b">
        <v>0</v>
      </c>
      <c r="N884">
        <v>14</v>
      </c>
      <c r="O884" s="5">
        <f t="shared" si="91"/>
        <v>0.20133333333333334</v>
      </c>
      <c r="P884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t="s">
        <v>8277</v>
      </c>
      <c r="T884" t="b">
        <v>0</v>
      </c>
      <c r="U884" t="str">
        <f t="shared" si="97"/>
        <v>Unsuccessful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8223</v>
      </c>
      <c r="H885" t="s">
        <v>8244</v>
      </c>
      <c r="I885" s="10">
        <f t="shared" si="95"/>
        <v>42431.935590277775</v>
      </c>
      <c r="J885" s="10">
        <f t="shared" si="96"/>
        <v>42371.935590277775</v>
      </c>
      <c r="K885">
        <v>1456957635</v>
      </c>
      <c r="L885">
        <v>1451773635</v>
      </c>
      <c r="M885" t="b">
        <v>0</v>
      </c>
      <c r="N885">
        <v>24</v>
      </c>
      <c r="O885" s="5">
        <f t="shared" si="91"/>
        <v>0.4002</v>
      </c>
      <c r="P885">
        <f t="shared" si="92"/>
        <v>83.375</v>
      </c>
      <c r="Q885" t="str">
        <f t="shared" si="93"/>
        <v>music</v>
      </c>
      <c r="R885" t="str">
        <f t="shared" si="94"/>
        <v>indie rock</v>
      </c>
      <c r="S885" t="s">
        <v>8277</v>
      </c>
      <c r="T885" t="b">
        <v>0</v>
      </c>
      <c r="U885" t="str">
        <f t="shared" si="97"/>
        <v>Unsuccessful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8223</v>
      </c>
      <c r="H886" t="s">
        <v>8244</v>
      </c>
      <c r="I886" s="10">
        <f t="shared" si="95"/>
        <v>41041.104861111111</v>
      </c>
      <c r="J886" s="10">
        <f t="shared" si="96"/>
        <v>40981.802615740744</v>
      </c>
      <c r="K886">
        <v>1336789860</v>
      </c>
      <c r="L886">
        <v>1331666146</v>
      </c>
      <c r="M886" t="b">
        <v>0</v>
      </c>
      <c r="N886">
        <v>2</v>
      </c>
      <c r="O886" s="5">
        <f t="shared" si="91"/>
        <v>0.01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t="s">
        <v>8277</v>
      </c>
      <c r="T886" t="b">
        <v>0</v>
      </c>
      <c r="U886" t="str">
        <f t="shared" si="97"/>
        <v>Unsuccessful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8223</v>
      </c>
      <c r="H887" t="s">
        <v>8244</v>
      </c>
      <c r="I887" s="10">
        <f t="shared" si="95"/>
        <v>42734.941099537042</v>
      </c>
      <c r="J887" s="10">
        <f t="shared" si="96"/>
        <v>42713.941099537042</v>
      </c>
      <c r="K887">
        <v>1483137311</v>
      </c>
      <c r="L887">
        <v>1481322911</v>
      </c>
      <c r="M887" t="b">
        <v>0</v>
      </c>
      <c r="N887">
        <v>21</v>
      </c>
      <c r="O887" s="5">
        <f t="shared" si="91"/>
        <v>0.75</v>
      </c>
      <c r="P88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t="s">
        <v>8277</v>
      </c>
      <c r="T887" t="b">
        <v>0</v>
      </c>
      <c r="U887" t="str">
        <f t="shared" si="97"/>
        <v>Unsuccessful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8223</v>
      </c>
      <c r="H888" t="s">
        <v>8244</v>
      </c>
      <c r="I888" s="10">
        <f t="shared" si="95"/>
        <v>42628.870520833334</v>
      </c>
      <c r="J888" s="10">
        <f t="shared" si="96"/>
        <v>42603.870520833334</v>
      </c>
      <c r="K888">
        <v>1473972813</v>
      </c>
      <c r="L888">
        <v>1471812813</v>
      </c>
      <c r="M888" t="b">
        <v>0</v>
      </c>
      <c r="N888">
        <v>7</v>
      </c>
      <c r="O888" s="5">
        <f t="shared" si="91"/>
        <v>0.41</v>
      </c>
      <c r="P888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t="s">
        <v>8277</v>
      </c>
      <c r="T888" t="b">
        <v>0</v>
      </c>
      <c r="U888" t="str">
        <f t="shared" si="97"/>
        <v>Unsuccessful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8223</v>
      </c>
      <c r="H889" t="s">
        <v>8244</v>
      </c>
      <c r="I889" s="10">
        <f t="shared" si="95"/>
        <v>41056.958969907406</v>
      </c>
      <c r="J889" s="10">
        <f t="shared" si="96"/>
        <v>41026.958969907406</v>
      </c>
      <c r="K889">
        <v>1338159655</v>
      </c>
      <c r="L889">
        <v>1335567655</v>
      </c>
      <c r="M889" t="b">
        <v>0</v>
      </c>
      <c r="N889">
        <v>0</v>
      </c>
      <c r="O889" s="5">
        <f t="shared" si="91"/>
        <v>0</v>
      </c>
      <c r="P889" t="str">
        <f t="shared" si="92"/>
        <v>Received No Donations</v>
      </c>
      <c r="Q889" t="str">
        <f t="shared" si="93"/>
        <v>music</v>
      </c>
      <c r="R889" t="str">
        <f t="shared" si="94"/>
        <v>indie rock</v>
      </c>
      <c r="S889" t="s">
        <v>8277</v>
      </c>
      <c r="T889" t="b">
        <v>0</v>
      </c>
      <c r="U889" t="str">
        <f t="shared" si="97"/>
        <v>Unsuccessful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8223</v>
      </c>
      <c r="H890" t="s">
        <v>8244</v>
      </c>
      <c r="I890" s="10">
        <f t="shared" si="95"/>
        <v>40787.25</v>
      </c>
      <c r="J890" s="10">
        <f t="shared" si="96"/>
        <v>40751.753298611111</v>
      </c>
      <c r="K890">
        <v>1314856800</v>
      </c>
      <c r="L890">
        <v>1311789885</v>
      </c>
      <c r="M890" t="b">
        <v>0</v>
      </c>
      <c r="N890">
        <v>4</v>
      </c>
      <c r="O890" s="5">
        <f t="shared" si="91"/>
        <v>7.1999999999999995E-2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t="s">
        <v>8277</v>
      </c>
      <c r="T890" t="b">
        <v>0</v>
      </c>
      <c r="U890" t="str">
        <f t="shared" si="97"/>
        <v>Unsuccessful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8223</v>
      </c>
      <c r="H891" t="s">
        <v>8244</v>
      </c>
      <c r="I891" s="10">
        <f t="shared" si="95"/>
        <v>41917.784062500003</v>
      </c>
      <c r="J891" s="10">
        <f t="shared" si="96"/>
        <v>41887.784062500003</v>
      </c>
      <c r="K891">
        <v>1412534943</v>
      </c>
      <c r="L891">
        <v>1409942943</v>
      </c>
      <c r="M891" t="b">
        <v>0</v>
      </c>
      <c r="N891">
        <v>32</v>
      </c>
      <c r="O891" s="5">
        <f t="shared" si="91"/>
        <v>9.4412800000000005E-2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t="s">
        <v>8277</v>
      </c>
      <c r="T891" t="b">
        <v>0</v>
      </c>
      <c r="U891" t="str">
        <f t="shared" si="97"/>
        <v>Unsuccessful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8223</v>
      </c>
      <c r="H892" t="s">
        <v>8244</v>
      </c>
      <c r="I892" s="10">
        <f t="shared" si="95"/>
        <v>41599.740497685183</v>
      </c>
      <c r="J892" s="10">
        <f t="shared" si="96"/>
        <v>41569.698831018519</v>
      </c>
      <c r="K892">
        <v>1385055979</v>
      </c>
      <c r="L892">
        <v>1382460379</v>
      </c>
      <c r="M892" t="b">
        <v>0</v>
      </c>
      <c r="N892">
        <v>4</v>
      </c>
      <c r="O892" s="5">
        <f t="shared" si="91"/>
        <v>4.1666666666666664E-2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t="s">
        <v>8277</v>
      </c>
      <c r="T892" t="b">
        <v>0</v>
      </c>
      <c r="U892" t="str">
        <f t="shared" si="97"/>
        <v>Unsuccessful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8223</v>
      </c>
      <c r="H893" t="s">
        <v>8244</v>
      </c>
      <c r="I893" s="10">
        <f t="shared" si="95"/>
        <v>41872.031597222223</v>
      </c>
      <c r="J893" s="10">
        <f t="shared" si="96"/>
        <v>41842.031597222223</v>
      </c>
      <c r="K893">
        <v>1408581930</v>
      </c>
      <c r="L893">
        <v>1405989930</v>
      </c>
      <c r="M893" t="b">
        <v>0</v>
      </c>
      <c r="N893">
        <v>9</v>
      </c>
      <c r="O893" s="5">
        <f t="shared" si="91"/>
        <v>3.2500000000000001E-2</v>
      </c>
      <c r="P89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t="s">
        <v>8277</v>
      </c>
      <c r="T893" t="b">
        <v>0</v>
      </c>
      <c r="U893" t="str">
        <f t="shared" si="97"/>
        <v>Unsuccessful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8223</v>
      </c>
      <c r="H894" t="s">
        <v>8244</v>
      </c>
      <c r="I894" s="10">
        <f t="shared" si="95"/>
        <v>40391.166666666664</v>
      </c>
      <c r="J894" s="10">
        <f t="shared" si="96"/>
        <v>40304.20003472222</v>
      </c>
      <c r="K894">
        <v>1280635200</v>
      </c>
      <c r="L894">
        <v>1273121283</v>
      </c>
      <c r="M894" t="b">
        <v>0</v>
      </c>
      <c r="N894">
        <v>17</v>
      </c>
      <c r="O894" s="5">
        <f t="shared" si="91"/>
        <v>0.40749999999999997</v>
      </c>
      <c r="P894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t="s">
        <v>8277</v>
      </c>
      <c r="T894" t="b">
        <v>0</v>
      </c>
      <c r="U894" t="str">
        <f t="shared" si="97"/>
        <v>Unsuccessful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8223</v>
      </c>
      <c r="H895" t="s">
        <v>8244</v>
      </c>
      <c r="I895" s="10">
        <f t="shared" si="95"/>
        <v>42095.856053240743</v>
      </c>
      <c r="J895" s="10">
        <f t="shared" si="96"/>
        <v>42065.897719907407</v>
      </c>
      <c r="K895">
        <v>1427920363</v>
      </c>
      <c r="L895">
        <v>1425331963</v>
      </c>
      <c r="M895" t="b">
        <v>0</v>
      </c>
      <c r="N895">
        <v>5</v>
      </c>
      <c r="O895" s="5">
        <f t="shared" si="91"/>
        <v>0.1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t="s">
        <v>8277</v>
      </c>
      <c r="T895" t="b">
        <v>0</v>
      </c>
      <c r="U895" t="str">
        <f t="shared" si="97"/>
        <v>Unsuccessful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8223</v>
      </c>
      <c r="H896" t="s">
        <v>8244</v>
      </c>
      <c r="I896" s="10">
        <f t="shared" si="95"/>
        <v>42526.98159722222</v>
      </c>
      <c r="J896" s="10">
        <f t="shared" si="96"/>
        <v>42496.98159722222</v>
      </c>
      <c r="K896">
        <v>1465169610</v>
      </c>
      <c r="L896">
        <v>1462577610</v>
      </c>
      <c r="M896" t="b">
        <v>0</v>
      </c>
      <c r="N896">
        <v>53</v>
      </c>
      <c r="O896" s="5">
        <f t="shared" si="91"/>
        <v>0.39169999999999999</v>
      </c>
      <c r="P896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t="s">
        <v>8277</v>
      </c>
      <c r="T896" t="b">
        <v>0</v>
      </c>
      <c r="U896" t="str">
        <f t="shared" si="97"/>
        <v>Unsuccessful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8223</v>
      </c>
      <c r="H897" t="s">
        <v>8244</v>
      </c>
      <c r="I897" s="10">
        <f t="shared" si="95"/>
        <v>40476.127650462964</v>
      </c>
      <c r="J897" s="10">
        <f t="shared" si="96"/>
        <v>40431.127650462964</v>
      </c>
      <c r="K897">
        <v>1287975829</v>
      </c>
      <c r="L897">
        <v>1284087829</v>
      </c>
      <c r="M897" t="b">
        <v>0</v>
      </c>
      <c r="N897">
        <v>7</v>
      </c>
      <c r="O897" s="5">
        <f t="shared" si="91"/>
        <v>2.4375000000000001E-2</v>
      </c>
      <c r="P89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t="s">
        <v>8277</v>
      </c>
      <c r="T897" t="b">
        <v>0</v>
      </c>
      <c r="U897" t="str">
        <f t="shared" si="97"/>
        <v>Unsuccessful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8223</v>
      </c>
      <c r="H898" t="s">
        <v>8244</v>
      </c>
      <c r="I898" s="10">
        <f t="shared" si="95"/>
        <v>42244.166666666672</v>
      </c>
      <c r="J898" s="10">
        <f t="shared" si="96"/>
        <v>42218.872986111106</v>
      </c>
      <c r="K898">
        <v>1440734400</v>
      </c>
      <c r="L898">
        <v>1438549026</v>
      </c>
      <c r="M898" t="b">
        <v>0</v>
      </c>
      <c r="N898">
        <v>72</v>
      </c>
      <c r="O898" s="5">
        <f t="shared" ref="O898:O961" si="98">E898/D898</f>
        <v>0.4</v>
      </c>
      <c r="P898">
        <f t="shared" ref="P898:P961" si="99">IFERROR((E898/N898),"Received No Donations")</f>
        <v>44.444444444444443</v>
      </c>
      <c r="Q898" t="str">
        <f t="shared" ref="Q898:Q961" si="100">LEFT(S898,FIND("/",S898)-1)</f>
        <v>music</v>
      </c>
      <c r="R898" t="str">
        <f t="shared" ref="R898:R961" si="101">RIGHT(S898,LEN(S898)-FIND("/",S898))</f>
        <v>indie rock</v>
      </c>
      <c r="S898" t="s">
        <v>8277</v>
      </c>
      <c r="T898" t="b">
        <v>0</v>
      </c>
      <c r="U898" t="str">
        <f t="shared" si="97"/>
        <v>Unsuccessful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8223</v>
      </c>
      <c r="H899" t="s">
        <v>8244</v>
      </c>
      <c r="I899" s="10">
        <f t="shared" ref="I899:I962" si="102">((K899/86400)/IF(LEN(K899)=13,1000,1))+DATE(1970,1,1)</f>
        <v>41241.730416666665</v>
      </c>
      <c r="J899" s="10">
        <f t="shared" ref="J899:J962" si="103">((L899/86400)/IF(LEN(L899)=13,1000,1))+DATE(1970,1,1)</f>
        <v>41211.688750000001</v>
      </c>
      <c r="K899">
        <v>1354123908</v>
      </c>
      <c r="L899">
        <v>1351528308</v>
      </c>
      <c r="M899" t="b">
        <v>0</v>
      </c>
      <c r="N899">
        <v>0</v>
      </c>
      <c r="O899" s="5">
        <f t="shared" si="98"/>
        <v>0</v>
      </c>
      <c r="P899" t="str">
        <f t="shared" si="99"/>
        <v>Received No Donations</v>
      </c>
      <c r="Q899" t="str">
        <f t="shared" si="100"/>
        <v>music</v>
      </c>
      <c r="R899" t="str">
        <f t="shared" si="101"/>
        <v>indie rock</v>
      </c>
      <c r="S899" t="s">
        <v>8277</v>
      </c>
      <c r="T899" t="b">
        <v>0</v>
      </c>
      <c r="U899" t="str">
        <f t="shared" ref="U899:U962" si="104">IF(F899="successful","Successful","Unsuccessful")</f>
        <v>Unsuccessful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8223</v>
      </c>
      <c r="H900" t="s">
        <v>8244</v>
      </c>
      <c r="I900" s="10">
        <f t="shared" si="102"/>
        <v>40923.758217592593</v>
      </c>
      <c r="J900" s="10">
        <f t="shared" si="103"/>
        <v>40878.758217592593</v>
      </c>
      <c r="K900">
        <v>1326651110</v>
      </c>
      <c r="L900">
        <v>1322763110</v>
      </c>
      <c r="M900" t="b">
        <v>0</v>
      </c>
      <c r="N900">
        <v>2</v>
      </c>
      <c r="O900" s="5">
        <f t="shared" si="98"/>
        <v>2.8000000000000001E-2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t="s">
        <v>8277</v>
      </c>
      <c r="T900" t="b">
        <v>0</v>
      </c>
      <c r="U900" t="str">
        <f t="shared" si="104"/>
        <v>Unsuccessful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8223</v>
      </c>
      <c r="H901" t="s">
        <v>8244</v>
      </c>
      <c r="I901" s="10">
        <f t="shared" si="102"/>
        <v>40691.099097222221</v>
      </c>
      <c r="J901" s="10">
        <f t="shared" si="103"/>
        <v>40646.099097222221</v>
      </c>
      <c r="K901">
        <v>1306549362</v>
      </c>
      <c r="L901">
        <v>1302661362</v>
      </c>
      <c r="M901" t="b">
        <v>0</v>
      </c>
      <c r="N901">
        <v>8</v>
      </c>
      <c r="O901" s="5">
        <f t="shared" si="98"/>
        <v>0.37333333333333335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t="s">
        <v>8277</v>
      </c>
      <c r="T901" t="b">
        <v>0</v>
      </c>
      <c r="U901" t="str">
        <f t="shared" si="104"/>
        <v>Unsuccessful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8223</v>
      </c>
      <c r="H902" t="s">
        <v>8244</v>
      </c>
      <c r="I902" s="10">
        <f t="shared" si="102"/>
        <v>42459.807893518519</v>
      </c>
      <c r="J902" s="10">
        <f t="shared" si="103"/>
        <v>42429.84956018519</v>
      </c>
      <c r="K902">
        <v>1459365802</v>
      </c>
      <c r="L902">
        <v>1456777402</v>
      </c>
      <c r="M902" t="b">
        <v>0</v>
      </c>
      <c r="N902">
        <v>2</v>
      </c>
      <c r="O902" s="5">
        <f t="shared" si="98"/>
        <v>4.1999999999999997E-3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t="s">
        <v>8276</v>
      </c>
      <c r="T902" t="b">
        <v>0</v>
      </c>
      <c r="U902" t="str">
        <f t="shared" si="104"/>
        <v>Unsuccessful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8223</v>
      </c>
      <c r="H903" t="s">
        <v>8244</v>
      </c>
      <c r="I903" s="10">
        <f t="shared" si="102"/>
        <v>40337.799305555556</v>
      </c>
      <c r="J903" s="10">
        <f t="shared" si="103"/>
        <v>40291.81150462963</v>
      </c>
      <c r="K903">
        <v>1276024260</v>
      </c>
      <c r="L903">
        <v>1272050914</v>
      </c>
      <c r="M903" t="b">
        <v>0</v>
      </c>
      <c r="N903">
        <v>0</v>
      </c>
      <c r="O903" s="5">
        <f t="shared" si="98"/>
        <v>0</v>
      </c>
      <c r="P903" t="str">
        <f t="shared" si="99"/>
        <v>Received No Donations</v>
      </c>
      <c r="Q903" t="str">
        <f t="shared" si="100"/>
        <v>music</v>
      </c>
      <c r="R903" t="str">
        <f t="shared" si="101"/>
        <v>jazz</v>
      </c>
      <c r="S903" t="s">
        <v>8276</v>
      </c>
      <c r="T903" t="b">
        <v>0</v>
      </c>
      <c r="U903" t="str">
        <f t="shared" si="104"/>
        <v>Unsuccessful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8223</v>
      </c>
      <c r="H904" t="s">
        <v>8244</v>
      </c>
      <c r="I904" s="10">
        <f t="shared" si="102"/>
        <v>41881.645833333336</v>
      </c>
      <c r="J904" s="10">
        <f t="shared" si="103"/>
        <v>41829.965532407405</v>
      </c>
      <c r="K904">
        <v>1409412600</v>
      </c>
      <c r="L904">
        <v>1404947422</v>
      </c>
      <c r="M904" t="b">
        <v>0</v>
      </c>
      <c r="N904">
        <v>3</v>
      </c>
      <c r="O904" s="5">
        <f t="shared" si="98"/>
        <v>3.0000000000000001E-3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t="s">
        <v>8276</v>
      </c>
      <c r="T904" t="b">
        <v>0</v>
      </c>
      <c r="U904" t="str">
        <f t="shared" si="104"/>
        <v>Unsuccessful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8223</v>
      </c>
      <c r="H905" t="s">
        <v>8244</v>
      </c>
      <c r="I905" s="10">
        <f t="shared" si="102"/>
        <v>41175.100694444445</v>
      </c>
      <c r="J905" s="10">
        <f t="shared" si="103"/>
        <v>41149.796064814815</v>
      </c>
      <c r="K905">
        <v>1348367100</v>
      </c>
      <c r="L905">
        <v>1346180780</v>
      </c>
      <c r="M905" t="b">
        <v>0</v>
      </c>
      <c r="N905">
        <v>4</v>
      </c>
      <c r="O905" s="5">
        <f t="shared" si="98"/>
        <v>3.2000000000000001E-2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t="s">
        <v>8276</v>
      </c>
      <c r="T905" t="b">
        <v>0</v>
      </c>
      <c r="U905" t="str">
        <f t="shared" si="104"/>
        <v>Unsuccessful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8223</v>
      </c>
      <c r="H906" t="s">
        <v>8244</v>
      </c>
      <c r="I906" s="10">
        <f t="shared" si="102"/>
        <v>42372.080289351856</v>
      </c>
      <c r="J906" s="10">
        <f t="shared" si="103"/>
        <v>42342.080289351856</v>
      </c>
      <c r="K906">
        <v>1451786137</v>
      </c>
      <c r="L906">
        <v>1449194137</v>
      </c>
      <c r="M906" t="b">
        <v>0</v>
      </c>
      <c r="N906">
        <v>3</v>
      </c>
      <c r="O906" s="5">
        <f t="shared" si="98"/>
        <v>3.0200000000000001E-3</v>
      </c>
      <c r="P906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t="s">
        <v>8276</v>
      </c>
      <c r="T906" t="b">
        <v>0</v>
      </c>
      <c r="U906" t="str">
        <f t="shared" si="104"/>
        <v>Unsuccessful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8223</v>
      </c>
      <c r="H907" t="s">
        <v>8244</v>
      </c>
      <c r="I907" s="10">
        <f t="shared" si="102"/>
        <v>40567.239884259259</v>
      </c>
      <c r="J907" s="10">
        <f t="shared" si="103"/>
        <v>40507.239884259259</v>
      </c>
      <c r="K907">
        <v>1295847926</v>
      </c>
      <c r="L907">
        <v>1290663926</v>
      </c>
      <c r="M907" t="b">
        <v>0</v>
      </c>
      <c r="N907">
        <v>6</v>
      </c>
      <c r="O907" s="5">
        <f t="shared" si="98"/>
        <v>3.0153846153846153E-2</v>
      </c>
      <c r="P90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t="s">
        <v>8276</v>
      </c>
      <c r="T907" t="b">
        <v>0</v>
      </c>
      <c r="U907" t="str">
        <f t="shared" si="104"/>
        <v>Unsuccessful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8223</v>
      </c>
      <c r="H908" t="s">
        <v>8244</v>
      </c>
      <c r="I908" s="10">
        <f t="shared" si="102"/>
        <v>41711.148032407407</v>
      </c>
      <c r="J908" s="10">
        <f t="shared" si="103"/>
        <v>41681.189699074072</v>
      </c>
      <c r="K908">
        <v>1394681590</v>
      </c>
      <c r="L908">
        <v>1392093190</v>
      </c>
      <c r="M908" t="b">
        <v>0</v>
      </c>
      <c r="N908">
        <v>0</v>
      </c>
      <c r="O908" s="5">
        <f t="shared" si="98"/>
        <v>0</v>
      </c>
      <c r="P908" t="str">
        <f t="shared" si="99"/>
        <v>Received No Donations</v>
      </c>
      <c r="Q908" t="str">
        <f t="shared" si="100"/>
        <v>music</v>
      </c>
      <c r="R908" t="str">
        <f t="shared" si="101"/>
        <v>jazz</v>
      </c>
      <c r="S908" t="s">
        <v>8276</v>
      </c>
      <c r="T908" t="b">
        <v>0</v>
      </c>
      <c r="U908" t="str">
        <f t="shared" si="104"/>
        <v>Unsuccessful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8223</v>
      </c>
      <c r="H909" t="s">
        <v>8244</v>
      </c>
      <c r="I909" s="10">
        <f t="shared" si="102"/>
        <v>40797.192395833335</v>
      </c>
      <c r="J909" s="10">
        <f t="shared" si="103"/>
        <v>40767.192395833335</v>
      </c>
      <c r="K909">
        <v>1315715823</v>
      </c>
      <c r="L909">
        <v>1313123823</v>
      </c>
      <c r="M909" t="b">
        <v>0</v>
      </c>
      <c r="N909">
        <v>0</v>
      </c>
      <c r="O909" s="5">
        <f t="shared" si="98"/>
        <v>0</v>
      </c>
      <c r="P909" t="str">
        <f t="shared" si="99"/>
        <v>Received No Donations</v>
      </c>
      <c r="Q909" t="str">
        <f t="shared" si="100"/>
        <v>music</v>
      </c>
      <c r="R909" t="str">
        <f t="shared" si="101"/>
        <v>jazz</v>
      </c>
      <c r="S909" t="s">
        <v>8276</v>
      </c>
      <c r="T909" t="b">
        <v>0</v>
      </c>
      <c r="U909" t="str">
        <f t="shared" si="104"/>
        <v>Unsuccessful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8223</v>
      </c>
      <c r="H910" t="s">
        <v>8244</v>
      </c>
      <c r="I910" s="10">
        <f t="shared" si="102"/>
        <v>40386.207638888889</v>
      </c>
      <c r="J910" s="10">
        <f t="shared" si="103"/>
        <v>40340.801562499997</v>
      </c>
      <c r="K910">
        <v>1280206740</v>
      </c>
      <c r="L910">
        <v>1276283655</v>
      </c>
      <c r="M910" t="b">
        <v>0</v>
      </c>
      <c r="N910">
        <v>0</v>
      </c>
      <c r="O910" s="5">
        <f t="shared" si="98"/>
        <v>0</v>
      </c>
      <c r="P910" t="str">
        <f t="shared" si="99"/>
        <v>Received No Donations</v>
      </c>
      <c r="Q910" t="str">
        <f t="shared" si="100"/>
        <v>music</v>
      </c>
      <c r="R910" t="str">
        <f t="shared" si="101"/>
        <v>jazz</v>
      </c>
      <c r="S910" t="s">
        <v>8276</v>
      </c>
      <c r="T910" t="b">
        <v>0</v>
      </c>
      <c r="U910" t="str">
        <f t="shared" si="104"/>
        <v>Unsuccessful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8223</v>
      </c>
      <c r="H911" t="s">
        <v>8244</v>
      </c>
      <c r="I911" s="10">
        <f t="shared" si="102"/>
        <v>41113.166666666664</v>
      </c>
      <c r="J911" s="10">
        <f t="shared" si="103"/>
        <v>41081.69027777778</v>
      </c>
      <c r="K911">
        <v>1343016000</v>
      </c>
      <c r="L911">
        <v>1340296440</v>
      </c>
      <c r="M911" t="b">
        <v>0</v>
      </c>
      <c r="N911">
        <v>8</v>
      </c>
      <c r="O911" s="5">
        <f t="shared" si="98"/>
        <v>3.2500000000000001E-2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t="s">
        <v>8276</v>
      </c>
      <c r="T911" t="b">
        <v>0</v>
      </c>
      <c r="U911" t="str">
        <f t="shared" si="104"/>
        <v>Unsuccessful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8224</v>
      </c>
      <c r="H912" t="s">
        <v>8245</v>
      </c>
      <c r="I912" s="10">
        <f t="shared" si="102"/>
        <v>42797.545358796298</v>
      </c>
      <c r="J912" s="10">
        <f t="shared" si="103"/>
        <v>42737.545358796298</v>
      </c>
      <c r="K912">
        <v>1488546319</v>
      </c>
      <c r="L912">
        <v>1483362319</v>
      </c>
      <c r="M912" t="b">
        <v>0</v>
      </c>
      <c r="N912">
        <v>5</v>
      </c>
      <c r="O912" s="5">
        <f t="shared" si="98"/>
        <v>0.22363636363636363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t="s">
        <v>8276</v>
      </c>
      <c r="T912" t="b">
        <v>0</v>
      </c>
      <c r="U912" t="str">
        <f t="shared" si="104"/>
        <v>Unsuccessful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8223</v>
      </c>
      <c r="H913" t="s">
        <v>8244</v>
      </c>
      <c r="I913" s="10">
        <f t="shared" si="102"/>
        <v>41663.005150462966</v>
      </c>
      <c r="J913" s="10">
        <f t="shared" si="103"/>
        <v>41642.005150462966</v>
      </c>
      <c r="K913">
        <v>1390522045</v>
      </c>
      <c r="L913">
        <v>1388707645</v>
      </c>
      <c r="M913" t="b">
        <v>0</v>
      </c>
      <c r="N913">
        <v>0</v>
      </c>
      <c r="O913" s="5">
        <f t="shared" si="98"/>
        <v>0</v>
      </c>
      <c r="P913" t="str">
        <f t="shared" si="99"/>
        <v>Received No Donations</v>
      </c>
      <c r="Q913" t="str">
        <f t="shared" si="100"/>
        <v>music</v>
      </c>
      <c r="R913" t="str">
        <f t="shared" si="101"/>
        <v>jazz</v>
      </c>
      <c r="S913" t="s">
        <v>8276</v>
      </c>
      <c r="T913" t="b">
        <v>0</v>
      </c>
      <c r="U913" t="str">
        <f t="shared" si="104"/>
        <v>Unsuccessful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8223</v>
      </c>
      <c r="H914" t="s">
        <v>8244</v>
      </c>
      <c r="I914" s="10">
        <f t="shared" si="102"/>
        <v>41254.151006944448</v>
      </c>
      <c r="J914" s="10">
        <f t="shared" si="103"/>
        <v>41194.109340277777</v>
      </c>
      <c r="K914">
        <v>1355197047</v>
      </c>
      <c r="L914">
        <v>1350009447</v>
      </c>
      <c r="M914" t="b">
        <v>0</v>
      </c>
      <c r="N914">
        <v>2</v>
      </c>
      <c r="O914" s="5">
        <f t="shared" si="98"/>
        <v>8.5714285714285719E-3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t="s">
        <v>8276</v>
      </c>
      <c r="T914" t="b">
        <v>0</v>
      </c>
      <c r="U914" t="str">
        <f t="shared" si="104"/>
        <v>Unsuccessful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8223</v>
      </c>
      <c r="H915" t="s">
        <v>8244</v>
      </c>
      <c r="I915" s="10">
        <f t="shared" si="102"/>
        <v>41034.139108796298</v>
      </c>
      <c r="J915" s="10">
        <f t="shared" si="103"/>
        <v>41004.139108796298</v>
      </c>
      <c r="K915">
        <v>1336188019</v>
      </c>
      <c r="L915">
        <v>1333596019</v>
      </c>
      <c r="M915" t="b">
        <v>0</v>
      </c>
      <c r="N915">
        <v>24</v>
      </c>
      <c r="O915" s="5">
        <f t="shared" si="98"/>
        <v>6.6066666666666662E-2</v>
      </c>
      <c r="P91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t="s">
        <v>8276</v>
      </c>
      <c r="T915" t="b">
        <v>0</v>
      </c>
      <c r="U915" t="str">
        <f t="shared" si="104"/>
        <v>Unsuccessful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8223</v>
      </c>
      <c r="H916" t="s">
        <v>8244</v>
      </c>
      <c r="I916" s="10">
        <f t="shared" si="102"/>
        <v>41146.763275462959</v>
      </c>
      <c r="J916" s="10">
        <f t="shared" si="103"/>
        <v>41116.763275462959</v>
      </c>
      <c r="K916">
        <v>1345918747</v>
      </c>
      <c r="L916">
        <v>1343326747</v>
      </c>
      <c r="M916" t="b">
        <v>0</v>
      </c>
      <c r="N916">
        <v>0</v>
      </c>
      <c r="O916" s="5">
        <f t="shared" si="98"/>
        <v>0</v>
      </c>
      <c r="P916" t="str">
        <f t="shared" si="99"/>
        <v>Received No Donations</v>
      </c>
      <c r="Q916" t="str">
        <f t="shared" si="100"/>
        <v>music</v>
      </c>
      <c r="R916" t="str">
        <f t="shared" si="101"/>
        <v>jazz</v>
      </c>
      <c r="S916" t="s">
        <v>8276</v>
      </c>
      <c r="T916" t="b">
        <v>0</v>
      </c>
      <c r="U916" t="str">
        <f t="shared" si="104"/>
        <v>Unsuccessful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8223</v>
      </c>
      <c r="H917" t="s">
        <v>8244</v>
      </c>
      <c r="I917" s="10">
        <f t="shared" si="102"/>
        <v>40969.207638888889</v>
      </c>
      <c r="J917" s="10">
        <f t="shared" si="103"/>
        <v>40937.679560185185</v>
      </c>
      <c r="K917">
        <v>1330577940</v>
      </c>
      <c r="L917">
        <v>1327853914</v>
      </c>
      <c r="M917" t="b">
        <v>0</v>
      </c>
      <c r="N917">
        <v>9</v>
      </c>
      <c r="O917" s="5">
        <f t="shared" si="98"/>
        <v>5.7692307692307696E-2</v>
      </c>
      <c r="P91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t="s">
        <v>8276</v>
      </c>
      <c r="T917" t="b">
        <v>0</v>
      </c>
      <c r="U917" t="str">
        <f t="shared" si="104"/>
        <v>Unsuccessful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8223</v>
      </c>
      <c r="H918" t="s">
        <v>8244</v>
      </c>
      <c r="I918" s="10">
        <f t="shared" si="102"/>
        <v>40473.208333333336</v>
      </c>
      <c r="J918" s="10">
        <f t="shared" si="103"/>
        <v>40434.853402777779</v>
      </c>
      <c r="K918">
        <v>1287723600</v>
      </c>
      <c r="L918">
        <v>1284409734</v>
      </c>
      <c r="M918" t="b">
        <v>0</v>
      </c>
      <c r="N918">
        <v>0</v>
      </c>
      <c r="O918" s="5">
        <f t="shared" si="98"/>
        <v>0</v>
      </c>
      <c r="P918" t="str">
        <f t="shared" si="99"/>
        <v>Received No Donations</v>
      </c>
      <c r="Q918" t="str">
        <f t="shared" si="100"/>
        <v>music</v>
      </c>
      <c r="R918" t="str">
        <f t="shared" si="101"/>
        <v>jazz</v>
      </c>
      <c r="S918" t="s">
        <v>8276</v>
      </c>
      <c r="T918" t="b">
        <v>0</v>
      </c>
      <c r="U918" t="str">
        <f t="shared" si="104"/>
        <v>Unsuccessful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8223</v>
      </c>
      <c r="H919" t="s">
        <v>8244</v>
      </c>
      <c r="I919" s="10">
        <f t="shared" si="102"/>
        <v>41834.104166666664</v>
      </c>
      <c r="J919" s="10">
        <f t="shared" si="103"/>
        <v>41802.94363425926</v>
      </c>
      <c r="K919">
        <v>1405305000</v>
      </c>
      <c r="L919">
        <v>1402612730</v>
      </c>
      <c r="M919" t="b">
        <v>0</v>
      </c>
      <c r="N919">
        <v>1</v>
      </c>
      <c r="O919" s="5">
        <f t="shared" si="98"/>
        <v>6.0000000000000001E-3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t="s">
        <v>8276</v>
      </c>
      <c r="T919" t="b">
        <v>0</v>
      </c>
      <c r="U919" t="str">
        <f t="shared" si="104"/>
        <v>Unsuccessful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8224</v>
      </c>
      <c r="H920" t="s">
        <v>8245</v>
      </c>
      <c r="I920" s="10">
        <f t="shared" si="102"/>
        <v>41974.957881944443</v>
      </c>
      <c r="J920" s="10">
        <f t="shared" si="103"/>
        <v>41944.916215277779</v>
      </c>
      <c r="K920">
        <v>1417474761</v>
      </c>
      <c r="L920">
        <v>1414879161</v>
      </c>
      <c r="M920" t="b">
        <v>0</v>
      </c>
      <c r="N920">
        <v>10</v>
      </c>
      <c r="O920" s="5">
        <f t="shared" si="98"/>
        <v>5.0256410256410255E-2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t="s">
        <v>8276</v>
      </c>
      <c r="T920" t="b">
        <v>0</v>
      </c>
      <c r="U920" t="str">
        <f t="shared" si="104"/>
        <v>Unsuccessful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8223</v>
      </c>
      <c r="H921" t="s">
        <v>8244</v>
      </c>
      <c r="I921" s="10">
        <f t="shared" si="102"/>
        <v>41262.641724537039</v>
      </c>
      <c r="J921" s="10">
        <f t="shared" si="103"/>
        <v>41227.641724537039</v>
      </c>
      <c r="K921">
        <v>1355930645</v>
      </c>
      <c r="L921">
        <v>1352906645</v>
      </c>
      <c r="M921" t="b">
        <v>0</v>
      </c>
      <c r="N921">
        <v>1</v>
      </c>
      <c r="O921" s="5">
        <f t="shared" si="98"/>
        <v>5.0000000000000001E-3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t="s">
        <v>8276</v>
      </c>
      <c r="T921" t="b">
        <v>0</v>
      </c>
      <c r="U921" t="str">
        <f t="shared" si="104"/>
        <v>Unsuccessful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8223</v>
      </c>
      <c r="H922" t="s">
        <v>8244</v>
      </c>
      <c r="I922" s="10">
        <f t="shared" si="102"/>
        <v>41592.713217592594</v>
      </c>
      <c r="J922" s="10">
        <f t="shared" si="103"/>
        <v>41562.671550925923</v>
      </c>
      <c r="K922">
        <v>1384448822</v>
      </c>
      <c r="L922">
        <v>1381853222</v>
      </c>
      <c r="M922" t="b">
        <v>0</v>
      </c>
      <c r="N922">
        <v>0</v>
      </c>
      <c r="O922" s="5">
        <f t="shared" si="98"/>
        <v>0</v>
      </c>
      <c r="P922" t="str">
        <f t="shared" si="99"/>
        <v>Received No Donations</v>
      </c>
      <c r="Q922" t="str">
        <f t="shared" si="100"/>
        <v>music</v>
      </c>
      <c r="R922" t="str">
        <f t="shared" si="101"/>
        <v>jazz</v>
      </c>
      <c r="S922" t="s">
        <v>8276</v>
      </c>
      <c r="T922" t="b">
        <v>0</v>
      </c>
      <c r="U922" t="str">
        <f t="shared" si="104"/>
        <v>Unsuccessful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8223</v>
      </c>
      <c r="H923" t="s">
        <v>8244</v>
      </c>
      <c r="I923" s="10">
        <f t="shared" si="102"/>
        <v>40889.212685185186</v>
      </c>
      <c r="J923" s="10">
        <f t="shared" si="103"/>
        <v>40847.171018518522</v>
      </c>
      <c r="K923">
        <v>1323666376</v>
      </c>
      <c r="L923">
        <v>1320033976</v>
      </c>
      <c r="M923" t="b">
        <v>0</v>
      </c>
      <c r="N923">
        <v>20</v>
      </c>
      <c r="O923" s="5">
        <f t="shared" si="98"/>
        <v>0.309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t="s">
        <v>8276</v>
      </c>
      <c r="T923" t="b">
        <v>0</v>
      </c>
      <c r="U923" t="str">
        <f t="shared" si="104"/>
        <v>Unsuccessful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8223</v>
      </c>
      <c r="H924" t="s">
        <v>8244</v>
      </c>
      <c r="I924" s="10">
        <f t="shared" si="102"/>
        <v>41913.530011574076</v>
      </c>
      <c r="J924" s="10">
        <f t="shared" si="103"/>
        <v>41878.530011574076</v>
      </c>
      <c r="K924">
        <v>1412167393</v>
      </c>
      <c r="L924">
        <v>1409143393</v>
      </c>
      <c r="M924" t="b">
        <v>0</v>
      </c>
      <c r="N924">
        <v>30</v>
      </c>
      <c r="O924" s="5">
        <f t="shared" si="98"/>
        <v>0.21037037037037037</v>
      </c>
      <c r="P924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t="s">
        <v>8276</v>
      </c>
      <c r="T924" t="b">
        <v>0</v>
      </c>
      <c r="U924" t="str">
        <f t="shared" si="104"/>
        <v>Unsuccessful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8223</v>
      </c>
      <c r="H925" t="s">
        <v>8244</v>
      </c>
      <c r="I925" s="10">
        <f t="shared" si="102"/>
        <v>41965.001423611116</v>
      </c>
      <c r="J925" s="10">
        <f t="shared" si="103"/>
        <v>41934.959756944445</v>
      </c>
      <c r="K925">
        <v>1416614523</v>
      </c>
      <c r="L925">
        <v>1414018923</v>
      </c>
      <c r="M925" t="b">
        <v>0</v>
      </c>
      <c r="N925">
        <v>6</v>
      </c>
      <c r="O925" s="5">
        <f t="shared" si="98"/>
        <v>2.1999999999999999E-2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t="s">
        <v>8276</v>
      </c>
      <c r="T925" t="b">
        <v>0</v>
      </c>
      <c r="U925" t="str">
        <f t="shared" si="104"/>
        <v>Unsuccessful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8223</v>
      </c>
      <c r="H926" t="s">
        <v>8244</v>
      </c>
      <c r="I926" s="10">
        <f t="shared" si="102"/>
        <v>41318.942928240736</v>
      </c>
      <c r="J926" s="10">
        <f t="shared" si="103"/>
        <v>41288.942928240736</v>
      </c>
      <c r="K926">
        <v>1360795069</v>
      </c>
      <c r="L926">
        <v>1358203069</v>
      </c>
      <c r="M926" t="b">
        <v>0</v>
      </c>
      <c r="N926">
        <v>15</v>
      </c>
      <c r="O926" s="5">
        <f t="shared" si="98"/>
        <v>0.109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t="s">
        <v>8276</v>
      </c>
      <c r="T926" t="b">
        <v>0</v>
      </c>
      <c r="U926" t="str">
        <f t="shared" si="104"/>
        <v>Unsuccessful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8223</v>
      </c>
      <c r="H927" t="s">
        <v>8244</v>
      </c>
      <c r="I927" s="10">
        <f t="shared" si="102"/>
        <v>41605.922581018516</v>
      </c>
      <c r="J927" s="10">
        <f t="shared" si="103"/>
        <v>41575.880914351852</v>
      </c>
      <c r="K927">
        <v>1385590111</v>
      </c>
      <c r="L927">
        <v>1382994511</v>
      </c>
      <c r="M927" t="b">
        <v>0</v>
      </c>
      <c r="N927">
        <v>5</v>
      </c>
      <c r="O927" s="5">
        <f t="shared" si="98"/>
        <v>2.6666666666666668E-2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t="s">
        <v>8276</v>
      </c>
      <c r="T927" t="b">
        <v>0</v>
      </c>
      <c r="U927" t="str">
        <f t="shared" si="104"/>
        <v>Unsuccessful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8223</v>
      </c>
      <c r="H928" t="s">
        <v>8244</v>
      </c>
      <c r="I928" s="10">
        <f t="shared" si="102"/>
        <v>40367.944444444445</v>
      </c>
      <c r="J928" s="10">
        <f t="shared" si="103"/>
        <v>40338.02002314815</v>
      </c>
      <c r="K928">
        <v>1278628800</v>
      </c>
      <c r="L928">
        <v>1276043330</v>
      </c>
      <c r="M928" t="b">
        <v>0</v>
      </c>
      <c r="N928">
        <v>0</v>
      </c>
      <c r="O928" s="5">
        <f t="shared" si="98"/>
        <v>0</v>
      </c>
      <c r="P928" t="str">
        <f t="shared" si="99"/>
        <v>Received No Donations</v>
      </c>
      <c r="Q928" t="str">
        <f t="shared" si="100"/>
        <v>music</v>
      </c>
      <c r="R928" t="str">
        <f t="shared" si="101"/>
        <v>jazz</v>
      </c>
      <c r="S928" t="s">
        <v>8276</v>
      </c>
      <c r="T928" t="b">
        <v>0</v>
      </c>
      <c r="U928" t="str">
        <f t="shared" si="104"/>
        <v>Unsuccessful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8223</v>
      </c>
      <c r="H929" t="s">
        <v>8244</v>
      </c>
      <c r="I929" s="10">
        <f t="shared" si="102"/>
        <v>41043.822858796295</v>
      </c>
      <c r="J929" s="10">
        <f t="shared" si="103"/>
        <v>41013.822858796295</v>
      </c>
      <c r="K929">
        <v>1337024695</v>
      </c>
      <c r="L929">
        <v>1334432695</v>
      </c>
      <c r="M929" t="b">
        <v>0</v>
      </c>
      <c r="N929">
        <v>0</v>
      </c>
      <c r="O929" s="5">
        <f t="shared" si="98"/>
        <v>0</v>
      </c>
      <c r="P929" t="str">
        <f t="shared" si="99"/>
        <v>Received No Donations</v>
      </c>
      <c r="Q929" t="str">
        <f t="shared" si="100"/>
        <v>music</v>
      </c>
      <c r="R929" t="str">
        <f t="shared" si="101"/>
        <v>jazz</v>
      </c>
      <c r="S929" t="s">
        <v>8276</v>
      </c>
      <c r="T929" t="b">
        <v>0</v>
      </c>
      <c r="U929" t="str">
        <f t="shared" si="104"/>
        <v>Unsuccessful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8223</v>
      </c>
      <c r="H930" t="s">
        <v>8244</v>
      </c>
      <c r="I930" s="10">
        <f t="shared" si="102"/>
        <v>41231</v>
      </c>
      <c r="J930" s="10">
        <f t="shared" si="103"/>
        <v>41180.86241898148</v>
      </c>
      <c r="K930">
        <v>1353196800</v>
      </c>
      <c r="L930">
        <v>1348864913</v>
      </c>
      <c r="M930" t="b">
        <v>0</v>
      </c>
      <c r="N930">
        <v>28</v>
      </c>
      <c r="O930" s="5">
        <f t="shared" si="98"/>
        <v>0.10862068965517241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t="s">
        <v>8276</v>
      </c>
      <c r="T930" t="b">
        <v>0</v>
      </c>
      <c r="U930" t="str">
        <f t="shared" si="104"/>
        <v>Unsuccessful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8223</v>
      </c>
      <c r="H931" t="s">
        <v>8244</v>
      </c>
      <c r="I931" s="10">
        <f t="shared" si="102"/>
        <v>41008.196400462963</v>
      </c>
      <c r="J931" s="10">
        <f t="shared" si="103"/>
        <v>40978.238067129627</v>
      </c>
      <c r="K931">
        <v>1333946569</v>
      </c>
      <c r="L931">
        <v>1331358169</v>
      </c>
      <c r="M931" t="b">
        <v>0</v>
      </c>
      <c r="N931">
        <v>0</v>
      </c>
      <c r="O931" s="5">
        <f t="shared" si="98"/>
        <v>0</v>
      </c>
      <c r="P931" t="str">
        <f t="shared" si="99"/>
        <v>Received No Donations</v>
      </c>
      <c r="Q931" t="str">
        <f t="shared" si="100"/>
        <v>music</v>
      </c>
      <c r="R931" t="str">
        <f t="shared" si="101"/>
        <v>jazz</v>
      </c>
      <c r="S931" t="s">
        <v>8276</v>
      </c>
      <c r="T931" t="b">
        <v>0</v>
      </c>
      <c r="U931" t="str">
        <f t="shared" si="104"/>
        <v>Unsuccessful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8223</v>
      </c>
      <c r="H932" t="s">
        <v>8244</v>
      </c>
      <c r="I932" s="10">
        <f t="shared" si="102"/>
        <v>40354.897222222222</v>
      </c>
      <c r="J932" s="10">
        <f t="shared" si="103"/>
        <v>40312.915578703702</v>
      </c>
      <c r="K932">
        <v>1277501520</v>
      </c>
      <c r="L932">
        <v>1273874306</v>
      </c>
      <c r="M932" t="b">
        <v>0</v>
      </c>
      <c r="N932">
        <v>5</v>
      </c>
      <c r="O932" s="5">
        <f t="shared" si="98"/>
        <v>0.38333333333333336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t="s">
        <v>8276</v>
      </c>
      <c r="T932" t="b">
        <v>0</v>
      </c>
      <c r="U932" t="str">
        <f t="shared" si="104"/>
        <v>Unsuccessful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8224</v>
      </c>
      <c r="H933" t="s">
        <v>8245</v>
      </c>
      <c r="I933" s="10">
        <f t="shared" si="102"/>
        <v>41714.916666666664</v>
      </c>
      <c r="J933" s="10">
        <f t="shared" si="103"/>
        <v>41680.359976851854</v>
      </c>
      <c r="K933">
        <v>1395007200</v>
      </c>
      <c r="L933">
        <v>1392021502</v>
      </c>
      <c r="M933" t="b">
        <v>0</v>
      </c>
      <c r="N933">
        <v>7</v>
      </c>
      <c r="O933" s="5">
        <f t="shared" si="98"/>
        <v>6.5500000000000003E-2</v>
      </c>
      <c r="P93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t="s">
        <v>8276</v>
      </c>
      <c r="T933" t="b">
        <v>0</v>
      </c>
      <c r="U933" t="str">
        <f t="shared" si="104"/>
        <v>Unsuccessful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8223</v>
      </c>
      <c r="H934" t="s">
        <v>8244</v>
      </c>
      <c r="I934" s="10">
        <f t="shared" si="102"/>
        <v>41355.927604166667</v>
      </c>
      <c r="J934" s="10">
        <f t="shared" si="103"/>
        <v>41310.969270833331</v>
      </c>
      <c r="K934">
        <v>1363990545</v>
      </c>
      <c r="L934">
        <v>1360106145</v>
      </c>
      <c r="M934" t="b">
        <v>0</v>
      </c>
      <c r="N934">
        <v>30</v>
      </c>
      <c r="O934" s="5">
        <f t="shared" si="98"/>
        <v>0.14536842105263159</v>
      </c>
      <c r="P934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t="s">
        <v>8276</v>
      </c>
      <c r="T934" t="b">
        <v>0</v>
      </c>
      <c r="U934" t="str">
        <f t="shared" si="104"/>
        <v>Unsuccessful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8223</v>
      </c>
      <c r="H935" t="s">
        <v>8244</v>
      </c>
      <c r="I935" s="10">
        <f t="shared" si="102"/>
        <v>41771.169085648144</v>
      </c>
      <c r="J935" s="10">
        <f t="shared" si="103"/>
        <v>41711.169085648144</v>
      </c>
      <c r="K935">
        <v>1399867409</v>
      </c>
      <c r="L935">
        <v>1394683409</v>
      </c>
      <c r="M935" t="b">
        <v>0</v>
      </c>
      <c r="N935">
        <v>2</v>
      </c>
      <c r="O935" s="5">
        <f t="shared" si="98"/>
        <v>0.06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t="s">
        <v>8276</v>
      </c>
      <c r="T935" t="b">
        <v>0</v>
      </c>
      <c r="U935" t="str">
        <f t="shared" si="104"/>
        <v>Unsuccessful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8228</v>
      </c>
      <c r="H936" t="s">
        <v>8249</v>
      </c>
      <c r="I936" s="10">
        <f t="shared" si="102"/>
        <v>41763.25</v>
      </c>
      <c r="J936" s="10">
        <f t="shared" si="103"/>
        <v>41733.737083333333</v>
      </c>
      <c r="K936">
        <v>1399183200</v>
      </c>
      <c r="L936">
        <v>1396633284</v>
      </c>
      <c r="M936" t="b">
        <v>0</v>
      </c>
      <c r="N936">
        <v>30</v>
      </c>
      <c r="O936" s="5">
        <f t="shared" si="98"/>
        <v>0.30399999999999999</v>
      </c>
      <c r="P936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t="s">
        <v>8276</v>
      </c>
      <c r="T936" t="b">
        <v>0</v>
      </c>
      <c r="U936" t="str">
        <f t="shared" si="104"/>
        <v>Unsuccessful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8223</v>
      </c>
      <c r="H937" t="s">
        <v>8244</v>
      </c>
      <c r="I937" s="10">
        <f t="shared" si="102"/>
        <v>42398.333668981482</v>
      </c>
      <c r="J937" s="10">
        <f t="shared" si="103"/>
        <v>42368.333668981482</v>
      </c>
      <c r="K937">
        <v>1454054429</v>
      </c>
      <c r="L937">
        <v>1451462429</v>
      </c>
      <c r="M937" t="b">
        <v>0</v>
      </c>
      <c r="N937">
        <v>2</v>
      </c>
      <c r="O937" s="5">
        <f t="shared" si="98"/>
        <v>1.4285714285714285E-2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t="s">
        <v>8276</v>
      </c>
      <c r="T937" t="b">
        <v>0</v>
      </c>
      <c r="U937" t="str">
        <f t="shared" si="104"/>
        <v>Unsuccessful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8223</v>
      </c>
      <c r="H938" t="s">
        <v>8244</v>
      </c>
      <c r="I938" s="10">
        <f t="shared" si="102"/>
        <v>40926.833333333336</v>
      </c>
      <c r="J938" s="10">
        <f t="shared" si="103"/>
        <v>40883.024178240739</v>
      </c>
      <c r="K938">
        <v>1326916800</v>
      </c>
      <c r="L938">
        <v>1323131689</v>
      </c>
      <c r="M938" t="b">
        <v>0</v>
      </c>
      <c r="N938">
        <v>0</v>
      </c>
      <c r="O938" s="5">
        <f t="shared" si="98"/>
        <v>0</v>
      </c>
      <c r="P938" t="str">
        <f t="shared" si="99"/>
        <v>Received No Donations</v>
      </c>
      <c r="Q938" t="str">
        <f t="shared" si="100"/>
        <v>music</v>
      </c>
      <c r="R938" t="str">
        <f t="shared" si="101"/>
        <v>jazz</v>
      </c>
      <c r="S938" t="s">
        <v>8276</v>
      </c>
      <c r="T938" t="b">
        <v>0</v>
      </c>
      <c r="U938" t="str">
        <f t="shared" si="104"/>
        <v>Unsuccessful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8223</v>
      </c>
      <c r="H939" t="s">
        <v>8244</v>
      </c>
      <c r="I939" s="10">
        <f t="shared" si="102"/>
        <v>41581.839780092589</v>
      </c>
      <c r="J939" s="10">
        <f t="shared" si="103"/>
        <v>41551.798113425924</v>
      </c>
      <c r="K939">
        <v>1383509357</v>
      </c>
      <c r="L939">
        <v>1380913757</v>
      </c>
      <c r="M939" t="b">
        <v>0</v>
      </c>
      <c r="N939">
        <v>2</v>
      </c>
      <c r="O939" s="5">
        <f t="shared" si="98"/>
        <v>1.1428571428571429E-2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t="s">
        <v>8276</v>
      </c>
      <c r="T939" t="b">
        <v>0</v>
      </c>
      <c r="U939" t="str">
        <f t="shared" si="104"/>
        <v>Unsuccessful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8223</v>
      </c>
      <c r="H940" t="s">
        <v>8244</v>
      </c>
      <c r="I940" s="10">
        <f t="shared" si="102"/>
        <v>41154.479722222226</v>
      </c>
      <c r="J940" s="10">
        <f t="shared" si="103"/>
        <v>41124.479722222226</v>
      </c>
      <c r="K940">
        <v>1346585448</v>
      </c>
      <c r="L940">
        <v>1343993448</v>
      </c>
      <c r="M940" t="b">
        <v>0</v>
      </c>
      <c r="N940">
        <v>1</v>
      </c>
      <c r="O940" s="5">
        <f t="shared" si="98"/>
        <v>3.5714285714285713E-3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t="s">
        <v>8276</v>
      </c>
      <c r="T940" t="b">
        <v>0</v>
      </c>
      <c r="U940" t="str">
        <f t="shared" si="104"/>
        <v>Unsuccessful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8223</v>
      </c>
      <c r="H941" t="s">
        <v>8244</v>
      </c>
      <c r="I941" s="10">
        <f t="shared" si="102"/>
        <v>41455.831944444442</v>
      </c>
      <c r="J941" s="10">
        <f t="shared" si="103"/>
        <v>41416.763171296298</v>
      </c>
      <c r="K941">
        <v>1372622280</v>
      </c>
      <c r="L941">
        <v>1369246738</v>
      </c>
      <c r="M941" t="b">
        <v>0</v>
      </c>
      <c r="N941">
        <v>2</v>
      </c>
      <c r="O941" s="5">
        <f t="shared" si="98"/>
        <v>1.4545454545454545E-2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t="s">
        <v>8276</v>
      </c>
      <c r="T941" t="b">
        <v>0</v>
      </c>
      <c r="U941" t="str">
        <f t="shared" si="104"/>
        <v>Unsuccessful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8223</v>
      </c>
      <c r="H942" t="s">
        <v>8244</v>
      </c>
      <c r="I942" s="10">
        <f t="shared" si="102"/>
        <v>42227.008402777778</v>
      </c>
      <c r="J942" s="10">
        <f t="shared" si="103"/>
        <v>42182.008402777778</v>
      </c>
      <c r="K942">
        <v>1439251926</v>
      </c>
      <c r="L942">
        <v>1435363926</v>
      </c>
      <c r="M942" t="b">
        <v>0</v>
      </c>
      <c r="N942">
        <v>14</v>
      </c>
      <c r="O942" s="5">
        <f t="shared" si="98"/>
        <v>0.17155555555555554</v>
      </c>
      <c r="P942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t="s">
        <v>8271</v>
      </c>
      <c r="T942" t="b">
        <v>0</v>
      </c>
      <c r="U942" t="str">
        <f t="shared" si="104"/>
        <v>Unsuccessful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8223</v>
      </c>
      <c r="H943" t="s">
        <v>8244</v>
      </c>
      <c r="I943" s="10">
        <f t="shared" si="102"/>
        <v>42776.096585648149</v>
      </c>
      <c r="J943" s="10">
        <f t="shared" si="103"/>
        <v>42746.096585648149</v>
      </c>
      <c r="K943">
        <v>1486693145</v>
      </c>
      <c r="L943">
        <v>1484101145</v>
      </c>
      <c r="M943" t="b">
        <v>0</v>
      </c>
      <c r="N943">
        <v>31</v>
      </c>
      <c r="O943" s="5">
        <f t="shared" si="98"/>
        <v>2.3220000000000001E-2</v>
      </c>
      <c r="P94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t="s">
        <v>8271</v>
      </c>
      <c r="T943" t="b">
        <v>0</v>
      </c>
      <c r="U943" t="str">
        <f t="shared" si="104"/>
        <v>Unsuccessful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8223</v>
      </c>
      <c r="H944" t="s">
        <v>8244</v>
      </c>
      <c r="I944" s="10">
        <f t="shared" si="102"/>
        <v>42418.843287037038</v>
      </c>
      <c r="J944" s="10">
        <f t="shared" si="103"/>
        <v>42382.843287037038</v>
      </c>
      <c r="K944">
        <v>1455826460</v>
      </c>
      <c r="L944">
        <v>1452716060</v>
      </c>
      <c r="M944" t="b">
        <v>0</v>
      </c>
      <c r="N944">
        <v>16</v>
      </c>
      <c r="O944" s="5">
        <f t="shared" si="98"/>
        <v>8.9066666666666669E-2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t="s">
        <v>8271</v>
      </c>
      <c r="T944" t="b">
        <v>0</v>
      </c>
      <c r="U944" t="str">
        <f t="shared" si="104"/>
        <v>Unsuccessful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8223</v>
      </c>
      <c r="H945" t="s">
        <v>8244</v>
      </c>
      <c r="I945" s="10">
        <f t="shared" si="102"/>
        <v>42703.709548611107</v>
      </c>
      <c r="J945" s="10">
        <f t="shared" si="103"/>
        <v>42673.66788194445</v>
      </c>
      <c r="K945">
        <v>1480438905</v>
      </c>
      <c r="L945">
        <v>1477843305</v>
      </c>
      <c r="M945" t="b">
        <v>0</v>
      </c>
      <c r="N945">
        <v>12</v>
      </c>
      <c r="O945" s="5">
        <f t="shared" si="98"/>
        <v>9.633333333333334E-2</v>
      </c>
      <c r="P94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t="s">
        <v>8271</v>
      </c>
      <c r="T945" t="b">
        <v>0</v>
      </c>
      <c r="U945" t="str">
        <f t="shared" si="104"/>
        <v>Unsuccessful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8223</v>
      </c>
      <c r="H946" t="s">
        <v>8244</v>
      </c>
      <c r="I946" s="10">
        <f t="shared" si="102"/>
        <v>42478.583333333328</v>
      </c>
      <c r="J946" s="10">
        <f t="shared" si="103"/>
        <v>42444.583912037036</v>
      </c>
      <c r="K946">
        <v>1460988000</v>
      </c>
      <c r="L946">
        <v>1458050450</v>
      </c>
      <c r="M946" t="b">
        <v>0</v>
      </c>
      <c r="N946">
        <v>96</v>
      </c>
      <c r="O946" s="5">
        <f t="shared" si="98"/>
        <v>0.13325999999999999</v>
      </c>
      <c r="P946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t="s">
        <v>8271</v>
      </c>
      <c r="T946" t="b">
        <v>0</v>
      </c>
      <c r="U946" t="str">
        <f t="shared" si="104"/>
        <v>Unsuccessful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8229</v>
      </c>
      <c r="H947" t="s">
        <v>8247</v>
      </c>
      <c r="I947" s="10">
        <f t="shared" si="102"/>
        <v>42784.999305555553</v>
      </c>
      <c r="J947" s="10">
        <f t="shared" si="103"/>
        <v>42732.872986111106</v>
      </c>
      <c r="K947">
        <v>1487462340</v>
      </c>
      <c r="L947">
        <v>1482958626</v>
      </c>
      <c r="M947" t="b">
        <v>0</v>
      </c>
      <c r="N947">
        <v>16</v>
      </c>
      <c r="O947" s="5">
        <f t="shared" si="98"/>
        <v>2.4840000000000001E-2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t="s">
        <v>8271</v>
      </c>
      <c r="T947" t="b">
        <v>0</v>
      </c>
      <c r="U947" t="str">
        <f t="shared" si="104"/>
        <v>Unsuccessful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8223</v>
      </c>
      <c r="H948" t="s">
        <v>8244</v>
      </c>
      <c r="I948" s="10">
        <f t="shared" si="102"/>
        <v>42622.750555555554</v>
      </c>
      <c r="J948" s="10">
        <f t="shared" si="103"/>
        <v>42592.750555555554</v>
      </c>
      <c r="K948">
        <v>1473444048</v>
      </c>
      <c r="L948">
        <v>1470852048</v>
      </c>
      <c r="M948" t="b">
        <v>0</v>
      </c>
      <c r="N948">
        <v>5</v>
      </c>
      <c r="O948" s="5">
        <f t="shared" si="98"/>
        <v>1.9066666666666666E-2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t="s">
        <v>8271</v>
      </c>
      <c r="T948" t="b">
        <v>0</v>
      </c>
      <c r="U948" t="str">
        <f t="shared" si="104"/>
        <v>Unsuccessful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8223</v>
      </c>
      <c r="H949" t="s">
        <v>8244</v>
      </c>
      <c r="I949" s="10">
        <f t="shared" si="102"/>
        <v>42551.781319444446</v>
      </c>
      <c r="J949" s="10">
        <f t="shared" si="103"/>
        <v>42491.781319444446</v>
      </c>
      <c r="K949">
        <v>1467312306</v>
      </c>
      <c r="L949">
        <v>1462128306</v>
      </c>
      <c r="M949" t="b">
        <v>0</v>
      </c>
      <c r="N949">
        <v>0</v>
      </c>
      <c r="O949" s="5">
        <f t="shared" si="98"/>
        <v>0</v>
      </c>
      <c r="P949" t="str">
        <f t="shared" si="99"/>
        <v>Received No Donations</v>
      </c>
      <c r="Q949" t="str">
        <f t="shared" si="100"/>
        <v>technology</v>
      </c>
      <c r="R949" t="str">
        <f t="shared" si="101"/>
        <v>wearables</v>
      </c>
      <c r="S949" t="s">
        <v>8271</v>
      </c>
      <c r="T949" t="b">
        <v>0</v>
      </c>
      <c r="U949" t="str">
        <f t="shared" si="104"/>
        <v>Unsuccessful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8232</v>
      </c>
      <c r="H950" t="s">
        <v>8247</v>
      </c>
      <c r="I950" s="10">
        <f t="shared" si="102"/>
        <v>42441.828287037039</v>
      </c>
      <c r="J950" s="10">
        <f t="shared" si="103"/>
        <v>42411.828287037039</v>
      </c>
      <c r="K950">
        <v>1457812364</v>
      </c>
      <c r="L950">
        <v>1455220364</v>
      </c>
      <c r="M950" t="b">
        <v>0</v>
      </c>
      <c r="N950">
        <v>8</v>
      </c>
      <c r="O950" s="5">
        <f t="shared" si="98"/>
        <v>0.12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t="s">
        <v>8271</v>
      </c>
      <c r="T950" t="b">
        <v>0</v>
      </c>
      <c r="U950" t="str">
        <f t="shared" si="104"/>
        <v>Unsuccessful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8235</v>
      </c>
      <c r="H951" t="s">
        <v>8247</v>
      </c>
      <c r="I951" s="10">
        <f t="shared" si="102"/>
        <v>42421.043703703705</v>
      </c>
      <c r="J951" s="10">
        <f t="shared" si="103"/>
        <v>42361.043703703705</v>
      </c>
      <c r="K951">
        <v>1456016576</v>
      </c>
      <c r="L951">
        <v>1450832576</v>
      </c>
      <c r="M951" t="b">
        <v>0</v>
      </c>
      <c r="N951">
        <v>7</v>
      </c>
      <c r="O951" s="5">
        <f t="shared" si="98"/>
        <v>1.3650000000000001E-2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t="s">
        <v>8271</v>
      </c>
      <c r="T951" t="b">
        <v>0</v>
      </c>
      <c r="U951" t="str">
        <f t="shared" si="104"/>
        <v>Unsuccessful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8228</v>
      </c>
      <c r="H952" t="s">
        <v>8249</v>
      </c>
      <c r="I952" s="10">
        <f t="shared" si="102"/>
        <v>42386.750706018516</v>
      </c>
      <c r="J952" s="10">
        <f t="shared" si="103"/>
        <v>42356.750706018516</v>
      </c>
      <c r="K952">
        <v>1453053661</v>
      </c>
      <c r="L952">
        <v>1450461661</v>
      </c>
      <c r="M952" t="b">
        <v>0</v>
      </c>
      <c r="N952">
        <v>24</v>
      </c>
      <c r="O952" s="5">
        <f t="shared" si="98"/>
        <v>0.28039999999999998</v>
      </c>
      <c r="P952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t="s">
        <v>8271</v>
      </c>
      <c r="T952" t="b">
        <v>0</v>
      </c>
      <c r="U952" t="str">
        <f t="shared" si="104"/>
        <v>Unsuccessful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8223</v>
      </c>
      <c r="H953" t="s">
        <v>8244</v>
      </c>
      <c r="I953" s="10">
        <f t="shared" si="102"/>
        <v>42525.653611111113</v>
      </c>
      <c r="J953" s="10">
        <f t="shared" si="103"/>
        <v>42480.653611111113</v>
      </c>
      <c r="K953">
        <v>1465054872</v>
      </c>
      <c r="L953">
        <v>1461166872</v>
      </c>
      <c r="M953" t="b">
        <v>0</v>
      </c>
      <c r="N953">
        <v>121</v>
      </c>
      <c r="O953" s="5">
        <f t="shared" si="98"/>
        <v>0.38390000000000002</v>
      </c>
      <c r="P95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t="s">
        <v>8271</v>
      </c>
      <c r="T953" t="b">
        <v>0</v>
      </c>
      <c r="U953" t="str">
        <f t="shared" si="104"/>
        <v>Unsuccessful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8223</v>
      </c>
      <c r="H954" t="s">
        <v>8244</v>
      </c>
      <c r="I954" s="10">
        <f t="shared" si="102"/>
        <v>42692.655231481476</v>
      </c>
      <c r="J954" s="10">
        <f t="shared" si="103"/>
        <v>42662.613564814819</v>
      </c>
      <c r="K954">
        <v>1479483812</v>
      </c>
      <c r="L954">
        <v>1476888212</v>
      </c>
      <c r="M954" t="b">
        <v>0</v>
      </c>
      <c r="N954">
        <v>196</v>
      </c>
      <c r="O954" s="5">
        <f t="shared" si="98"/>
        <v>0.39942857142857141</v>
      </c>
      <c r="P954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t="s">
        <v>8271</v>
      </c>
      <c r="T954" t="b">
        <v>0</v>
      </c>
      <c r="U954" t="str">
        <f t="shared" si="104"/>
        <v>Unsuccessful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8223</v>
      </c>
      <c r="H955" t="s">
        <v>8244</v>
      </c>
      <c r="I955" s="10">
        <f t="shared" si="102"/>
        <v>42029.164340277777</v>
      </c>
      <c r="J955" s="10">
        <f t="shared" si="103"/>
        <v>41999.164340277777</v>
      </c>
      <c r="K955">
        <v>1422158199</v>
      </c>
      <c r="L955">
        <v>1419566199</v>
      </c>
      <c r="M955" t="b">
        <v>0</v>
      </c>
      <c r="N955">
        <v>5</v>
      </c>
      <c r="O955" s="5">
        <f t="shared" si="98"/>
        <v>8.3999999999999995E-3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t="s">
        <v>8271</v>
      </c>
      <c r="T955" t="b">
        <v>0</v>
      </c>
      <c r="U955" t="str">
        <f t="shared" si="104"/>
        <v>Unsuccessful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8223</v>
      </c>
      <c r="H956" t="s">
        <v>8244</v>
      </c>
      <c r="I956" s="10">
        <f t="shared" si="102"/>
        <v>42236.833784722221</v>
      </c>
      <c r="J956" s="10">
        <f t="shared" si="103"/>
        <v>42194.833784722221</v>
      </c>
      <c r="K956">
        <v>1440100839</v>
      </c>
      <c r="L956">
        <v>1436472039</v>
      </c>
      <c r="M956" t="b">
        <v>0</v>
      </c>
      <c r="N956">
        <v>73</v>
      </c>
      <c r="O956" s="5">
        <f t="shared" si="98"/>
        <v>0.43406666666666666</v>
      </c>
      <c r="P956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t="s">
        <v>8271</v>
      </c>
      <c r="T956" t="b">
        <v>0</v>
      </c>
      <c r="U956" t="str">
        <f t="shared" si="104"/>
        <v>Unsuccessful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8223</v>
      </c>
      <c r="H957" t="s">
        <v>8244</v>
      </c>
      <c r="I957" s="10">
        <f t="shared" si="102"/>
        <v>42626.295138888891</v>
      </c>
      <c r="J957" s="10">
        <f t="shared" si="103"/>
        <v>42586.295138888891</v>
      </c>
      <c r="K957">
        <v>1473750300</v>
      </c>
      <c r="L957">
        <v>1470294300</v>
      </c>
      <c r="M957" t="b">
        <v>0</v>
      </c>
      <c r="N957">
        <v>93</v>
      </c>
      <c r="O957" s="5">
        <f t="shared" si="98"/>
        <v>5.6613333333333335E-2</v>
      </c>
      <c r="P95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t="s">
        <v>8271</v>
      </c>
      <c r="T957" t="b">
        <v>0</v>
      </c>
      <c r="U957" t="str">
        <f t="shared" si="104"/>
        <v>Unsuccessful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8223</v>
      </c>
      <c r="H958" t="s">
        <v>8244</v>
      </c>
      <c r="I958" s="10">
        <f t="shared" si="102"/>
        <v>42120.872210648144</v>
      </c>
      <c r="J958" s="10">
        <f t="shared" si="103"/>
        <v>42060.913877314815</v>
      </c>
      <c r="K958">
        <v>1430081759</v>
      </c>
      <c r="L958">
        <v>1424901359</v>
      </c>
      <c r="M958" t="b">
        <v>0</v>
      </c>
      <c r="N958">
        <v>17</v>
      </c>
      <c r="O958" s="5">
        <f t="shared" si="98"/>
        <v>1.7219999999999999E-2</v>
      </c>
      <c r="P958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t="s">
        <v>8271</v>
      </c>
      <c r="T958" t="b">
        <v>0</v>
      </c>
      <c r="U958" t="str">
        <f t="shared" si="104"/>
        <v>Unsuccessful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8223</v>
      </c>
      <c r="H959" t="s">
        <v>8244</v>
      </c>
      <c r="I959" s="10">
        <f t="shared" si="102"/>
        <v>42691.594131944439</v>
      </c>
      <c r="J959" s="10">
        <f t="shared" si="103"/>
        <v>42660.552465277782</v>
      </c>
      <c r="K959">
        <v>1479392133</v>
      </c>
      <c r="L959">
        <v>1476710133</v>
      </c>
      <c r="M959" t="b">
        <v>0</v>
      </c>
      <c r="N959">
        <v>7</v>
      </c>
      <c r="O959" s="5">
        <f t="shared" si="98"/>
        <v>1.9416666666666665E-2</v>
      </c>
      <c r="P959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t="s">
        <v>8271</v>
      </c>
      <c r="T959" t="b">
        <v>0</v>
      </c>
      <c r="U959" t="str">
        <f t="shared" si="104"/>
        <v>Unsuccessful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8223</v>
      </c>
      <c r="H960" t="s">
        <v>8244</v>
      </c>
      <c r="I960" s="10">
        <f t="shared" si="102"/>
        <v>42104.207638888889</v>
      </c>
      <c r="J960" s="10">
        <f t="shared" si="103"/>
        <v>42082.802812499998</v>
      </c>
      <c r="K960">
        <v>1428641940</v>
      </c>
      <c r="L960">
        <v>1426792563</v>
      </c>
      <c r="M960" t="b">
        <v>0</v>
      </c>
      <c r="N960">
        <v>17</v>
      </c>
      <c r="O960" s="5">
        <f t="shared" si="98"/>
        <v>0.11328275684711328</v>
      </c>
      <c r="P960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t="s">
        <v>8271</v>
      </c>
      <c r="T960" t="b">
        <v>0</v>
      </c>
      <c r="U960" t="str">
        <f t="shared" si="104"/>
        <v>Unsuccessful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8223</v>
      </c>
      <c r="H961" t="s">
        <v>8244</v>
      </c>
      <c r="I961" s="10">
        <f t="shared" si="102"/>
        <v>42023.174363425926</v>
      </c>
      <c r="J961" s="10">
        <f t="shared" si="103"/>
        <v>41993.174363425926</v>
      </c>
      <c r="K961">
        <v>1421640665</v>
      </c>
      <c r="L961">
        <v>1419048665</v>
      </c>
      <c r="M961" t="b">
        <v>0</v>
      </c>
      <c r="N961">
        <v>171</v>
      </c>
      <c r="O961" s="5">
        <f t="shared" si="98"/>
        <v>0.3886</v>
      </c>
      <c r="P961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t="s">
        <v>8271</v>
      </c>
      <c r="T961" t="b">
        <v>0</v>
      </c>
      <c r="U961" t="str">
        <f t="shared" si="104"/>
        <v>Unsuccessful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8223</v>
      </c>
      <c r="H962" t="s">
        <v>8244</v>
      </c>
      <c r="I962" s="10">
        <f t="shared" si="102"/>
        <v>42808.585127314815</v>
      </c>
      <c r="J962" s="10">
        <f t="shared" si="103"/>
        <v>42766.626793981486</v>
      </c>
      <c r="K962">
        <v>1489500155</v>
      </c>
      <c r="L962">
        <v>1485874955</v>
      </c>
      <c r="M962" t="b">
        <v>0</v>
      </c>
      <c r="N962">
        <v>188</v>
      </c>
      <c r="O962" s="5">
        <f t="shared" ref="O962:O1025" si="105">E962/D962</f>
        <v>0.46100628930817611</v>
      </c>
      <c r="P962">
        <f t="shared" ref="P962:P1025" si="106">IFERROR((E962/N962),"Received No Donations")</f>
        <v>136.46276595744681</v>
      </c>
      <c r="Q962" t="str">
        <f t="shared" ref="Q962:Q1025" si="107">LEFT(S962,FIND("/",S962)-1)</f>
        <v>technology</v>
      </c>
      <c r="R962" t="str">
        <f t="shared" ref="R962:R1025" si="108">RIGHT(S962,LEN(S962)-FIND("/",S962))</f>
        <v>wearables</v>
      </c>
      <c r="S962" t="s">
        <v>8271</v>
      </c>
      <c r="T962" t="b">
        <v>0</v>
      </c>
      <c r="U962" t="str">
        <f t="shared" si="104"/>
        <v>Unsuccessful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8223</v>
      </c>
      <c r="H963" t="s">
        <v>8244</v>
      </c>
      <c r="I963" s="10">
        <f t="shared" ref="I963:I1026" si="109">((K963/86400)/IF(LEN(K963)=13,1000,1))+DATE(1970,1,1)</f>
        <v>42786.791666666672</v>
      </c>
      <c r="J963" s="10">
        <f t="shared" ref="J963:J1026" si="110">((L963/86400)/IF(LEN(L963)=13,1000,1))+DATE(1970,1,1)</f>
        <v>42740.693692129629</v>
      </c>
      <c r="K963">
        <v>1487617200</v>
      </c>
      <c r="L963">
        <v>1483634335</v>
      </c>
      <c r="M963" t="b">
        <v>0</v>
      </c>
      <c r="N963">
        <v>110</v>
      </c>
      <c r="O963" s="5">
        <f t="shared" si="105"/>
        <v>0.42188421052631581</v>
      </c>
      <c r="P963">
        <f t="shared" si="106"/>
        <v>364.35454545454547</v>
      </c>
      <c r="Q963" t="str">
        <f t="shared" si="107"/>
        <v>technology</v>
      </c>
      <c r="R963" t="str">
        <f t="shared" si="108"/>
        <v>wearables</v>
      </c>
      <c r="S963" t="s">
        <v>8271</v>
      </c>
      <c r="T963" t="b">
        <v>0</v>
      </c>
      <c r="U963" t="str">
        <f t="shared" ref="U963:U1026" si="111">IF(F963="successful","Successful","Unsuccessful")</f>
        <v>Unsuccessful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8223</v>
      </c>
      <c r="H964" t="s">
        <v>8244</v>
      </c>
      <c r="I964" s="10">
        <f t="shared" si="109"/>
        <v>42411.712418981479</v>
      </c>
      <c r="J964" s="10">
        <f t="shared" si="110"/>
        <v>42373.712418981479</v>
      </c>
      <c r="K964">
        <v>1455210353</v>
      </c>
      <c r="L964">
        <v>1451927153</v>
      </c>
      <c r="M964" t="b">
        <v>0</v>
      </c>
      <c r="N964">
        <v>37</v>
      </c>
      <c r="O964" s="5">
        <f t="shared" si="105"/>
        <v>0.2848</v>
      </c>
      <c r="P964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t="s">
        <v>8271</v>
      </c>
      <c r="T964" t="b">
        <v>0</v>
      </c>
      <c r="U964" t="str">
        <f t="shared" si="111"/>
        <v>Unsuccessful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8223</v>
      </c>
      <c r="H965" t="s">
        <v>8244</v>
      </c>
      <c r="I965" s="10">
        <f t="shared" si="109"/>
        <v>42660.635636574079</v>
      </c>
      <c r="J965" s="10">
        <f t="shared" si="110"/>
        <v>42625.635636574079</v>
      </c>
      <c r="K965">
        <v>1476717319</v>
      </c>
      <c r="L965">
        <v>1473693319</v>
      </c>
      <c r="M965" t="b">
        <v>0</v>
      </c>
      <c r="N965">
        <v>9</v>
      </c>
      <c r="O965" s="5">
        <f t="shared" si="105"/>
        <v>1.0771428571428571E-2</v>
      </c>
      <c r="P96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t="s">
        <v>8271</v>
      </c>
      <c r="T965" t="b">
        <v>0</v>
      </c>
      <c r="U965" t="str">
        <f t="shared" si="111"/>
        <v>Unsuccessful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8228</v>
      </c>
      <c r="H966" t="s">
        <v>8249</v>
      </c>
      <c r="I966" s="10">
        <f t="shared" si="109"/>
        <v>42248.628692129627</v>
      </c>
      <c r="J966" s="10">
        <f t="shared" si="110"/>
        <v>42208.628692129627</v>
      </c>
      <c r="K966">
        <v>1441119919</v>
      </c>
      <c r="L966">
        <v>1437663919</v>
      </c>
      <c r="M966" t="b">
        <v>0</v>
      </c>
      <c r="N966">
        <v>29</v>
      </c>
      <c r="O966" s="5">
        <f t="shared" si="105"/>
        <v>7.9909090909090902E-3</v>
      </c>
      <c r="P966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t="s">
        <v>8271</v>
      </c>
      <c r="T966" t="b">
        <v>0</v>
      </c>
      <c r="U966" t="str">
        <f t="shared" si="111"/>
        <v>Unsuccessful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8223</v>
      </c>
      <c r="H967" t="s">
        <v>8244</v>
      </c>
      <c r="I967" s="10">
        <f t="shared" si="109"/>
        <v>42669.165972222225</v>
      </c>
      <c r="J967" s="10">
        <f t="shared" si="110"/>
        <v>42637.016736111109</v>
      </c>
      <c r="K967">
        <v>1477454340</v>
      </c>
      <c r="L967">
        <v>1474676646</v>
      </c>
      <c r="M967" t="b">
        <v>0</v>
      </c>
      <c r="N967">
        <v>6</v>
      </c>
      <c r="O967" s="5">
        <f t="shared" si="105"/>
        <v>1.192E-2</v>
      </c>
      <c r="P96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t="s">
        <v>8271</v>
      </c>
      <c r="T967" t="b">
        <v>0</v>
      </c>
      <c r="U967" t="str">
        <f t="shared" si="111"/>
        <v>Unsuccessful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8223</v>
      </c>
      <c r="H968" t="s">
        <v>8244</v>
      </c>
      <c r="I968" s="10">
        <f t="shared" si="109"/>
        <v>42649.635787037041</v>
      </c>
      <c r="J968" s="10">
        <f t="shared" si="110"/>
        <v>42619.635787037041</v>
      </c>
      <c r="K968">
        <v>1475766932</v>
      </c>
      <c r="L968">
        <v>1473174932</v>
      </c>
      <c r="M968" t="b">
        <v>0</v>
      </c>
      <c r="N968">
        <v>30</v>
      </c>
      <c r="O968" s="5">
        <f t="shared" si="105"/>
        <v>0.14799999999999999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t="s">
        <v>8271</v>
      </c>
      <c r="T968" t="b">
        <v>0</v>
      </c>
      <c r="U968" t="str">
        <f t="shared" si="111"/>
        <v>Unsuccessful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8223</v>
      </c>
      <c r="H969" t="s">
        <v>8244</v>
      </c>
      <c r="I969" s="10">
        <f t="shared" si="109"/>
        <v>42482.21266203704</v>
      </c>
      <c r="J969" s="10">
        <f t="shared" si="110"/>
        <v>42422.254328703704</v>
      </c>
      <c r="K969">
        <v>1461301574</v>
      </c>
      <c r="L969">
        <v>1456121174</v>
      </c>
      <c r="M969" t="b">
        <v>0</v>
      </c>
      <c r="N969">
        <v>81</v>
      </c>
      <c r="O969" s="5">
        <f t="shared" si="105"/>
        <v>0.17810000000000001</v>
      </c>
      <c r="P969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t="s">
        <v>8271</v>
      </c>
      <c r="T969" t="b">
        <v>0</v>
      </c>
      <c r="U969" t="str">
        <f t="shared" si="111"/>
        <v>Unsuccessful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8223</v>
      </c>
      <c r="H970" t="s">
        <v>8244</v>
      </c>
      <c r="I970" s="10">
        <f t="shared" si="109"/>
        <v>41866.847615740742</v>
      </c>
      <c r="J970" s="10">
        <f t="shared" si="110"/>
        <v>41836.847615740742</v>
      </c>
      <c r="K970">
        <v>1408134034</v>
      </c>
      <c r="L970">
        <v>1405542034</v>
      </c>
      <c r="M970" t="b">
        <v>0</v>
      </c>
      <c r="N970">
        <v>4</v>
      </c>
      <c r="O970" s="5">
        <f t="shared" si="105"/>
        <v>1.325E-2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t="s">
        <v>8271</v>
      </c>
      <c r="T970" t="b">
        <v>0</v>
      </c>
      <c r="U970" t="str">
        <f t="shared" si="111"/>
        <v>Unsuccessful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8237</v>
      </c>
      <c r="H971" t="s">
        <v>8254</v>
      </c>
      <c r="I971" s="10">
        <f t="shared" si="109"/>
        <v>42775.30332175926</v>
      </c>
      <c r="J971" s="10">
        <f t="shared" si="110"/>
        <v>42742.30332175926</v>
      </c>
      <c r="K971">
        <v>1486624607</v>
      </c>
      <c r="L971">
        <v>1483773407</v>
      </c>
      <c r="M971" t="b">
        <v>0</v>
      </c>
      <c r="N971">
        <v>11</v>
      </c>
      <c r="O971" s="5">
        <f t="shared" si="105"/>
        <v>0.46666666666666667</v>
      </c>
      <c r="P971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t="s">
        <v>8271</v>
      </c>
      <c r="T971" t="b">
        <v>0</v>
      </c>
      <c r="U971" t="str">
        <f t="shared" si="111"/>
        <v>Unsuccessful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8228</v>
      </c>
      <c r="H972" t="s">
        <v>8249</v>
      </c>
      <c r="I972" s="10">
        <f t="shared" si="109"/>
        <v>42758.207638888889</v>
      </c>
      <c r="J972" s="10">
        <f t="shared" si="110"/>
        <v>42721.220520833333</v>
      </c>
      <c r="K972">
        <v>1485147540</v>
      </c>
      <c r="L972">
        <v>1481951853</v>
      </c>
      <c r="M972" t="b">
        <v>0</v>
      </c>
      <c r="N972">
        <v>14</v>
      </c>
      <c r="O972" s="5">
        <f t="shared" si="105"/>
        <v>0.4592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t="s">
        <v>8271</v>
      </c>
      <c r="T972" t="b">
        <v>0</v>
      </c>
      <c r="U972" t="str">
        <f t="shared" si="111"/>
        <v>Unsuccessful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8223</v>
      </c>
      <c r="H973" t="s">
        <v>8244</v>
      </c>
      <c r="I973" s="10">
        <f t="shared" si="109"/>
        <v>42156.709027777775</v>
      </c>
      <c r="J973" s="10">
        <f t="shared" si="110"/>
        <v>42111.709027777775</v>
      </c>
      <c r="K973">
        <v>1433178060</v>
      </c>
      <c r="L973">
        <v>1429290060</v>
      </c>
      <c r="M973" t="b">
        <v>0</v>
      </c>
      <c r="N973">
        <v>5</v>
      </c>
      <c r="O973" s="5">
        <f t="shared" si="105"/>
        <v>2.2599999999999999E-3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t="s">
        <v>8271</v>
      </c>
      <c r="T973" t="b">
        <v>0</v>
      </c>
      <c r="U973" t="str">
        <f t="shared" si="111"/>
        <v>Unsuccessful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8223</v>
      </c>
      <c r="H974" t="s">
        <v>8244</v>
      </c>
      <c r="I974" s="10">
        <f t="shared" si="109"/>
        <v>41886.290972222225</v>
      </c>
      <c r="J974" s="10">
        <f t="shared" si="110"/>
        <v>41856.865717592591</v>
      </c>
      <c r="K974">
        <v>1409813940</v>
      </c>
      <c r="L974">
        <v>1407271598</v>
      </c>
      <c r="M974" t="b">
        <v>0</v>
      </c>
      <c r="N974">
        <v>45</v>
      </c>
      <c r="O974" s="5">
        <f t="shared" si="105"/>
        <v>0.34625</v>
      </c>
      <c r="P974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t="s">
        <v>8271</v>
      </c>
      <c r="T974" t="b">
        <v>0</v>
      </c>
      <c r="U974" t="str">
        <f t="shared" si="111"/>
        <v>Unsuccessful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8223</v>
      </c>
      <c r="H975" t="s">
        <v>8244</v>
      </c>
      <c r="I975" s="10">
        <f t="shared" si="109"/>
        <v>42317.056631944448</v>
      </c>
      <c r="J975" s="10">
        <f t="shared" si="110"/>
        <v>42257.014965277776</v>
      </c>
      <c r="K975">
        <v>1447032093</v>
      </c>
      <c r="L975">
        <v>1441844493</v>
      </c>
      <c r="M975" t="b">
        <v>0</v>
      </c>
      <c r="N975">
        <v>8</v>
      </c>
      <c r="O975" s="5">
        <f t="shared" si="105"/>
        <v>2.0549999999999999E-2</v>
      </c>
      <c r="P97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t="s">
        <v>8271</v>
      </c>
      <c r="T975" t="b">
        <v>0</v>
      </c>
      <c r="U975" t="str">
        <f t="shared" si="111"/>
        <v>Unsuccessful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8223</v>
      </c>
      <c r="H976" t="s">
        <v>8244</v>
      </c>
      <c r="I976" s="10">
        <f t="shared" si="109"/>
        <v>42454.707824074074</v>
      </c>
      <c r="J976" s="10">
        <f t="shared" si="110"/>
        <v>42424.749490740738</v>
      </c>
      <c r="K976">
        <v>1458925156</v>
      </c>
      <c r="L976">
        <v>1456336756</v>
      </c>
      <c r="M976" t="b">
        <v>0</v>
      </c>
      <c r="N976">
        <v>3</v>
      </c>
      <c r="O976" s="5">
        <f t="shared" si="105"/>
        <v>5.5999999999999999E-3</v>
      </c>
      <c r="P976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t="s">
        <v>8271</v>
      </c>
      <c r="T976" t="b">
        <v>0</v>
      </c>
      <c r="U976" t="str">
        <f t="shared" si="111"/>
        <v>Unsuccessful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8223</v>
      </c>
      <c r="H977" t="s">
        <v>8244</v>
      </c>
      <c r="I977" s="10">
        <f t="shared" si="109"/>
        <v>42549.696585648147</v>
      </c>
      <c r="J977" s="10">
        <f t="shared" si="110"/>
        <v>42489.696585648147</v>
      </c>
      <c r="K977">
        <v>1467132185</v>
      </c>
      <c r="L977">
        <v>1461948185</v>
      </c>
      <c r="M977" t="b">
        <v>0</v>
      </c>
      <c r="N977">
        <v>24</v>
      </c>
      <c r="O977" s="5">
        <f t="shared" si="105"/>
        <v>2.6069999999999999E-2</v>
      </c>
      <c r="P97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t="s">
        <v>8271</v>
      </c>
      <c r="T977" t="b">
        <v>0</v>
      </c>
      <c r="U977" t="str">
        <f t="shared" si="111"/>
        <v>Unsuccessful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8225</v>
      </c>
      <c r="H978" t="s">
        <v>8246</v>
      </c>
      <c r="I978" s="10">
        <f t="shared" si="109"/>
        <v>42230.058993055558</v>
      </c>
      <c r="J978" s="10">
        <f t="shared" si="110"/>
        <v>42185.058993055558</v>
      </c>
      <c r="K978">
        <v>1439515497</v>
      </c>
      <c r="L978">
        <v>1435627497</v>
      </c>
      <c r="M978" t="b">
        <v>0</v>
      </c>
      <c r="N978">
        <v>18</v>
      </c>
      <c r="O978" s="5">
        <f t="shared" si="105"/>
        <v>1.9259999999999999E-2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t="s">
        <v>8271</v>
      </c>
      <c r="T978" t="b">
        <v>0</v>
      </c>
      <c r="U978" t="str">
        <f t="shared" si="111"/>
        <v>Unsuccessful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8238</v>
      </c>
      <c r="H979" t="s">
        <v>8247</v>
      </c>
      <c r="I979" s="10">
        <f t="shared" si="109"/>
        <v>42421.942094907412</v>
      </c>
      <c r="J979" s="10">
        <f t="shared" si="110"/>
        <v>42391.942094907412</v>
      </c>
      <c r="K979">
        <v>1456094197</v>
      </c>
      <c r="L979">
        <v>1453502197</v>
      </c>
      <c r="M979" t="b">
        <v>0</v>
      </c>
      <c r="N979">
        <v>12</v>
      </c>
      <c r="O979" s="5">
        <f t="shared" si="105"/>
        <v>0.33666666666666667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t="s">
        <v>8271</v>
      </c>
      <c r="T979" t="b">
        <v>0</v>
      </c>
      <c r="U979" t="str">
        <f t="shared" si="111"/>
        <v>Unsuccessful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8234</v>
      </c>
      <c r="H980" t="s">
        <v>8253</v>
      </c>
      <c r="I980" s="10">
        <f t="shared" si="109"/>
        <v>42425.309039351851</v>
      </c>
      <c r="J980" s="10">
        <f t="shared" si="110"/>
        <v>42395.309039351851</v>
      </c>
      <c r="K980">
        <v>1456385101</v>
      </c>
      <c r="L980">
        <v>1453793101</v>
      </c>
      <c r="M980" t="b">
        <v>0</v>
      </c>
      <c r="N980">
        <v>123</v>
      </c>
      <c r="O980" s="5">
        <f t="shared" si="105"/>
        <v>0.5626326718299024</v>
      </c>
      <c r="P980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t="s">
        <v>8271</v>
      </c>
      <c r="T980" t="b">
        <v>0</v>
      </c>
      <c r="U980" t="str">
        <f t="shared" si="111"/>
        <v>Unsuccessful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8223</v>
      </c>
      <c r="H981" t="s">
        <v>8244</v>
      </c>
      <c r="I981" s="10">
        <f t="shared" si="109"/>
        <v>42541.790972222225</v>
      </c>
      <c r="J981" s="10">
        <f t="shared" si="110"/>
        <v>42506.416990740741</v>
      </c>
      <c r="K981">
        <v>1466449140</v>
      </c>
      <c r="L981">
        <v>1463392828</v>
      </c>
      <c r="M981" t="b">
        <v>0</v>
      </c>
      <c r="N981">
        <v>96</v>
      </c>
      <c r="O981" s="5">
        <f t="shared" si="105"/>
        <v>0.82817600000000002</v>
      </c>
      <c r="P981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t="s">
        <v>8271</v>
      </c>
      <c r="T981" t="b">
        <v>0</v>
      </c>
      <c r="U981" t="str">
        <f t="shared" si="111"/>
        <v>Unsuccessful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8223</v>
      </c>
      <c r="H982" t="s">
        <v>8244</v>
      </c>
      <c r="I982" s="10">
        <f t="shared" si="109"/>
        <v>41973.945856481485</v>
      </c>
      <c r="J982" s="10">
        <f t="shared" si="110"/>
        <v>41928.904189814813</v>
      </c>
      <c r="K982">
        <v>1417387322</v>
      </c>
      <c r="L982">
        <v>1413495722</v>
      </c>
      <c r="M982" t="b">
        <v>0</v>
      </c>
      <c r="N982">
        <v>31</v>
      </c>
      <c r="O982" s="5">
        <f t="shared" si="105"/>
        <v>0.14860000000000001</v>
      </c>
      <c r="P982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t="s">
        <v>8271</v>
      </c>
      <c r="T982" t="b">
        <v>0</v>
      </c>
      <c r="U982" t="str">
        <f t="shared" si="111"/>
        <v>Unsuccessful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8223</v>
      </c>
      <c r="H983" t="s">
        <v>8244</v>
      </c>
      <c r="I983" s="10">
        <f t="shared" si="109"/>
        <v>41860.947013888886</v>
      </c>
      <c r="J983" s="10">
        <f t="shared" si="110"/>
        <v>41830.947013888886</v>
      </c>
      <c r="K983">
        <v>1407624222</v>
      </c>
      <c r="L983">
        <v>1405032222</v>
      </c>
      <c r="M983" t="b">
        <v>0</v>
      </c>
      <c r="N983">
        <v>4</v>
      </c>
      <c r="O983" s="5">
        <f t="shared" si="105"/>
        <v>1.2375123751237513E-4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t="s">
        <v>8271</v>
      </c>
      <c r="T983" t="b">
        <v>0</v>
      </c>
      <c r="U983" t="str">
        <f t="shared" si="111"/>
        <v>Unsuccessful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8223</v>
      </c>
      <c r="H984" t="s">
        <v>8244</v>
      </c>
      <c r="I984" s="10">
        <f t="shared" si="109"/>
        <v>42645.753310185188</v>
      </c>
      <c r="J984" s="10">
        <f t="shared" si="110"/>
        <v>42615.753310185188</v>
      </c>
      <c r="K984">
        <v>1475431486</v>
      </c>
      <c r="L984">
        <v>1472839486</v>
      </c>
      <c r="M984" t="b">
        <v>0</v>
      </c>
      <c r="N984">
        <v>3</v>
      </c>
      <c r="O984" s="5">
        <f t="shared" si="105"/>
        <v>1.7142857142857143E-4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t="s">
        <v>8271</v>
      </c>
      <c r="T984" t="b">
        <v>0</v>
      </c>
      <c r="U984" t="str">
        <f t="shared" si="111"/>
        <v>Unsuccessful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8226</v>
      </c>
      <c r="H985" t="s">
        <v>8247</v>
      </c>
      <c r="I985" s="10">
        <f t="shared" si="109"/>
        <v>42605.870833333334</v>
      </c>
      <c r="J985" s="10">
        <f t="shared" si="110"/>
        <v>42574.667650462958</v>
      </c>
      <c r="K985">
        <v>1471985640</v>
      </c>
      <c r="L985">
        <v>1469289685</v>
      </c>
      <c r="M985" t="b">
        <v>0</v>
      </c>
      <c r="N985">
        <v>179</v>
      </c>
      <c r="O985" s="5">
        <f t="shared" si="105"/>
        <v>0.2950613611721471</v>
      </c>
      <c r="P98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t="s">
        <v>8271</v>
      </c>
      <c r="T985" t="b">
        <v>0</v>
      </c>
      <c r="U985" t="str">
        <f t="shared" si="111"/>
        <v>Unsuccessful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8223</v>
      </c>
      <c r="H986" t="s">
        <v>8244</v>
      </c>
      <c r="I986" s="10">
        <f t="shared" si="109"/>
        <v>42091.074166666665</v>
      </c>
      <c r="J986" s="10">
        <f t="shared" si="110"/>
        <v>42061.11583333333</v>
      </c>
      <c r="K986">
        <v>1427507208</v>
      </c>
      <c r="L986">
        <v>1424918808</v>
      </c>
      <c r="M986" t="b">
        <v>0</v>
      </c>
      <c r="N986">
        <v>3</v>
      </c>
      <c r="O986" s="5">
        <f t="shared" si="105"/>
        <v>1.06E-2</v>
      </c>
      <c r="P986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t="s">
        <v>8271</v>
      </c>
      <c r="T986" t="b">
        <v>0</v>
      </c>
      <c r="U986" t="str">
        <f t="shared" si="111"/>
        <v>Unsuccessful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8235</v>
      </c>
      <c r="H987" t="s">
        <v>8247</v>
      </c>
      <c r="I987" s="10">
        <f t="shared" si="109"/>
        <v>42369.958333333328</v>
      </c>
      <c r="J987" s="10">
        <f t="shared" si="110"/>
        <v>42339.967708333337</v>
      </c>
      <c r="K987">
        <v>1451602800</v>
      </c>
      <c r="L987">
        <v>1449011610</v>
      </c>
      <c r="M987" t="b">
        <v>0</v>
      </c>
      <c r="N987">
        <v>23</v>
      </c>
      <c r="O987" s="5">
        <f t="shared" si="105"/>
        <v>6.2933333333333327E-2</v>
      </c>
      <c r="P98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t="s">
        <v>8271</v>
      </c>
      <c r="T987" t="b">
        <v>0</v>
      </c>
      <c r="U987" t="str">
        <f t="shared" si="111"/>
        <v>Unsuccessful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8224</v>
      </c>
      <c r="H988" t="s">
        <v>8245</v>
      </c>
      <c r="I988" s="10">
        <f t="shared" si="109"/>
        <v>42379</v>
      </c>
      <c r="J988" s="10">
        <f t="shared" si="110"/>
        <v>42324.767361111109</v>
      </c>
      <c r="K988">
        <v>1452384000</v>
      </c>
      <c r="L988">
        <v>1447698300</v>
      </c>
      <c r="M988" t="b">
        <v>0</v>
      </c>
      <c r="N988">
        <v>23</v>
      </c>
      <c r="O988" s="5">
        <f t="shared" si="105"/>
        <v>0.1275</v>
      </c>
      <c r="P988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t="s">
        <v>8271</v>
      </c>
      <c r="T988" t="b">
        <v>0</v>
      </c>
      <c r="U988" t="str">
        <f t="shared" si="111"/>
        <v>Unsuccessful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8232</v>
      </c>
      <c r="H989" t="s">
        <v>8247</v>
      </c>
      <c r="I989" s="10">
        <f t="shared" si="109"/>
        <v>41813.294560185182</v>
      </c>
      <c r="J989" s="10">
        <f t="shared" si="110"/>
        <v>41773.294560185182</v>
      </c>
      <c r="K989">
        <v>1403507050</v>
      </c>
      <c r="L989">
        <v>1400051050</v>
      </c>
      <c r="M989" t="b">
        <v>0</v>
      </c>
      <c r="N989">
        <v>41</v>
      </c>
      <c r="O989" s="5">
        <f t="shared" si="105"/>
        <v>0.13220000000000001</v>
      </c>
      <c r="P989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t="s">
        <v>8271</v>
      </c>
      <c r="T989" t="b">
        <v>0</v>
      </c>
      <c r="U989" t="str">
        <f t="shared" si="111"/>
        <v>Unsuccessful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8236</v>
      </c>
      <c r="H990" t="s">
        <v>8247</v>
      </c>
      <c r="I990" s="10">
        <f t="shared" si="109"/>
        <v>42644.356770833328</v>
      </c>
      <c r="J990" s="10">
        <f t="shared" si="110"/>
        <v>42614.356770833328</v>
      </c>
      <c r="K990">
        <v>1475310825</v>
      </c>
      <c r="L990">
        <v>1472718825</v>
      </c>
      <c r="M990" t="b">
        <v>0</v>
      </c>
      <c r="N990">
        <v>0</v>
      </c>
      <c r="O990" s="5">
        <f t="shared" si="105"/>
        <v>0</v>
      </c>
      <c r="P990" t="str">
        <f t="shared" si="106"/>
        <v>Received No Donations</v>
      </c>
      <c r="Q990" t="str">
        <f t="shared" si="107"/>
        <v>technology</v>
      </c>
      <c r="R990" t="str">
        <f t="shared" si="108"/>
        <v>wearables</v>
      </c>
      <c r="S990" t="s">
        <v>8271</v>
      </c>
      <c r="T990" t="b">
        <v>0</v>
      </c>
      <c r="U990" t="str">
        <f t="shared" si="111"/>
        <v>Unsuccessful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8223</v>
      </c>
      <c r="H991" t="s">
        <v>8244</v>
      </c>
      <c r="I991" s="10">
        <f t="shared" si="109"/>
        <v>42641.933969907404</v>
      </c>
      <c r="J991" s="10">
        <f t="shared" si="110"/>
        <v>42611.933969907404</v>
      </c>
      <c r="K991">
        <v>1475101495</v>
      </c>
      <c r="L991">
        <v>1472509495</v>
      </c>
      <c r="M991" t="b">
        <v>0</v>
      </c>
      <c r="N991">
        <v>32</v>
      </c>
      <c r="O991" s="5">
        <f t="shared" si="105"/>
        <v>0.16769999999999999</v>
      </c>
      <c r="P991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t="s">
        <v>8271</v>
      </c>
      <c r="T991" t="b">
        <v>0</v>
      </c>
      <c r="U991" t="str">
        <f t="shared" si="111"/>
        <v>Unsuccessful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8223</v>
      </c>
      <c r="H992" t="s">
        <v>8244</v>
      </c>
      <c r="I992" s="10">
        <f t="shared" si="109"/>
        <v>41885.784305555557</v>
      </c>
      <c r="J992" s="10">
        <f t="shared" si="110"/>
        <v>41855.784305555557</v>
      </c>
      <c r="K992">
        <v>1409770164</v>
      </c>
      <c r="L992">
        <v>1407178164</v>
      </c>
      <c r="M992" t="b">
        <v>0</v>
      </c>
      <c r="N992">
        <v>2</v>
      </c>
      <c r="O992" s="5">
        <f t="shared" si="105"/>
        <v>1.0399999999999999E-3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t="s">
        <v>8271</v>
      </c>
      <c r="T992" t="b">
        <v>0</v>
      </c>
      <c r="U992" t="str">
        <f t="shared" si="111"/>
        <v>Unsuccessful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8224</v>
      </c>
      <c r="H993" t="s">
        <v>8245</v>
      </c>
      <c r="I993" s="10">
        <f t="shared" si="109"/>
        <v>42563.785416666666</v>
      </c>
      <c r="J993" s="10">
        <f t="shared" si="110"/>
        <v>42538.75680555556</v>
      </c>
      <c r="K993">
        <v>1468349460</v>
      </c>
      <c r="L993">
        <v>1466186988</v>
      </c>
      <c r="M993" t="b">
        <v>0</v>
      </c>
      <c r="N993">
        <v>7</v>
      </c>
      <c r="O993" s="5">
        <f t="shared" si="105"/>
        <v>4.24E-2</v>
      </c>
      <c r="P99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t="s">
        <v>8271</v>
      </c>
      <c r="T993" t="b">
        <v>0</v>
      </c>
      <c r="U993" t="str">
        <f t="shared" si="111"/>
        <v>Unsuccessful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8223</v>
      </c>
      <c r="H994" t="s">
        <v>8244</v>
      </c>
      <c r="I994" s="10">
        <f t="shared" si="109"/>
        <v>42497.883321759262</v>
      </c>
      <c r="J994" s="10">
        <f t="shared" si="110"/>
        <v>42437.924988425926</v>
      </c>
      <c r="K994">
        <v>1462655519</v>
      </c>
      <c r="L994">
        <v>1457475119</v>
      </c>
      <c r="M994" t="b">
        <v>0</v>
      </c>
      <c r="N994">
        <v>4</v>
      </c>
      <c r="O994" s="5">
        <f t="shared" si="105"/>
        <v>4.6699999999999997E-3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t="s">
        <v>8271</v>
      </c>
      <c r="T994" t="b">
        <v>0</v>
      </c>
      <c r="U994" t="str">
        <f t="shared" si="111"/>
        <v>Unsuccessful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8223</v>
      </c>
      <c r="H995" t="s">
        <v>8244</v>
      </c>
      <c r="I995" s="10">
        <f t="shared" si="109"/>
        <v>42686.208333333328</v>
      </c>
      <c r="J995" s="10">
        <f t="shared" si="110"/>
        <v>42652.964907407411</v>
      </c>
      <c r="K995">
        <v>1478926800</v>
      </c>
      <c r="L995">
        <v>1476054568</v>
      </c>
      <c r="M995" t="b">
        <v>0</v>
      </c>
      <c r="N995">
        <v>196</v>
      </c>
      <c r="O995" s="5">
        <f t="shared" si="105"/>
        <v>0.25087142857142858</v>
      </c>
      <c r="P99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t="s">
        <v>8271</v>
      </c>
      <c r="T995" t="b">
        <v>0</v>
      </c>
      <c r="U995" t="str">
        <f t="shared" si="111"/>
        <v>Unsuccessful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8223</v>
      </c>
      <c r="H996" t="s">
        <v>8244</v>
      </c>
      <c r="I996" s="10">
        <f t="shared" si="109"/>
        <v>41973.957638888889</v>
      </c>
      <c r="J996" s="10">
        <f t="shared" si="110"/>
        <v>41921.263078703705</v>
      </c>
      <c r="K996">
        <v>1417388340</v>
      </c>
      <c r="L996">
        <v>1412835530</v>
      </c>
      <c r="M996" t="b">
        <v>0</v>
      </c>
      <c r="N996">
        <v>11</v>
      </c>
      <c r="O996" s="5">
        <f t="shared" si="105"/>
        <v>2.3345000000000001E-2</v>
      </c>
      <c r="P996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t="s">
        <v>8271</v>
      </c>
      <c r="T996" t="b">
        <v>0</v>
      </c>
      <c r="U996" t="str">
        <f t="shared" si="111"/>
        <v>Unsuccessful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8223</v>
      </c>
      <c r="H997" t="s">
        <v>8244</v>
      </c>
      <c r="I997" s="10">
        <f t="shared" si="109"/>
        <v>41972.666666666672</v>
      </c>
      <c r="J997" s="10">
        <f t="shared" si="110"/>
        <v>41947.940740740742</v>
      </c>
      <c r="K997">
        <v>1417276800</v>
      </c>
      <c r="L997">
        <v>1415140480</v>
      </c>
      <c r="M997" t="b">
        <v>0</v>
      </c>
      <c r="N997">
        <v>9</v>
      </c>
      <c r="O997" s="5">
        <f t="shared" si="105"/>
        <v>7.2599999999999998E-2</v>
      </c>
      <c r="P99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t="s">
        <v>8271</v>
      </c>
      <c r="T997" t="b">
        <v>0</v>
      </c>
      <c r="U997" t="str">
        <f t="shared" si="111"/>
        <v>Unsuccessful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8223</v>
      </c>
      <c r="H998" t="s">
        <v>8244</v>
      </c>
      <c r="I998" s="10">
        <f t="shared" si="109"/>
        <v>41847.643750000003</v>
      </c>
      <c r="J998" s="10">
        <f t="shared" si="110"/>
        <v>41817.866435185184</v>
      </c>
      <c r="K998">
        <v>1406474820</v>
      </c>
      <c r="L998">
        <v>1403902060</v>
      </c>
      <c r="M998" t="b">
        <v>0</v>
      </c>
      <c r="N998">
        <v>5</v>
      </c>
      <c r="O998" s="5">
        <f t="shared" si="105"/>
        <v>1.6250000000000001E-2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t="s">
        <v>8271</v>
      </c>
      <c r="T998" t="b">
        <v>0</v>
      </c>
      <c r="U998" t="str">
        <f t="shared" si="111"/>
        <v>Unsuccessful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8223</v>
      </c>
      <c r="H999" t="s">
        <v>8244</v>
      </c>
      <c r="I999" s="10">
        <f t="shared" si="109"/>
        <v>41971.144641203704</v>
      </c>
      <c r="J999" s="10">
        <f t="shared" si="110"/>
        <v>41941.10297453704</v>
      </c>
      <c r="K999">
        <v>1417145297</v>
      </c>
      <c r="L999">
        <v>1414549697</v>
      </c>
      <c r="M999" t="b">
        <v>0</v>
      </c>
      <c r="N999">
        <v>8</v>
      </c>
      <c r="O999" s="5">
        <f t="shared" si="105"/>
        <v>1.2999999999999999E-2</v>
      </c>
      <c r="P999">
        <f t="shared" si="106"/>
        <v>8.125</v>
      </c>
      <c r="Q999" t="str">
        <f t="shared" si="107"/>
        <v>technology</v>
      </c>
      <c r="R999" t="str">
        <f t="shared" si="108"/>
        <v>wearables</v>
      </c>
      <c r="S999" t="s">
        <v>8271</v>
      </c>
      <c r="T999" t="b">
        <v>0</v>
      </c>
      <c r="U999" t="str">
        <f t="shared" si="111"/>
        <v>Unsuccessful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8228</v>
      </c>
      <c r="H1000" t="s">
        <v>8249</v>
      </c>
      <c r="I1000" s="10">
        <f t="shared" si="109"/>
        <v>42327.210659722223</v>
      </c>
      <c r="J1000" s="10">
        <f t="shared" si="110"/>
        <v>42282.168993055559</v>
      </c>
      <c r="K1000">
        <v>1447909401</v>
      </c>
      <c r="L1000">
        <v>1444017801</v>
      </c>
      <c r="M1000" t="b">
        <v>0</v>
      </c>
      <c r="N1000">
        <v>229</v>
      </c>
      <c r="O1000" s="5">
        <f t="shared" si="105"/>
        <v>0.58558333333333334</v>
      </c>
      <c r="P1000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t="s">
        <v>8271</v>
      </c>
      <c r="T1000" t="b">
        <v>0</v>
      </c>
      <c r="U1000" t="str">
        <f t="shared" si="111"/>
        <v>Unsuccessful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8228</v>
      </c>
      <c r="H1001" t="s">
        <v>8249</v>
      </c>
      <c r="I1001" s="10">
        <f t="shared" si="109"/>
        <v>41956.334722222222</v>
      </c>
      <c r="J1001" s="10">
        <f t="shared" si="110"/>
        <v>41926.29965277778</v>
      </c>
      <c r="K1001">
        <v>1415865720</v>
      </c>
      <c r="L1001">
        <v>1413270690</v>
      </c>
      <c r="M1001" t="b">
        <v>0</v>
      </c>
      <c r="N1001">
        <v>40</v>
      </c>
      <c r="O1001" s="5">
        <f t="shared" si="105"/>
        <v>7.7886666666666673E-2</v>
      </c>
      <c r="P1001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t="s">
        <v>8271</v>
      </c>
      <c r="T1001" t="b">
        <v>0</v>
      </c>
      <c r="U1001" t="str">
        <f t="shared" si="111"/>
        <v>Unsuccessful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8223</v>
      </c>
      <c r="H1002" t="s">
        <v>8244</v>
      </c>
      <c r="I1002" s="10">
        <f t="shared" si="109"/>
        <v>42809.018055555556</v>
      </c>
      <c r="J1002" s="10">
        <f t="shared" si="110"/>
        <v>42749.05972222222</v>
      </c>
      <c r="K1002">
        <v>1489537560</v>
      </c>
      <c r="L1002">
        <v>1484357160</v>
      </c>
      <c r="M1002" t="b">
        <v>0</v>
      </c>
      <c r="N1002">
        <v>6</v>
      </c>
      <c r="O1002" s="5">
        <f t="shared" si="105"/>
        <v>2.2157147647256063E-2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t="s">
        <v>8271</v>
      </c>
      <c r="T1002" t="b">
        <v>0</v>
      </c>
      <c r="U1002" t="str">
        <f t="shared" si="111"/>
        <v>Unsuccessful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8224</v>
      </c>
      <c r="H1003" t="s">
        <v>8245</v>
      </c>
      <c r="I1003" s="10">
        <f t="shared" si="109"/>
        <v>42765.720057870371</v>
      </c>
      <c r="J1003" s="10">
        <f t="shared" si="110"/>
        <v>42720.720057870371</v>
      </c>
      <c r="K1003">
        <v>1485796613</v>
      </c>
      <c r="L1003">
        <v>1481908613</v>
      </c>
      <c r="M1003" t="b">
        <v>0</v>
      </c>
      <c r="N1003">
        <v>4</v>
      </c>
      <c r="O1003" s="5">
        <f t="shared" si="105"/>
        <v>1.04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t="s">
        <v>8271</v>
      </c>
      <c r="T1003" t="b">
        <v>0</v>
      </c>
      <c r="U1003" t="str">
        <f t="shared" si="111"/>
        <v>Unsuccessful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8223</v>
      </c>
      <c r="H1004" t="s">
        <v>8244</v>
      </c>
      <c r="I1004" s="10">
        <f t="shared" si="109"/>
        <v>42355.249305555553</v>
      </c>
      <c r="J1004" s="10">
        <f t="shared" si="110"/>
        <v>42325.684189814812</v>
      </c>
      <c r="K1004">
        <v>1450331940</v>
      </c>
      <c r="L1004">
        <v>1447777514</v>
      </c>
      <c r="M1004" t="b">
        <v>0</v>
      </c>
      <c r="N1004">
        <v>22</v>
      </c>
      <c r="O1004" s="5">
        <f t="shared" si="105"/>
        <v>0.29602960296029601</v>
      </c>
      <c r="P1004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t="s">
        <v>8271</v>
      </c>
      <c r="T1004" t="b">
        <v>0</v>
      </c>
      <c r="U1004" t="str">
        <f t="shared" si="111"/>
        <v>Unsuccessful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8229</v>
      </c>
      <c r="H1005" t="s">
        <v>8247</v>
      </c>
      <c r="I1005" s="10">
        <f t="shared" si="109"/>
        <v>42810.667372685188</v>
      </c>
      <c r="J1005" s="10">
        <f t="shared" si="110"/>
        <v>42780.709039351852</v>
      </c>
      <c r="K1005">
        <v>1489680061</v>
      </c>
      <c r="L1005">
        <v>1487091661</v>
      </c>
      <c r="M1005" t="b">
        <v>0</v>
      </c>
      <c r="N1005">
        <v>15</v>
      </c>
      <c r="O1005" s="5">
        <f t="shared" si="105"/>
        <v>0.16055</v>
      </c>
      <c r="P100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t="s">
        <v>8271</v>
      </c>
      <c r="T1005" t="b">
        <v>0</v>
      </c>
      <c r="U1005" t="str">
        <f t="shared" si="111"/>
        <v>Unsuccessful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8223</v>
      </c>
      <c r="H1006" t="s">
        <v>8244</v>
      </c>
      <c r="I1006" s="10">
        <f t="shared" si="109"/>
        <v>42418.708645833336</v>
      </c>
      <c r="J1006" s="10">
        <f t="shared" si="110"/>
        <v>42388.708645833336</v>
      </c>
      <c r="K1006">
        <v>1455814827</v>
      </c>
      <c r="L1006">
        <v>1453222827</v>
      </c>
      <c r="M1006" t="b">
        <v>0</v>
      </c>
      <c r="N1006">
        <v>95</v>
      </c>
      <c r="O1006" s="5">
        <f t="shared" si="105"/>
        <v>0.82208000000000003</v>
      </c>
      <c r="P1006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t="s">
        <v>8271</v>
      </c>
      <c r="T1006" t="b">
        <v>0</v>
      </c>
      <c r="U1006" t="str">
        <f t="shared" si="111"/>
        <v>Unsuccessful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8223</v>
      </c>
      <c r="H1007" t="s">
        <v>8244</v>
      </c>
      <c r="I1007" s="10">
        <f t="shared" si="109"/>
        <v>42307.624803240746</v>
      </c>
      <c r="J1007" s="10">
        <f t="shared" si="110"/>
        <v>42276.624803240746</v>
      </c>
      <c r="K1007">
        <v>1446217183</v>
      </c>
      <c r="L1007">
        <v>1443538783</v>
      </c>
      <c r="M1007" t="b">
        <v>0</v>
      </c>
      <c r="N1007">
        <v>161</v>
      </c>
      <c r="O1007" s="5">
        <f t="shared" si="105"/>
        <v>0.75051000000000001</v>
      </c>
      <c r="P100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t="s">
        <v>8271</v>
      </c>
      <c r="T1007" t="b">
        <v>0</v>
      </c>
      <c r="U1007" t="str">
        <f t="shared" si="111"/>
        <v>Unsuccessful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8223</v>
      </c>
      <c r="H1008" t="s">
        <v>8244</v>
      </c>
      <c r="I1008" s="10">
        <f t="shared" si="109"/>
        <v>41985.299305555556</v>
      </c>
      <c r="J1008" s="10">
        <f t="shared" si="110"/>
        <v>41977.040185185186</v>
      </c>
      <c r="K1008">
        <v>1418368260</v>
      </c>
      <c r="L1008">
        <v>1417654672</v>
      </c>
      <c r="M1008" t="b">
        <v>0</v>
      </c>
      <c r="N1008">
        <v>8</v>
      </c>
      <c r="O1008" s="5">
        <f t="shared" si="105"/>
        <v>5.8500000000000003E-2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t="s">
        <v>8271</v>
      </c>
      <c r="T1008" t="b">
        <v>0</v>
      </c>
      <c r="U1008" t="str">
        <f t="shared" si="111"/>
        <v>Unsuccessful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8223</v>
      </c>
      <c r="H1009" t="s">
        <v>8244</v>
      </c>
      <c r="I1009" s="10">
        <f t="shared" si="109"/>
        <v>42718.6252662037</v>
      </c>
      <c r="J1009" s="10">
        <f t="shared" si="110"/>
        <v>42676.583599537036</v>
      </c>
      <c r="K1009">
        <v>1481727623</v>
      </c>
      <c r="L1009">
        <v>1478095223</v>
      </c>
      <c r="M1009" t="b">
        <v>0</v>
      </c>
      <c r="N1009">
        <v>76</v>
      </c>
      <c r="O1009" s="5">
        <f t="shared" si="105"/>
        <v>0.44319999999999998</v>
      </c>
      <c r="P1009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t="s">
        <v>8271</v>
      </c>
      <c r="T1009" t="b">
        <v>0</v>
      </c>
      <c r="U1009" t="str">
        <f t="shared" si="111"/>
        <v>Unsuccessful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8237</v>
      </c>
      <c r="H1010" t="s">
        <v>8254</v>
      </c>
      <c r="I1010" s="10">
        <f t="shared" si="109"/>
        <v>42732.809201388889</v>
      </c>
      <c r="J1010" s="10">
        <f t="shared" si="110"/>
        <v>42702.809201388889</v>
      </c>
      <c r="K1010">
        <v>1482953115</v>
      </c>
      <c r="L1010">
        <v>1480361115</v>
      </c>
      <c r="M1010" t="b">
        <v>0</v>
      </c>
      <c r="N1010">
        <v>1</v>
      </c>
      <c r="O1010" s="5">
        <f t="shared" si="105"/>
        <v>2.6737967914438501E-3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t="s">
        <v>8271</v>
      </c>
      <c r="T1010" t="b">
        <v>0</v>
      </c>
      <c r="U1010" t="str">
        <f t="shared" si="111"/>
        <v>Unsuccessful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8223</v>
      </c>
      <c r="H1011" t="s">
        <v>8244</v>
      </c>
      <c r="I1011" s="10">
        <f t="shared" si="109"/>
        <v>42540.604699074072</v>
      </c>
      <c r="J1011" s="10">
        <f t="shared" si="110"/>
        <v>42510.604699074072</v>
      </c>
      <c r="K1011">
        <v>1466346646</v>
      </c>
      <c r="L1011">
        <v>1463754646</v>
      </c>
      <c r="M1011" t="b">
        <v>0</v>
      </c>
      <c r="N1011">
        <v>101</v>
      </c>
      <c r="O1011" s="5">
        <f t="shared" si="105"/>
        <v>0.1313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t="s">
        <v>8271</v>
      </c>
      <c r="T1011" t="b">
        <v>0</v>
      </c>
      <c r="U1011" t="str">
        <f t="shared" si="111"/>
        <v>Unsuccessful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8223</v>
      </c>
      <c r="H1012" t="s">
        <v>8244</v>
      </c>
      <c r="I1012" s="10">
        <f t="shared" si="109"/>
        <v>42618.124305555553</v>
      </c>
      <c r="J1012" s="10">
        <f t="shared" si="110"/>
        <v>42561.829421296294</v>
      </c>
      <c r="K1012">
        <v>1473044340</v>
      </c>
      <c r="L1012">
        <v>1468180462</v>
      </c>
      <c r="M1012" t="b">
        <v>0</v>
      </c>
      <c r="N1012">
        <v>4</v>
      </c>
      <c r="O1012" s="5">
        <f t="shared" si="105"/>
        <v>1.9088937093275488E-3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t="s">
        <v>8271</v>
      </c>
      <c r="T1012" t="b">
        <v>0</v>
      </c>
      <c r="U1012" t="str">
        <f t="shared" si="111"/>
        <v>Unsuccessful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8223</v>
      </c>
      <c r="H1013" t="s">
        <v>8244</v>
      </c>
      <c r="I1013" s="10">
        <f t="shared" si="109"/>
        <v>41991.898090277777</v>
      </c>
      <c r="J1013" s="10">
        <f t="shared" si="110"/>
        <v>41946.898090277777</v>
      </c>
      <c r="K1013">
        <v>1418938395</v>
      </c>
      <c r="L1013">
        <v>1415050395</v>
      </c>
      <c r="M1013" t="b">
        <v>0</v>
      </c>
      <c r="N1013">
        <v>1</v>
      </c>
      <c r="O1013" s="5">
        <f t="shared" si="105"/>
        <v>3.7499999999999999E-3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t="s">
        <v>8271</v>
      </c>
      <c r="T1013" t="b">
        <v>0</v>
      </c>
      <c r="U1013" t="str">
        <f t="shared" si="111"/>
        <v>Unsuccessful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8223</v>
      </c>
      <c r="H1014" t="s">
        <v>8244</v>
      </c>
      <c r="I1014" s="10">
        <f t="shared" si="109"/>
        <v>42759.440416666665</v>
      </c>
      <c r="J1014" s="10">
        <f t="shared" si="110"/>
        <v>42714.440416666665</v>
      </c>
      <c r="K1014">
        <v>1485254052</v>
      </c>
      <c r="L1014">
        <v>1481366052</v>
      </c>
      <c r="M1014" t="b">
        <v>0</v>
      </c>
      <c r="N1014">
        <v>775</v>
      </c>
      <c r="O1014" s="5">
        <f t="shared" si="105"/>
        <v>215.35021</v>
      </c>
      <c r="P1014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t="s">
        <v>8271</v>
      </c>
      <c r="T1014" t="b">
        <v>0</v>
      </c>
      <c r="U1014" t="str">
        <f t="shared" si="111"/>
        <v>Unsuccessful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8223</v>
      </c>
      <c r="H1015" t="s">
        <v>8244</v>
      </c>
      <c r="I1015" s="10">
        <f t="shared" si="109"/>
        <v>42367.833333333328</v>
      </c>
      <c r="J1015" s="10">
        <f t="shared" si="110"/>
        <v>42339.833981481483</v>
      </c>
      <c r="K1015">
        <v>1451419200</v>
      </c>
      <c r="L1015">
        <v>1449000056</v>
      </c>
      <c r="M1015" t="b">
        <v>0</v>
      </c>
      <c r="N1015">
        <v>90</v>
      </c>
      <c r="O1015" s="5">
        <f t="shared" si="105"/>
        <v>0.34527999999999998</v>
      </c>
      <c r="P101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t="s">
        <v>8271</v>
      </c>
      <c r="T1015" t="b">
        <v>0</v>
      </c>
      <c r="U1015" t="str">
        <f t="shared" si="111"/>
        <v>Unsuccessful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8223</v>
      </c>
      <c r="H1016" t="s">
        <v>8244</v>
      </c>
      <c r="I1016" s="10">
        <f t="shared" si="109"/>
        <v>42005.002488425926</v>
      </c>
      <c r="J1016" s="10">
        <f t="shared" si="110"/>
        <v>41955.002488425926</v>
      </c>
      <c r="K1016">
        <v>1420070615</v>
      </c>
      <c r="L1016">
        <v>1415750615</v>
      </c>
      <c r="M1016" t="b">
        <v>0</v>
      </c>
      <c r="N1016">
        <v>16</v>
      </c>
      <c r="O1016" s="5">
        <f t="shared" si="105"/>
        <v>0.30599999999999999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t="s">
        <v>8271</v>
      </c>
      <c r="T1016" t="b">
        <v>0</v>
      </c>
      <c r="U1016" t="str">
        <f t="shared" si="111"/>
        <v>Unsuccessful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8239</v>
      </c>
      <c r="H1017" t="s">
        <v>8255</v>
      </c>
      <c r="I1017" s="10">
        <f t="shared" si="109"/>
        <v>42333.920081018514</v>
      </c>
      <c r="J1017" s="10">
        <f t="shared" si="110"/>
        <v>42303.878414351857</v>
      </c>
      <c r="K1017">
        <v>1448489095</v>
      </c>
      <c r="L1017">
        <v>1445893495</v>
      </c>
      <c r="M1017" t="b">
        <v>0</v>
      </c>
      <c r="N1017">
        <v>6</v>
      </c>
      <c r="O1017" s="5">
        <f t="shared" si="105"/>
        <v>2.6666666666666668E-2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t="s">
        <v>8271</v>
      </c>
      <c r="T1017" t="b">
        <v>0</v>
      </c>
      <c r="U1017" t="str">
        <f t="shared" si="111"/>
        <v>Unsuccessful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8223</v>
      </c>
      <c r="H1018" t="s">
        <v>8244</v>
      </c>
      <c r="I1018" s="10">
        <f t="shared" si="109"/>
        <v>42467.065462962964</v>
      </c>
      <c r="J1018" s="10">
        <f t="shared" si="110"/>
        <v>42422.107129629629</v>
      </c>
      <c r="K1018">
        <v>1459992856</v>
      </c>
      <c r="L1018">
        <v>1456108456</v>
      </c>
      <c r="M1018" t="b">
        <v>0</v>
      </c>
      <c r="N1018">
        <v>38</v>
      </c>
      <c r="O1018" s="5">
        <f t="shared" si="105"/>
        <v>2.8420000000000001E-2</v>
      </c>
      <c r="P1018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t="s">
        <v>8271</v>
      </c>
      <c r="T1018" t="b">
        <v>0</v>
      </c>
      <c r="U1018" t="str">
        <f t="shared" si="111"/>
        <v>Unsuccessful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8223</v>
      </c>
      <c r="H1019" t="s">
        <v>8244</v>
      </c>
      <c r="I1019" s="10">
        <f t="shared" si="109"/>
        <v>42329.716840277775</v>
      </c>
      <c r="J1019" s="10">
        <f t="shared" si="110"/>
        <v>42289.675173611111</v>
      </c>
      <c r="K1019">
        <v>1448125935</v>
      </c>
      <c r="L1019">
        <v>1444666335</v>
      </c>
      <c r="M1019" t="b">
        <v>0</v>
      </c>
      <c r="N1019">
        <v>355</v>
      </c>
      <c r="O1019" s="5">
        <f t="shared" si="105"/>
        <v>0.22878799999999999</v>
      </c>
      <c r="P1019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t="s">
        <v>8271</v>
      </c>
      <c r="T1019" t="b">
        <v>0</v>
      </c>
      <c r="U1019" t="str">
        <f t="shared" si="111"/>
        <v>Unsuccessful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8223</v>
      </c>
      <c r="H1020" t="s">
        <v>8244</v>
      </c>
      <c r="I1020" s="10">
        <f t="shared" si="109"/>
        <v>42565.492280092592</v>
      </c>
      <c r="J1020" s="10">
        <f t="shared" si="110"/>
        <v>42535.492280092592</v>
      </c>
      <c r="K1020">
        <v>1468496933</v>
      </c>
      <c r="L1020">
        <v>1465904933</v>
      </c>
      <c r="M1020" t="b">
        <v>0</v>
      </c>
      <c r="N1020">
        <v>7</v>
      </c>
      <c r="O1020" s="5">
        <f t="shared" si="105"/>
        <v>3.1050000000000001E-2</v>
      </c>
      <c r="P1020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t="s">
        <v>8271</v>
      </c>
      <c r="T1020" t="b">
        <v>0</v>
      </c>
      <c r="U1020" t="str">
        <f t="shared" si="111"/>
        <v>Unsuccessful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8223</v>
      </c>
      <c r="H1021" t="s">
        <v>8244</v>
      </c>
      <c r="I1021" s="10">
        <f t="shared" si="109"/>
        <v>42039.973946759259</v>
      </c>
      <c r="J1021" s="10">
        <f t="shared" si="110"/>
        <v>42009.973946759259</v>
      </c>
      <c r="K1021">
        <v>1423092149</v>
      </c>
      <c r="L1021">
        <v>1420500149</v>
      </c>
      <c r="M1021" t="b">
        <v>0</v>
      </c>
      <c r="N1021">
        <v>400</v>
      </c>
      <c r="O1021" s="5">
        <f t="shared" si="105"/>
        <v>0.47333333333333333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t="s">
        <v>8271</v>
      </c>
      <c r="T1021" t="b">
        <v>0</v>
      </c>
      <c r="U1021" t="str">
        <f t="shared" si="111"/>
        <v>Unsuccessful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8249</v>
      </c>
      <c r="I1022" s="10">
        <f t="shared" si="109"/>
        <v>42157.032638888893</v>
      </c>
      <c r="J1022" s="10">
        <f t="shared" si="110"/>
        <v>42127.069548611107</v>
      </c>
      <c r="K1022">
        <v>1433206020</v>
      </c>
      <c r="L1022">
        <v>1430617209</v>
      </c>
      <c r="M1022" t="b">
        <v>0</v>
      </c>
      <c r="N1022">
        <v>30</v>
      </c>
      <c r="O1022" s="5">
        <f t="shared" si="105"/>
        <v>2.0554838709677421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t="s">
        <v>8278</v>
      </c>
      <c r="T1022" t="b">
        <v>1</v>
      </c>
      <c r="U1022" t="str">
        <f t="shared" si="111"/>
        <v>Successful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8244</v>
      </c>
      <c r="I1023" s="10">
        <f t="shared" si="109"/>
        <v>42294.166666666672</v>
      </c>
      <c r="J1023" s="10">
        <f t="shared" si="110"/>
        <v>42271.251979166671</v>
      </c>
      <c r="K1023">
        <v>1445054400</v>
      </c>
      <c r="L1023">
        <v>1443074571</v>
      </c>
      <c r="M1023" t="b">
        <v>1</v>
      </c>
      <c r="N1023">
        <v>478</v>
      </c>
      <c r="O1023" s="5">
        <f t="shared" si="105"/>
        <v>3.5180366666666667</v>
      </c>
      <c r="P102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t="s">
        <v>8278</v>
      </c>
      <c r="T1023" t="b">
        <v>1</v>
      </c>
      <c r="U1023" t="str">
        <f t="shared" si="111"/>
        <v>Successful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8244</v>
      </c>
      <c r="I1024" s="10">
        <f t="shared" si="109"/>
        <v>42141.646724537037</v>
      </c>
      <c r="J1024" s="10">
        <f t="shared" si="110"/>
        <v>42111.646724537037</v>
      </c>
      <c r="K1024">
        <v>1431876677</v>
      </c>
      <c r="L1024">
        <v>1429284677</v>
      </c>
      <c r="M1024" t="b">
        <v>1</v>
      </c>
      <c r="N1024">
        <v>74</v>
      </c>
      <c r="O1024" s="5">
        <f t="shared" si="105"/>
        <v>1.149</v>
      </c>
      <c r="P1024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t="s">
        <v>8278</v>
      </c>
      <c r="T1024" t="b">
        <v>1</v>
      </c>
      <c r="U1024" t="str">
        <f t="shared" si="111"/>
        <v>Successful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8245</v>
      </c>
      <c r="I1025" s="10">
        <f t="shared" si="109"/>
        <v>42175.919687500005</v>
      </c>
      <c r="J1025" s="10">
        <f t="shared" si="110"/>
        <v>42145.919687500005</v>
      </c>
      <c r="K1025">
        <v>1434837861</v>
      </c>
      <c r="L1025">
        <v>1432245861</v>
      </c>
      <c r="M1025" t="b">
        <v>0</v>
      </c>
      <c r="N1025">
        <v>131</v>
      </c>
      <c r="O1025" s="5">
        <f t="shared" si="105"/>
        <v>2.3715000000000002</v>
      </c>
      <c r="P102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t="s">
        <v>8278</v>
      </c>
      <c r="T1025" t="b">
        <v>1</v>
      </c>
      <c r="U1025" t="str">
        <f t="shared" si="111"/>
        <v>Successful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8253</v>
      </c>
      <c r="I1026" s="10">
        <f t="shared" si="109"/>
        <v>42400.580590277779</v>
      </c>
      <c r="J1026" s="10">
        <f t="shared" si="110"/>
        <v>42370.580590277779</v>
      </c>
      <c r="K1026">
        <v>1454248563</v>
      </c>
      <c r="L1026">
        <v>1451656563</v>
      </c>
      <c r="M1026" t="b">
        <v>1</v>
      </c>
      <c r="N1026">
        <v>61</v>
      </c>
      <c r="O1026" s="5">
        <f t="shared" ref="O1026:O1089" si="112">E1026/D1026</f>
        <v>1.1863774999999999</v>
      </c>
      <c r="P1026">
        <f t="shared" ref="P1026:P1089" si="113">IFERROR((E1026/N1026),"Received No Donations")</f>
        <v>388.9762295081967</v>
      </c>
      <c r="Q1026" t="str">
        <f t="shared" ref="Q1026:Q1089" si="114">LEFT(S1026,FIND("/",S1026)-1)</f>
        <v>music</v>
      </c>
      <c r="R1026" t="str">
        <f t="shared" ref="R1026:R1089" si="115">RIGHT(S1026,LEN(S1026)-FIND("/",S1026))</f>
        <v>electronic music</v>
      </c>
      <c r="S1026" t="s">
        <v>8278</v>
      </c>
      <c r="T1026" t="b">
        <v>1</v>
      </c>
      <c r="U1026" t="str">
        <f t="shared" si="111"/>
        <v>Successful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8244</v>
      </c>
      <c r="I1027" s="10">
        <f t="shared" ref="I1027:I1090" si="116">((K1027/86400)/IF(LEN(K1027)=13,1000,1))+DATE(1970,1,1)</f>
        <v>42079.792094907403</v>
      </c>
      <c r="J1027" s="10">
        <f t="shared" ref="J1027:J1090" si="117">((L1027/86400)/IF(LEN(L1027)=13,1000,1))+DATE(1970,1,1)</f>
        <v>42049.833761574075</v>
      </c>
      <c r="K1027">
        <v>1426532437</v>
      </c>
      <c r="L1027">
        <v>1423944037</v>
      </c>
      <c r="M1027" t="b">
        <v>1</v>
      </c>
      <c r="N1027">
        <v>1071</v>
      </c>
      <c r="O1027" s="5">
        <f t="shared" si="112"/>
        <v>1.099283142857143</v>
      </c>
      <c r="P1027">
        <f t="shared" si="113"/>
        <v>71.848571428571432</v>
      </c>
      <c r="Q1027" t="str">
        <f t="shared" si="114"/>
        <v>music</v>
      </c>
      <c r="R1027" t="str">
        <f t="shared" si="115"/>
        <v>electronic music</v>
      </c>
      <c r="S1027" t="s">
        <v>8278</v>
      </c>
      <c r="T1027" t="b">
        <v>1</v>
      </c>
      <c r="U1027" t="str">
        <f t="shared" ref="U1027:U1090" si="118">IF(F1027="successful","Successful","Unsuccessful")</f>
        <v>Successful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8245</v>
      </c>
      <c r="I1028" s="10">
        <f t="shared" si="116"/>
        <v>42460.365925925929</v>
      </c>
      <c r="J1028" s="10">
        <f t="shared" si="117"/>
        <v>42426.407592592594</v>
      </c>
      <c r="K1028">
        <v>1459414016</v>
      </c>
      <c r="L1028">
        <v>1456480016</v>
      </c>
      <c r="M1028" t="b">
        <v>1</v>
      </c>
      <c r="N1028">
        <v>122</v>
      </c>
      <c r="O1028" s="5">
        <f t="shared" si="112"/>
        <v>1.0000828571428571</v>
      </c>
      <c r="P1028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t="s">
        <v>8278</v>
      </c>
      <c r="T1028" t="b">
        <v>1</v>
      </c>
      <c r="U1028" t="str">
        <f t="shared" si="118"/>
        <v>Successful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8244</v>
      </c>
      <c r="I1029" s="10">
        <f t="shared" si="116"/>
        <v>41935.034108796295</v>
      </c>
      <c r="J1029" s="10">
        <f t="shared" si="117"/>
        <v>41905.034108796295</v>
      </c>
      <c r="K1029">
        <v>1414025347</v>
      </c>
      <c r="L1029">
        <v>1411433347</v>
      </c>
      <c r="M1029" t="b">
        <v>1</v>
      </c>
      <c r="N1029">
        <v>111</v>
      </c>
      <c r="O1029" s="5">
        <f t="shared" si="112"/>
        <v>1.0309292094387414</v>
      </c>
      <c r="P1029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t="s">
        <v>8278</v>
      </c>
      <c r="T1029" t="b">
        <v>1</v>
      </c>
      <c r="U1029" t="str">
        <f t="shared" si="118"/>
        <v>Successful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8245</v>
      </c>
      <c r="I1030" s="10">
        <f t="shared" si="116"/>
        <v>42800.833333333328</v>
      </c>
      <c r="J1030" s="10">
        <f t="shared" si="117"/>
        <v>42755.627372685187</v>
      </c>
      <c r="K1030">
        <v>1488830400</v>
      </c>
      <c r="L1030">
        <v>1484924605</v>
      </c>
      <c r="M1030" t="b">
        <v>1</v>
      </c>
      <c r="N1030">
        <v>255</v>
      </c>
      <c r="O1030" s="5">
        <f t="shared" si="112"/>
        <v>1.1727000000000001</v>
      </c>
      <c r="P1030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t="s">
        <v>8278</v>
      </c>
      <c r="T1030" t="b">
        <v>1</v>
      </c>
      <c r="U1030" t="str">
        <f t="shared" si="118"/>
        <v>Successful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8253</v>
      </c>
      <c r="I1031" s="10">
        <f t="shared" si="116"/>
        <v>42098.915972222225</v>
      </c>
      <c r="J1031" s="10">
        <f t="shared" si="117"/>
        <v>42044.711886574078</v>
      </c>
      <c r="K1031">
        <v>1428184740</v>
      </c>
      <c r="L1031">
        <v>1423501507</v>
      </c>
      <c r="M1031" t="b">
        <v>0</v>
      </c>
      <c r="N1031">
        <v>141</v>
      </c>
      <c r="O1031" s="5">
        <f t="shared" si="112"/>
        <v>1.1175999999999999</v>
      </c>
      <c r="P1031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t="s">
        <v>8278</v>
      </c>
      <c r="T1031" t="b">
        <v>1</v>
      </c>
      <c r="U1031" t="str">
        <f t="shared" si="118"/>
        <v>Successful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8244</v>
      </c>
      <c r="I1032" s="10">
        <f t="shared" si="116"/>
        <v>42625.483206018514</v>
      </c>
      <c r="J1032" s="10">
        <f t="shared" si="117"/>
        <v>42611.483206018514</v>
      </c>
      <c r="K1032">
        <v>1473680149</v>
      </c>
      <c r="L1032">
        <v>1472470549</v>
      </c>
      <c r="M1032" t="b">
        <v>0</v>
      </c>
      <c r="N1032">
        <v>159</v>
      </c>
      <c r="O1032" s="5">
        <f t="shared" si="112"/>
        <v>3.4209999999999998</v>
      </c>
      <c r="P1032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t="s">
        <v>8278</v>
      </c>
      <c r="T1032" t="b">
        <v>1</v>
      </c>
      <c r="U1032" t="str">
        <f t="shared" si="118"/>
        <v>Successful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8244</v>
      </c>
      <c r="I1033" s="10">
        <f t="shared" si="116"/>
        <v>42354.764004629629</v>
      </c>
      <c r="J1033" s="10">
        <f t="shared" si="117"/>
        <v>42324.764004629629</v>
      </c>
      <c r="K1033">
        <v>1450290010</v>
      </c>
      <c r="L1033">
        <v>1447698010</v>
      </c>
      <c r="M1033" t="b">
        <v>0</v>
      </c>
      <c r="N1033">
        <v>99</v>
      </c>
      <c r="O1033" s="5">
        <f t="shared" si="112"/>
        <v>1.0740000000000001</v>
      </c>
      <c r="P103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t="s">
        <v>8278</v>
      </c>
      <c r="T1033" t="b">
        <v>1</v>
      </c>
      <c r="U1033" t="str">
        <f t="shared" si="118"/>
        <v>Successful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8244</v>
      </c>
      <c r="I1034" s="10">
        <f t="shared" si="116"/>
        <v>42544.666956018518</v>
      </c>
      <c r="J1034" s="10">
        <f t="shared" si="117"/>
        <v>42514.666956018518</v>
      </c>
      <c r="K1034">
        <v>1466697625</v>
      </c>
      <c r="L1034">
        <v>1464105625</v>
      </c>
      <c r="M1034" t="b">
        <v>0</v>
      </c>
      <c r="N1034">
        <v>96</v>
      </c>
      <c r="O1034" s="5">
        <f t="shared" si="112"/>
        <v>1.0849703703703704</v>
      </c>
      <c r="P1034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t="s">
        <v>8278</v>
      </c>
      <c r="T1034" t="b">
        <v>1</v>
      </c>
      <c r="U1034" t="str">
        <f t="shared" si="118"/>
        <v>Successful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8245</v>
      </c>
      <c r="I1035" s="10">
        <f t="shared" si="116"/>
        <v>42716.732407407406</v>
      </c>
      <c r="J1035" s="10">
        <f t="shared" si="117"/>
        <v>42688.732407407406</v>
      </c>
      <c r="K1035">
        <v>1481564080</v>
      </c>
      <c r="L1035">
        <v>1479144880</v>
      </c>
      <c r="M1035" t="b">
        <v>0</v>
      </c>
      <c r="N1035">
        <v>27</v>
      </c>
      <c r="O1035" s="5">
        <f t="shared" si="112"/>
        <v>1.0286144578313252</v>
      </c>
      <c r="P103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t="s">
        <v>8278</v>
      </c>
      <c r="T1035" t="b">
        <v>1</v>
      </c>
      <c r="U1035" t="str">
        <f t="shared" si="118"/>
        <v>Successful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8244</v>
      </c>
      <c r="I1036" s="10">
        <f t="shared" si="116"/>
        <v>42587.165972222225</v>
      </c>
      <c r="J1036" s="10">
        <f t="shared" si="117"/>
        <v>42555.166712962964</v>
      </c>
      <c r="K1036">
        <v>1470369540</v>
      </c>
      <c r="L1036">
        <v>1467604804</v>
      </c>
      <c r="M1036" t="b">
        <v>0</v>
      </c>
      <c r="N1036">
        <v>166</v>
      </c>
      <c r="O1036" s="5">
        <f t="shared" si="112"/>
        <v>1.3000180000000001</v>
      </c>
      <c r="P1036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t="s">
        <v>8278</v>
      </c>
      <c r="T1036" t="b">
        <v>1</v>
      </c>
      <c r="U1036" t="str">
        <f t="shared" si="118"/>
        <v>Successful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8244</v>
      </c>
      <c r="I1037" s="10">
        <f t="shared" si="116"/>
        <v>42046.641435185185</v>
      </c>
      <c r="J1037" s="10">
        <f t="shared" si="117"/>
        <v>42016.641435185185</v>
      </c>
      <c r="K1037">
        <v>1423668220</v>
      </c>
      <c r="L1037">
        <v>1421076220</v>
      </c>
      <c r="M1037" t="b">
        <v>0</v>
      </c>
      <c r="N1037">
        <v>76</v>
      </c>
      <c r="O1037" s="5">
        <f t="shared" si="112"/>
        <v>1.0765217391304347</v>
      </c>
      <c r="P103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t="s">
        <v>8278</v>
      </c>
      <c r="T1037" t="b">
        <v>1</v>
      </c>
      <c r="U1037" t="str">
        <f t="shared" si="118"/>
        <v>Successful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8244</v>
      </c>
      <c r="I1038" s="10">
        <f t="shared" si="116"/>
        <v>41281.333333333336</v>
      </c>
      <c r="J1038" s="10">
        <f t="shared" si="117"/>
        <v>41249.448958333334</v>
      </c>
      <c r="K1038">
        <v>1357545600</v>
      </c>
      <c r="L1038">
        <v>1354790790</v>
      </c>
      <c r="M1038" t="b">
        <v>0</v>
      </c>
      <c r="N1038">
        <v>211</v>
      </c>
      <c r="O1038" s="5">
        <f t="shared" si="112"/>
        <v>1.1236044444444444</v>
      </c>
      <c r="P1038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t="s">
        <v>8278</v>
      </c>
      <c r="T1038" t="b">
        <v>1</v>
      </c>
      <c r="U1038" t="str">
        <f t="shared" si="118"/>
        <v>Successful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8244</v>
      </c>
      <c r="I1039" s="10">
        <f t="shared" si="116"/>
        <v>42142.208333333328</v>
      </c>
      <c r="J1039" s="10">
        <f t="shared" si="117"/>
        <v>42119.822476851856</v>
      </c>
      <c r="K1039">
        <v>1431925200</v>
      </c>
      <c r="L1039">
        <v>1429991062</v>
      </c>
      <c r="M1039" t="b">
        <v>0</v>
      </c>
      <c r="N1039">
        <v>21</v>
      </c>
      <c r="O1039" s="5">
        <f t="shared" si="112"/>
        <v>1.0209999999999999</v>
      </c>
      <c r="P1039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t="s">
        <v>8278</v>
      </c>
      <c r="T1039" t="b">
        <v>1</v>
      </c>
      <c r="U1039" t="str">
        <f t="shared" si="118"/>
        <v>Successful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8244</v>
      </c>
      <c r="I1040" s="10">
        <f t="shared" si="116"/>
        <v>42448.190081018518</v>
      </c>
      <c r="J1040" s="10">
        <f t="shared" si="117"/>
        <v>42418.231747685189</v>
      </c>
      <c r="K1040">
        <v>1458362023</v>
      </c>
      <c r="L1040">
        <v>1455773623</v>
      </c>
      <c r="M1040" t="b">
        <v>0</v>
      </c>
      <c r="N1040">
        <v>61</v>
      </c>
      <c r="O1040" s="5">
        <f t="shared" si="112"/>
        <v>1.4533333333333334</v>
      </c>
      <c r="P1040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t="s">
        <v>8278</v>
      </c>
      <c r="T1040" t="b">
        <v>1</v>
      </c>
      <c r="U1040" t="str">
        <f t="shared" si="118"/>
        <v>Successful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8244</v>
      </c>
      <c r="I1041" s="10">
        <f t="shared" si="116"/>
        <v>42717.332638888889</v>
      </c>
      <c r="J1041" s="10">
        <f t="shared" si="117"/>
        <v>42692.109328703707</v>
      </c>
      <c r="K1041">
        <v>1481615940</v>
      </c>
      <c r="L1041">
        <v>1479436646</v>
      </c>
      <c r="M1041" t="b">
        <v>0</v>
      </c>
      <c r="N1041">
        <v>30</v>
      </c>
      <c r="O1041" s="5">
        <f t="shared" si="112"/>
        <v>1.282</v>
      </c>
      <c r="P1041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t="s">
        <v>8278</v>
      </c>
      <c r="T1041" t="b">
        <v>1</v>
      </c>
      <c r="U1041" t="str">
        <f t="shared" si="118"/>
        <v>Successful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8223</v>
      </c>
      <c r="H1042" t="s">
        <v>8244</v>
      </c>
      <c r="I1042" s="10">
        <f t="shared" si="116"/>
        <v>42609.708437499998</v>
      </c>
      <c r="J1042" s="10">
        <f t="shared" si="117"/>
        <v>42579.708437499998</v>
      </c>
      <c r="K1042">
        <v>1472317209</v>
      </c>
      <c r="L1042">
        <v>1469725209</v>
      </c>
      <c r="M1042" t="b">
        <v>0</v>
      </c>
      <c r="N1042">
        <v>1</v>
      </c>
      <c r="O1042" s="5">
        <f t="shared" si="112"/>
        <v>2.9411764705882353E-3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t="s">
        <v>8279</v>
      </c>
      <c r="T1042" t="b">
        <v>0</v>
      </c>
      <c r="U1042" t="str">
        <f t="shared" si="118"/>
        <v>Unsuccessful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8223</v>
      </c>
      <c r="H1043" t="s">
        <v>8244</v>
      </c>
      <c r="I1043" s="10">
        <f t="shared" si="116"/>
        <v>41851.06009259259</v>
      </c>
      <c r="J1043" s="10">
        <f t="shared" si="117"/>
        <v>41831.06009259259</v>
      </c>
      <c r="K1043">
        <v>1406769992</v>
      </c>
      <c r="L1043">
        <v>1405041992</v>
      </c>
      <c r="M1043" t="b">
        <v>0</v>
      </c>
      <c r="N1043">
        <v>0</v>
      </c>
      <c r="O1043" s="5">
        <f t="shared" si="112"/>
        <v>0</v>
      </c>
      <c r="P1043" t="str">
        <f t="shared" si="113"/>
        <v>Received No Donations</v>
      </c>
      <c r="Q1043" t="str">
        <f t="shared" si="114"/>
        <v>journalism</v>
      </c>
      <c r="R1043" t="str">
        <f t="shared" si="115"/>
        <v>audio</v>
      </c>
      <c r="S1043" t="s">
        <v>8279</v>
      </c>
      <c r="T1043" t="b">
        <v>0</v>
      </c>
      <c r="U1043" t="str">
        <f t="shared" si="118"/>
        <v>Unsuccessful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8223</v>
      </c>
      <c r="H1044" t="s">
        <v>8244</v>
      </c>
      <c r="I1044" s="10">
        <f t="shared" si="116"/>
        <v>41894.416666666664</v>
      </c>
      <c r="J1044" s="10">
        <f t="shared" si="117"/>
        <v>41851.696157407408</v>
      </c>
      <c r="K1044">
        <v>1410516000</v>
      </c>
      <c r="L1044">
        <v>1406824948</v>
      </c>
      <c r="M1044" t="b">
        <v>0</v>
      </c>
      <c r="N1044">
        <v>1</v>
      </c>
      <c r="O1044" s="5">
        <f t="shared" si="112"/>
        <v>1.5384615384615385E-2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t="s">
        <v>8279</v>
      </c>
      <c r="T1044" t="b">
        <v>0</v>
      </c>
      <c r="U1044" t="str">
        <f t="shared" si="118"/>
        <v>Unsuccessful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8223</v>
      </c>
      <c r="H1045" t="s">
        <v>8244</v>
      </c>
      <c r="I1045" s="10">
        <f t="shared" si="116"/>
        <v>42144.252951388888</v>
      </c>
      <c r="J1045" s="10">
        <f t="shared" si="117"/>
        <v>42114.252951388888</v>
      </c>
      <c r="K1045">
        <v>1432101855</v>
      </c>
      <c r="L1045">
        <v>1429509855</v>
      </c>
      <c r="M1045" t="b">
        <v>0</v>
      </c>
      <c r="N1045">
        <v>292</v>
      </c>
      <c r="O1045" s="5">
        <f t="shared" si="112"/>
        <v>8.5370000000000001E-2</v>
      </c>
      <c r="P104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t="s">
        <v>8279</v>
      </c>
      <c r="T1045" t="b">
        <v>0</v>
      </c>
      <c r="U1045" t="str">
        <f t="shared" si="118"/>
        <v>Unsuccessful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8223</v>
      </c>
      <c r="H1046" t="s">
        <v>8244</v>
      </c>
      <c r="I1046" s="10">
        <f t="shared" si="116"/>
        <v>42068.852083333331</v>
      </c>
      <c r="J1046" s="10">
        <f t="shared" si="117"/>
        <v>42011.925937499997</v>
      </c>
      <c r="K1046">
        <v>1425587220</v>
      </c>
      <c r="L1046">
        <v>1420668801</v>
      </c>
      <c r="M1046" t="b">
        <v>0</v>
      </c>
      <c r="N1046">
        <v>2</v>
      </c>
      <c r="O1046" s="5">
        <f t="shared" si="112"/>
        <v>8.571428571428571E-4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t="s">
        <v>8279</v>
      </c>
      <c r="T1046" t="b">
        <v>0</v>
      </c>
      <c r="U1046" t="str">
        <f t="shared" si="118"/>
        <v>Unsuccessful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8223</v>
      </c>
      <c r="H1047" t="s">
        <v>8244</v>
      </c>
      <c r="I1047" s="10">
        <f t="shared" si="116"/>
        <v>41874.874421296292</v>
      </c>
      <c r="J1047" s="10">
        <f t="shared" si="117"/>
        <v>41844.874421296292</v>
      </c>
      <c r="K1047">
        <v>1408827550</v>
      </c>
      <c r="L1047">
        <v>1406235550</v>
      </c>
      <c r="M1047" t="b">
        <v>0</v>
      </c>
      <c r="N1047">
        <v>8</v>
      </c>
      <c r="O1047" s="5">
        <f t="shared" si="112"/>
        <v>2.6599999999999999E-2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t="s">
        <v>8279</v>
      </c>
      <c r="T1047" t="b">
        <v>0</v>
      </c>
      <c r="U1047" t="str">
        <f t="shared" si="118"/>
        <v>Unsuccessful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8235</v>
      </c>
      <c r="H1048" t="s">
        <v>8247</v>
      </c>
      <c r="I1048" s="10">
        <f t="shared" si="116"/>
        <v>42364.851388888885</v>
      </c>
      <c r="J1048" s="10">
        <f t="shared" si="117"/>
        <v>42319.851388888885</v>
      </c>
      <c r="K1048">
        <v>1451161560</v>
      </c>
      <c r="L1048">
        <v>1447273560</v>
      </c>
      <c r="M1048" t="b">
        <v>0</v>
      </c>
      <c r="N1048">
        <v>0</v>
      </c>
      <c r="O1048" s="5">
        <f t="shared" si="112"/>
        <v>0</v>
      </c>
      <c r="P1048" t="str">
        <f t="shared" si="113"/>
        <v>Received No Donations</v>
      </c>
      <c r="Q1048" t="str">
        <f t="shared" si="114"/>
        <v>journalism</v>
      </c>
      <c r="R1048" t="str">
        <f t="shared" si="115"/>
        <v>audio</v>
      </c>
      <c r="S1048" t="s">
        <v>8279</v>
      </c>
      <c r="T1048" t="b">
        <v>0</v>
      </c>
      <c r="U1048" t="str">
        <f t="shared" si="118"/>
        <v>Unsuccessful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8223</v>
      </c>
      <c r="H1049" t="s">
        <v>8244</v>
      </c>
      <c r="I1049" s="10">
        <f t="shared" si="116"/>
        <v>41948.860127314816</v>
      </c>
      <c r="J1049" s="10">
        <f t="shared" si="117"/>
        <v>41918.818460648152</v>
      </c>
      <c r="K1049">
        <v>1415219915</v>
      </c>
      <c r="L1049">
        <v>1412624315</v>
      </c>
      <c r="M1049" t="b">
        <v>0</v>
      </c>
      <c r="N1049">
        <v>1</v>
      </c>
      <c r="O1049" s="5">
        <f t="shared" si="112"/>
        <v>5.0000000000000001E-4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t="s">
        <v>8279</v>
      </c>
      <c r="T1049" t="b">
        <v>0</v>
      </c>
      <c r="U1049" t="str">
        <f t="shared" si="118"/>
        <v>Unsuccessful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8223</v>
      </c>
      <c r="H1050" t="s">
        <v>8244</v>
      </c>
      <c r="I1050" s="10">
        <f t="shared" si="116"/>
        <v>42638.053113425922</v>
      </c>
      <c r="J1050" s="10">
        <f t="shared" si="117"/>
        <v>42598.053113425922</v>
      </c>
      <c r="K1050">
        <v>1474766189</v>
      </c>
      <c r="L1050">
        <v>1471310189</v>
      </c>
      <c r="M1050" t="b">
        <v>0</v>
      </c>
      <c r="N1050">
        <v>4</v>
      </c>
      <c r="O1050" s="5">
        <f t="shared" si="112"/>
        <v>1.4133333333333333E-2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t="s">
        <v>8279</v>
      </c>
      <c r="T1050" t="b">
        <v>0</v>
      </c>
      <c r="U1050" t="str">
        <f t="shared" si="118"/>
        <v>Unsuccessful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8223</v>
      </c>
      <c r="H1051" t="s">
        <v>8244</v>
      </c>
      <c r="I1051" s="10">
        <f t="shared" si="116"/>
        <v>42412.431076388893</v>
      </c>
      <c r="J1051" s="10">
        <f t="shared" si="117"/>
        <v>42382.431076388893</v>
      </c>
      <c r="K1051">
        <v>1455272445</v>
      </c>
      <c r="L1051">
        <v>1452680445</v>
      </c>
      <c r="M1051" t="b">
        <v>0</v>
      </c>
      <c r="N1051">
        <v>0</v>
      </c>
      <c r="O1051" s="5">
        <f t="shared" si="112"/>
        <v>0</v>
      </c>
      <c r="P1051" t="str">
        <f t="shared" si="113"/>
        <v>Received No Donations</v>
      </c>
      <c r="Q1051" t="str">
        <f t="shared" si="114"/>
        <v>journalism</v>
      </c>
      <c r="R1051" t="str">
        <f t="shared" si="115"/>
        <v>audio</v>
      </c>
      <c r="S1051" t="s">
        <v>8279</v>
      </c>
      <c r="T1051" t="b">
        <v>0</v>
      </c>
      <c r="U1051" t="str">
        <f t="shared" si="118"/>
        <v>Unsuccessful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8223</v>
      </c>
      <c r="H1052" t="s">
        <v>8244</v>
      </c>
      <c r="I1052" s="10">
        <f t="shared" si="116"/>
        <v>42261.7971875</v>
      </c>
      <c r="J1052" s="10">
        <f t="shared" si="117"/>
        <v>42231.7971875</v>
      </c>
      <c r="K1052">
        <v>1442257677</v>
      </c>
      <c r="L1052">
        <v>1439665677</v>
      </c>
      <c r="M1052" t="b">
        <v>0</v>
      </c>
      <c r="N1052">
        <v>0</v>
      </c>
      <c r="O1052" s="5">
        <f t="shared" si="112"/>
        <v>0</v>
      </c>
      <c r="P1052" t="str">
        <f t="shared" si="113"/>
        <v>Received No Donations</v>
      </c>
      <c r="Q1052" t="str">
        <f t="shared" si="114"/>
        <v>journalism</v>
      </c>
      <c r="R1052" t="str">
        <f t="shared" si="115"/>
        <v>audio</v>
      </c>
      <c r="S1052" t="s">
        <v>8279</v>
      </c>
      <c r="T1052" t="b">
        <v>0</v>
      </c>
      <c r="U1052" t="str">
        <f t="shared" si="118"/>
        <v>Unsuccessful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8223</v>
      </c>
      <c r="H1053" t="s">
        <v>8244</v>
      </c>
      <c r="I1053" s="10">
        <f t="shared" si="116"/>
        <v>41878.014178240745</v>
      </c>
      <c r="J1053" s="10">
        <f t="shared" si="117"/>
        <v>41850.014178240745</v>
      </c>
      <c r="K1053">
        <v>1409098825</v>
      </c>
      <c r="L1053">
        <v>1406679625</v>
      </c>
      <c r="M1053" t="b">
        <v>0</v>
      </c>
      <c r="N1053">
        <v>0</v>
      </c>
      <c r="O1053" s="5">
        <f t="shared" si="112"/>
        <v>0</v>
      </c>
      <c r="P1053" t="str">
        <f t="shared" si="113"/>
        <v>Received No Donations</v>
      </c>
      <c r="Q1053" t="str">
        <f t="shared" si="114"/>
        <v>journalism</v>
      </c>
      <c r="R1053" t="str">
        <f t="shared" si="115"/>
        <v>audio</v>
      </c>
      <c r="S1053" t="s">
        <v>8279</v>
      </c>
      <c r="T1053" t="b">
        <v>0</v>
      </c>
      <c r="U1053" t="str">
        <f t="shared" si="118"/>
        <v>Unsuccessful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8223</v>
      </c>
      <c r="H1054" t="s">
        <v>8244</v>
      </c>
      <c r="I1054" s="10">
        <f t="shared" si="116"/>
        <v>42527.839583333334</v>
      </c>
      <c r="J1054" s="10">
        <f t="shared" si="117"/>
        <v>42483.797395833331</v>
      </c>
      <c r="K1054">
        <v>1465243740</v>
      </c>
      <c r="L1054">
        <v>1461438495</v>
      </c>
      <c r="M1054" t="b">
        <v>0</v>
      </c>
      <c r="N1054">
        <v>0</v>
      </c>
      <c r="O1054" s="5">
        <f t="shared" si="112"/>
        <v>0</v>
      </c>
      <c r="P1054" t="str">
        <f t="shared" si="113"/>
        <v>Received No Donations</v>
      </c>
      <c r="Q1054" t="str">
        <f t="shared" si="114"/>
        <v>journalism</v>
      </c>
      <c r="R1054" t="str">
        <f t="shared" si="115"/>
        <v>audio</v>
      </c>
      <c r="S1054" t="s">
        <v>8279</v>
      </c>
      <c r="T1054" t="b">
        <v>0</v>
      </c>
      <c r="U1054" t="str">
        <f t="shared" si="118"/>
        <v>Unsuccessful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8223</v>
      </c>
      <c r="H1055" t="s">
        <v>8244</v>
      </c>
      <c r="I1055" s="10">
        <f t="shared" si="116"/>
        <v>42800.172824074078</v>
      </c>
      <c r="J1055" s="10">
        <f t="shared" si="117"/>
        <v>42775.172824074078</v>
      </c>
      <c r="K1055">
        <v>1488773332</v>
      </c>
      <c r="L1055">
        <v>1486613332</v>
      </c>
      <c r="M1055" t="b">
        <v>0</v>
      </c>
      <c r="N1055">
        <v>1</v>
      </c>
      <c r="O1055" s="5">
        <f t="shared" si="112"/>
        <v>0.01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t="s">
        <v>8279</v>
      </c>
      <c r="T1055" t="b">
        <v>0</v>
      </c>
      <c r="U1055" t="str">
        <f t="shared" si="118"/>
        <v>Unsuccessful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8223</v>
      </c>
      <c r="H1056" t="s">
        <v>8244</v>
      </c>
      <c r="I1056" s="10">
        <f t="shared" si="116"/>
        <v>41861.916666666664</v>
      </c>
      <c r="J1056" s="10">
        <f t="shared" si="117"/>
        <v>41831.851840277777</v>
      </c>
      <c r="K1056">
        <v>1407708000</v>
      </c>
      <c r="L1056">
        <v>1405110399</v>
      </c>
      <c r="M1056" t="b">
        <v>0</v>
      </c>
      <c r="N1056">
        <v>0</v>
      </c>
      <c r="O1056" s="5">
        <f t="shared" si="112"/>
        <v>0</v>
      </c>
      <c r="P1056" t="str">
        <f t="shared" si="113"/>
        <v>Received No Donations</v>
      </c>
      <c r="Q1056" t="str">
        <f t="shared" si="114"/>
        <v>journalism</v>
      </c>
      <c r="R1056" t="str">
        <f t="shared" si="115"/>
        <v>audio</v>
      </c>
      <c r="S1056" t="s">
        <v>8279</v>
      </c>
      <c r="T1056" t="b">
        <v>0</v>
      </c>
      <c r="U1056" t="str">
        <f t="shared" si="118"/>
        <v>Unsuccessful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8223</v>
      </c>
      <c r="H1057" t="s">
        <v>8244</v>
      </c>
      <c r="I1057" s="10">
        <f t="shared" si="116"/>
        <v>42436.992418981477</v>
      </c>
      <c r="J1057" s="10">
        <f t="shared" si="117"/>
        <v>42406.992418981477</v>
      </c>
      <c r="K1057">
        <v>1457394545</v>
      </c>
      <c r="L1057">
        <v>1454802545</v>
      </c>
      <c r="M1057" t="b">
        <v>0</v>
      </c>
      <c r="N1057">
        <v>0</v>
      </c>
      <c r="O1057" s="5">
        <f t="shared" si="112"/>
        <v>0</v>
      </c>
      <c r="P1057" t="str">
        <f t="shared" si="113"/>
        <v>Received No Donations</v>
      </c>
      <c r="Q1057" t="str">
        <f t="shared" si="114"/>
        <v>journalism</v>
      </c>
      <c r="R1057" t="str">
        <f t="shared" si="115"/>
        <v>audio</v>
      </c>
      <c r="S1057" t="s">
        <v>8279</v>
      </c>
      <c r="T1057" t="b">
        <v>0</v>
      </c>
      <c r="U1057" t="str">
        <f t="shared" si="118"/>
        <v>Unsuccessful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8223</v>
      </c>
      <c r="H1058" t="s">
        <v>8244</v>
      </c>
      <c r="I1058" s="10">
        <f t="shared" si="116"/>
        <v>42118.677974537037</v>
      </c>
      <c r="J1058" s="10">
        <f t="shared" si="117"/>
        <v>42058.719641203701</v>
      </c>
      <c r="K1058">
        <v>1429892177</v>
      </c>
      <c r="L1058">
        <v>1424711777</v>
      </c>
      <c r="M1058" t="b">
        <v>0</v>
      </c>
      <c r="N1058">
        <v>0</v>
      </c>
      <c r="O1058" s="5">
        <f t="shared" si="112"/>
        <v>0</v>
      </c>
      <c r="P1058" t="str">
        <f t="shared" si="113"/>
        <v>Received No Donations</v>
      </c>
      <c r="Q1058" t="str">
        <f t="shared" si="114"/>
        <v>journalism</v>
      </c>
      <c r="R1058" t="str">
        <f t="shared" si="115"/>
        <v>audio</v>
      </c>
      <c r="S1058" t="s">
        <v>8279</v>
      </c>
      <c r="T1058" t="b">
        <v>0</v>
      </c>
      <c r="U1058" t="str">
        <f t="shared" si="118"/>
        <v>Unsuccessful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8223</v>
      </c>
      <c r="H1059" t="s">
        <v>8244</v>
      </c>
      <c r="I1059" s="10">
        <f t="shared" si="116"/>
        <v>42708.912997685184</v>
      </c>
      <c r="J1059" s="10">
        <f t="shared" si="117"/>
        <v>42678.871331018519</v>
      </c>
      <c r="K1059">
        <v>1480888483</v>
      </c>
      <c r="L1059">
        <v>1478292883</v>
      </c>
      <c r="M1059" t="b">
        <v>0</v>
      </c>
      <c r="N1059">
        <v>0</v>
      </c>
      <c r="O1059" s="5">
        <f t="shared" si="112"/>
        <v>0</v>
      </c>
      <c r="P1059" t="str">
        <f t="shared" si="113"/>
        <v>Received No Donations</v>
      </c>
      <c r="Q1059" t="str">
        <f t="shared" si="114"/>
        <v>journalism</v>
      </c>
      <c r="R1059" t="str">
        <f t="shared" si="115"/>
        <v>audio</v>
      </c>
      <c r="S1059" t="s">
        <v>8279</v>
      </c>
      <c r="T1059" t="b">
        <v>0</v>
      </c>
      <c r="U1059" t="str">
        <f t="shared" si="118"/>
        <v>Unsuccessful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8223</v>
      </c>
      <c r="H1060" t="s">
        <v>8244</v>
      </c>
      <c r="I1060" s="10">
        <f t="shared" si="116"/>
        <v>42089</v>
      </c>
      <c r="J1060" s="10">
        <f t="shared" si="117"/>
        <v>42047.900960648149</v>
      </c>
      <c r="K1060">
        <v>1427328000</v>
      </c>
      <c r="L1060">
        <v>1423777043</v>
      </c>
      <c r="M1060" t="b">
        <v>0</v>
      </c>
      <c r="N1060">
        <v>0</v>
      </c>
      <c r="O1060" s="5">
        <f t="shared" si="112"/>
        <v>0</v>
      </c>
      <c r="P1060" t="str">
        <f t="shared" si="113"/>
        <v>Received No Donations</v>
      </c>
      <c r="Q1060" t="str">
        <f t="shared" si="114"/>
        <v>journalism</v>
      </c>
      <c r="R1060" t="str">
        <f t="shared" si="115"/>
        <v>audio</v>
      </c>
      <c r="S1060" t="s">
        <v>8279</v>
      </c>
      <c r="T1060" t="b">
        <v>0</v>
      </c>
      <c r="U1060" t="str">
        <f t="shared" si="118"/>
        <v>Unsuccessful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8223</v>
      </c>
      <c r="H1061" t="s">
        <v>8244</v>
      </c>
      <c r="I1061" s="10">
        <f t="shared" si="116"/>
        <v>42076.748333333337</v>
      </c>
      <c r="J1061" s="10">
        <f t="shared" si="117"/>
        <v>42046.79</v>
      </c>
      <c r="K1061">
        <v>1426269456</v>
      </c>
      <c r="L1061">
        <v>1423681056</v>
      </c>
      <c r="M1061" t="b">
        <v>0</v>
      </c>
      <c r="N1061">
        <v>0</v>
      </c>
      <c r="O1061" s="5">
        <f t="shared" si="112"/>
        <v>0</v>
      </c>
      <c r="P1061" t="str">
        <f t="shared" si="113"/>
        <v>Received No Donations</v>
      </c>
      <c r="Q1061" t="str">
        <f t="shared" si="114"/>
        <v>journalism</v>
      </c>
      <c r="R1061" t="str">
        <f t="shared" si="115"/>
        <v>audio</v>
      </c>
      <c r="S1061" t="s">
        <v>8279</v>
      </c>
      <c r="T1061" t="b">
        <v>0</v>
      </c>
      <c r="U1061" t="str">
        <f t="shared" si="118"/>
        <v>Unsuccessful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8223</v>
      </c>
      <c r="H1062" t="s">
        <v>8244</v>
      </c>
      <c r="I1062" s="10">
        <f t="shared" si="116"/>
        <v>42109.913113425922</v>
      </c>
      <c r="J1062" s="10">
        <f t="shared" si="117"/>
        <v>42079.913113425922</v>
      </c>
      <c r="K1062">
        <v>1429134893</v>
      </c>
      <c r="L1062">
        <v>1426542893</v>
      </c>
      <c r="M1062" t="b">
        <v>0</v>
      </c>
      <c r="N1062">
        <v>1</v>
      </c>
      <c r="O1062" s="5">
        <f t="shared" si="112"/>
        <v>0.01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t="s">
        <v>8279</v>
      </c>
      <c r="T1062" t="b">
        <v>0</v>
      </c>
      <c r="U1062" t="str">
        <f t="shared" si="118"/>
        <v>Unsuccessful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8223</v>
      </c>
      <c r="H1063" t="s">
        <v>8244</v>
      </c>
      <c r="I1063" s="10">
        <f t="shared" si="116"/>
        <v>42492.041666666672</v>
      </c>
      <c r="J1063" s="10">
        <f t="shared" si="117"/>
        <v>42432.276712962965</v>
      </c>
      <c r="K1063">
        <v>1462150800</v>
      </c>
      <c r="L1063">
        <v>1456987108</v>
      </c>
      <c r="M1063" t="b">
        <v>0</v>
      </c>
      <c r="N1063">
        <v>0</v>
      </c>
      <c r="O1063" s="5">
        <f t="shared" si="112"/>
        <v>0</v>
      </c>
      <c r="P1063" t="str">
        <f t="shared" si="113"/>
        <v>Received No Donations</v>
      </c>
      <c r="Q1063" t="str">
        <f t="shared" si="114"/>
        <v>journalism</v>
      </c>
      <c r="R1063" t="str">
        <f t="shared" si="115"/>
        <v>audio</v>
      </c>
      <c r="S1063" t="s">
        <v>8279</v>
      </c>
      <c r="T1063" t="b">
        <v>0</v>
      </c>
      <c r="U1063" t="str">
        <f t="shared" si="118"/>
        <v>Unsuccessful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8223</v>
      </c>
      <c r="H1064" t="s">
        <v>8244</v>
      </c>
      <c r="I1064" s="10">
        <f t="shared" si="116"/>
        <v>42563.807187500002</v>
      </c>
      <c r="J1064" s="10">
        <f t="shared" si="117"/>
        <v>42556.807187500002</v>
      </c>
      <c r="K1064">
        <v>1468351341</v>
      </c>
      <c r="L1064">
        <v>1467746541</v>
      </c>
      <c r="M1064" t="b">
        <v>0</v>
      </c>
      <c r="N1064">
        <v>4</v>
      </c>
      <c r="O1064" s="5">
        <f t="shared" si="112"/>
        <v>0.95477386934673369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t="s">
        <v>8279</v>
      </c>
      <c r="T1064" t="b">
        <v>0</v>
      </c>
      <c r="U1064" t="str">
        <f t="shared" si="118"/>
        <v>Unsuccessful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8223</v>
      </c>
      <c r="H1065" t="s">
        <v>8244</v>
      </c>
      <c r="I1065" s="10">
        <f t="shared" si="116"/>
        <v>42613.030810185184</v>
      </c>
      <c r="J1065" s="10">
        <f t="shared" si="117"/>
        <v>42583.030810185184</v>
      </c>
      <c r="K1065">
        <v>1472604262</v>
      </c>
      <c r="L1065">
        <v>1470012262</v>
      </c>
      <c r="M1065" t="b">
        <v>0</v>
      </c>
      <c r="N1065">
        <v>0</v>
      </c>
      <c r="O1065" s="5">
        <f t="shared" si="112"/>
        <v>0</v>
      </c>
      <c r="P1065" t="str">
        <f t="shared" si="113"/>
        <v>Received No Donations</v>
      </c>
      <c r="Q1065" t="str">
        <f t="shared" si="114"/>
        <v>journalism</v>
      </c>
      <c r="R1065" t="str">
        <f t="shared" si="115"/>
        <v>audio</v>
      </c>
      <c r="S1065" t="s">
        <v>8279</v>
      </c>
      <c r="T1065" t="b">
        <v>0</v>
      </c>
      <c r="U1065" t="str">
        <f t="shared" si="118"/>
        <v>Unsuccessful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8223</v>
      </c>
      <c r="H1066" t="s">
        <v>8244</v>
      </c>
      <c r="I1066" s="10">
        <f t="shared" si="116"/>
        <v>41462.228043981479</v>
      </c>
      <c r="J1066" s="10">
        <f t="shared" si="117"/>
        <v>41417.228043981479</v>
      </c>
      <c r="K1066">
        <v>1373174903</v>
      </c>
      <c r="L1066">
        <v>1369286903</v>
      </c>
      <c r="M1066" t="b">
        <v>0</v>
      </c>
      <c r="N1066">
        <v>123</v>
      </c>
      <c r="O1066" s="5">
        <f t="shared" si="112"/>
        <v>8.9744444444444446E-2</v>
      </c>
      <c r="P1066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t="s">
        <v>8280</v>
      </c>
      <c r="T1066" t="b">
        <v>0</v>
      </c>
      <c r="U1066" t="str">
        <f t="shared" si="118"/>
        <v>Unsuccessful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8225</v>
      </c>
      <c r="H1067" t="s">
        <v>8246</v>
      </c>
      <c r="I1067" s="10">
        <f t="shared" si="116"/>
        <v>41689.381041666667</v>
      </c>
      <c r="J1067" s="10">
        <f t="shared" si="117"/>
        <v>41661.381041666667</v>
      </c>
      <c r="K1067">
        <v>1392800922</v>
      </c>
      <c r="L1067">
        <v>1390381722</v>
      </c>
      <c r="M1067" t="b">
        <v>0</v>
      </c>
      <c r="N1067">
        <v>5</v>
      </c>
      <c r="O1067" s="5">
        <f t="shared" si="112"/>
        <v>2.7E-2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t="s">
        <v>8280</v>
      </c>
      <c r="T1067" t="b">
        <v>0</v>
      </c>
      <c r="U1067" t="str">
        <f t="shared" si="118"/>
        <v>Unsuccessful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8223</v>
      </c>
      <c r="H1068" t="s">
        <v>8244</v>
      </c>
      <c r="I1068" s="10">
        <f t="shared" si="116"/>
        <v>41490.962754629625</v>
      </c>
      <c r="J1068" s="10">
        <f t="shared" si="117"/>
        <v>41445.962754629625</v>
      </c>
      <c r="K1068">
        <v>1375657582</v>
      </c>
      <c r="L1068">
        <v>1371769582</v>
      </c>
      <c r="M1068" t="b">
        <v>0</v>
      </c>
      <c r="N1068">
        <v>148</v>
      </c>
      <c r="O1068" s="5">
        <f t="shared" si="112"/>
        <v>3.3673333333333333E-2</v>
      </c>
      <c r="P1068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t="s">
        <v>8280</v>
      </c>
      <c r="T1068" t="b">
        <v>0</v>
      </c>
      <c r="U1068" t="str">
        <f t="shared" si="118"/>
        <v>Unsuccessful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8223</v>
      </c>
      <c r="H1069" t="s">
        <v>8244</v>
      </c>
      <c r="I1069" s="10">
        <f t="shared" si="116"/>
        <v>41629.855682870373</v>
      </c>
      <c r="J1069" s="10">
        <f t="shared" si="117"/>
        <v>41599.855682870373</v>
      </c>
      <c r="K1069">
        <v>1387657931</v>
      </c>
      <c r="L1069">
        <v>1385065931</v>
      </c>
      <c r="M1069" t="b">
        <v>0</v>
      </c>
      <c r="N1069">
        <v>10</v>
      </c>
      <c r="O1069" s="5">
        <f t="shared" si="112"/>
        <v>0.26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t="s">
        <v>8280</v>
      </c>
      <c r="T1069" t="b">
        <v>0</v>
      </c>
      <c r="U1069" t="str">
        <f t="shared" si="118"/>
        <v>Unsuccessful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8223</v>
      </c>
      <c r="H1070" t="s">
        <v>8244</v>
      </c>
      <c r="I1070" s="10">
        <f t="shared" si="116"/>
        <v>42470.329444444447</v>
      </c>
      <c r="J1070" s="10">
        <f t="shared" si="117"/>
        <v>42440.371111111112</v>
      </c>
      <c r="K1070">
        <v>1460274864</v>
      </c>
      <c r="L1070">
        <v>1457686464</v>
      </c>
      <c r="M1070" t="b">
        <v>0</v>
      </c>
      <c r="N1070">
        <v>4</v>
      </c>
      <c r="O1070" s="5">
        <f t="shared" si="112"/>
        <v>1.5E-3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t="s">
        <v>8280</v>
      </c>
      <c r="T1070" t="b">
        <v>0</v>
      </c>
      <c r="U1070" t="str">
        <f t="shared" si="118"/>
        <v>Unsuccessful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8223</v>
      </c>
      <c r="H1071" t="s">
        <v>8244</v>
      </c>
      <c r="I1071" s="10">
        <f t="shared" si="116"/>
        <v>41604.271516203706</v>
      </c>
      <c r="J1071" s="10">
        <f t="shared" si="117"/>
        <v>41572.229849537034</v>
      </c>
      <c r="K1071">
        <v>1385447459</v>
      </c>
      <c r="L1071">
        <v>1382679059</v>
      </c>
      <c r="M1071" t="b">
        <v>0</v>
      </c>
      <c r="N1071">
        <v>21</v>
      </c>
      <c r="O1071" s="5">
        <f t="shared" si="112"/>
        <v>0.38636363636363635</v>
      </c>
      <c r="P1071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t="s">
        <v>8280</v>
      </c>
      <c r="T1071" t="b">
        <v>0</v>
      </c>
      <c r="U1071" t="str">
        <f t="shared" si="118"/>
        <v>Unsuccessful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8223</v>
      </c>
      <c r="H1072" t="s">
        <v>8244</v>
      </c>
      <c r="I1072" s="10">
        <f t="shared" si="116"/>
        <v>41183.011828703704</v>
      </c>
      <c r="J1072" s="10">
        <f t="shared" si="117"/>
        <v>41163.011828703704</v>
      </c>
      <c r="K1072">
        <v>1349050622</v>
      </c>
      <c r="L1072">
        <v>1347322622</v>
      </c>
      <c r="M1072" t="b">
        <v>0</v>
      </c>
      <c r="N1072">
        <v>2</v>
      </c>
      <c r="O1072" s="5">
        <f t="shared" si="112"/>
        <v>7.0000000000000001E-3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t="s">
        <v>8280</v>
      </c>
      <c r="T1072" t="b">
        <v>0</v>
      </c>
      <c r="U1072" t="str">
        <f t="shared" si="118"/>
        <v>Unsuccessful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8233</v>
      </c>
      <c r="H1073" t="s">
        <v>8252</v>
      </c>
      <c r="I1073" s="10">
        <f t="shared" si="116"/>
        <v>42325.795057870375</v>
      </c>
      <c r="J1073" s="10">
        <f t="shared" si="117"/>
        <v>42295.753391203703</v>
      </c>
      <c r="K1073">
        <v>1447787093</v>
      </c>
      <c r="L1073">
        <v>1445191493</v>
      </c>
      <c r="M1073" t="b">
        <v>0</v>
      </c>
      <c r="N1073">
        <v>0</v>
      </c>
      <c r="O1073" s="5">
        <f t="shared" si="112"/>
        <v>0</v>
      </c>
      <c r="P1073" t="str">
        <f t="shared" si="113"/>
        <v>Received No Donations</v>
      </c>
      <c r="Q1073" t="str">
        <f t="shared" si="114"/>
        <v>games</v>
      </c>
      <c r="R1073" t="str">
        <f t="shared" si="115"/>
        <v>video games</v>
      </c>
      <c r="S1073" t="s">
        <v>8280</v>
      </c>
      <c r="T1073" t="b">
        <v>0</v>
      </c>
      <c r="U1073" t="str">
        <f t="shared" si="118"/>
        <v>Unsuccessful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8223</v>
      </c>
      <c r="H1074" t="s">
        <v>8244</v>
      </c>
      <c r="I1074" s="10">
        <f t="shared" si="116"/>
        <v>41675.832141203704</v>
      </c>
      <c r="J1074" s="10">
        <f t="shared" si="117"/>
        <v>41645.832141203704</v>
      </c>
      <c r="K1074">
        <v>1391630297</v>
      </c>
      <c r="L1074">
        <v>1389038297</v>
      </c>
      <c r="M1074" t="b">
        <v>0</v>
      </c>
      <c r="N1074">
        <v>4</v>
      </c>
      <c r="O1074" s="5">
        <f t="shared" si="112"/>
        <v>6.8000000000000005E-4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t="s">
        <v>8280</v>
      </c>
      <c r="T1074" t="b">
        <v>0</v>
      </c>
      <c r="U1074" t="str">
        <f t="shared" si="118"/>
        <v>Unsuccessful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8223</v>
      </c>
      <c r="H1075" t="s">
        <v>8244</v>
      </c>
      <c r="I1075" s="10">
        <f t="shared" si="116"/>
        <v>40832.964594907404</v>
      </c>
      <c r="J1075" s="10">
        <f t="shared" si="117"/>
        <v>40802.964594907404</v>
      </c>
      <c r="K1075">
        <v>1318806541</v>
      </c>
      <c r="L1075">
        <v>1316214541</v>
      </c>
      <c r="M1075" t="b">
        <v>0</v>
      </c>
      <c r="N1075">
        <v>1</v>
      </c>
      <c r="O1075" s="5">
        <f t="shared" si="112"/>
        <v>1.3333333333333334E-2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t="s">
        <v>8280</v>
      </c>
      <c r="T1075" t="b">
        <v>0</v>
      </c>
      <c r="U1075" t="str">
        <f t="shared" si="118"/>
        <v>Unsuccessful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8223</v>
      </c>
      <c r="H1076" t="s">
        <v>8244</v>
      </c>
      <c r="I1076" s="10">
        <f t="shared" si="116"/>
        <v>41643.172974537039</v>
      </c>
      <c r="J1076" s="10">
        <f t="shared" si="117"/>
        <v>41613.172974537039</v>
      </c>
      <c r="K1076">
        <v>1388808545</v>
      </c>
      <c r="L1076">
        <v>1386216545</v>
      </c>
      <c r="M1076" t="b">
        <v>0</v>
      </c>
      <c r="N1076">
        <v>30</v>
      </c>
      <c r="O1076" s="5">
        <f t="shared" si="112"/>
        <v>6.3092592592592589E-2</v>
      </c>
      <c r="P1076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t="s">
        <v>8280</v>
      </c>
      <c r="T1076" t="b">
        <v>0</v>
      </c>
      <c r="U1076" t="str">
        <f t="shared" si="118"/>
        <v>Unsuccessful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8223</v>
      </c>
      <c r="H1077" t="s">
        <v>8244</v>
      </c>
      <c r="I1077" s="10">
        <f t="shared" si="116"/>
        <v>41035.904120370367</v>
      </c>
      <c r="J1077" s="10">
        <f t="shared" si="117"/>
        <v>41005.904120370367</v>
      </c>
      <c r="K1077">
        <v>1336340516</v>
      </c>
      <c r="L1077">
        <v>1333748516</v>
      </c>
      <c r="M1077" t="b">
        <v>0</v>
      </c>
      <c r="N1077">
        <v>3</v>
      </c>
      <c r="O1077" s="5">
        <f t="shared" si="112"/>
        <v>4.4999999999999998E-2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t="s">
        <v>8280</v>
      </c>
      <c r="T1077" t="b">
        <v>0</v>
      </c>
      <c r="U1077" t="str">
        <f t="shared" si="118"/>
        <v>Unsuccessful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8223</v>
      </c>
      <c r="H1078" t="s">
        <v>8244</v>
      </c>
      <c r="I1078" s="10">
        <f t="shared" si="116"/>
        <v>41893.377893518518</v>
      </c>
      <c r="J1078" s="10">
        <f t="shared" si="117"/>
        <v>41838.377893518518</v>
      </c>
      <c r="K1078">
        <v>1410426250</v>
      </c>
      <c r="L1078">
        <v>1405674250</v>
      </c>
      <c r="M1078" t="b">
        <v>0</v>
      </c>
      <c r="N1078">
        <v>975</v>
      </c>
      <c r="O1078" s="5">
        <f t="shared" si="112"/>
        <v>0.62765333333333329</v>
      </c>
      <c r="P1078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t="s">
        <v>8280</v>
      </c>
      <c r="T1078" t="b">
        <v>0</v>
      </c>
      <c r="U1078" t="str">
        <f t="shared" si="118"/>
        <v>Unsuccessful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8223</v>
      </c>
      <c r="H1079" t="s">
        <v>8244</v>
      </c>
      <c r="I1079" s="10">
        <f t="shared" si="116"/>
        <v>42383.16679398148</v>
      </c>
      <c r="J1079" s="10">
        <f t="shared" si="117"/>
        <v>42353.16679398148</v>
      </c>
      <c r="K1079">
        <v>1452744011</v>
      </c>
      <c r="L1079">
        <v>1450152011</v>
      </c>
      <c r="M1079" t="b">
        <v>0</v>
      </c>
      <c r="N1079">
        <v>167</v>
      </c>
      <c r="O1079" s="5">
        <f t="shared" si="112"/>
        <v>0.29376000000000002</v>
      </c>
      <c r="P1079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t="s">
        <v>8280</v>
      </c>
      <c r="T1079" t="b">
        <v>0</v>
      </c>
      <c r="U1079" t="str">
        <f t="shared" si="118"/>
        <v>Unsuccessful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8223</v>
      </c>
      <c r="H1080" t="s">
        <v>8244</v>
      </c>
      <c r="I1080" s="10">
        <f t="shared" si="116"/>
        <v>40746.195844907408</v>
      </c>
      <c r="J1080" s="10">
        <f t="shared" si="117"/>
        <v>40701.195844907408</v>
      </c>
      <c r="K1080">
        <v>1311309721</v>
      </c>
      <c r="L1080">
        <v>1307421721</v>
      </c>
      <c r="M1080" t="b">
        <v>0</v>
      </c>
      <c r="N1080">
        <v>5</v>
      </c>
      <c r="O1080" s="5">
        <f t="shared" si="112"/>
        <v>7.4999999999999997E-2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t="s">
        <v>8280</v>
      </c>
      <c r="T1080" t="b">
        <v>0</v>
      </c>
      <c r="U1080" t="str">
        <f t="shared" si="118"/>
        <v>Unsuccessful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8235</v>
      </c>
      <c r="H1081" t="s">
        <v>8247</v>
      </c>
      <c r="I1081" s="10">
        <f t="shared" si="116"/>
        <v>42504.566388888888</v>
      </c>
      <c r="J1081" s="10">
        <f t="shared" si="117"/>
        <v>42479.566388888888</v>
      </c>
      <c r="K1081">
        <v>1463232936</v>
      </c>
      <c r="L1081">
        <v>1461072936</v>
      </c>
      <c r="M1081" t="b">
        <v>0</v>
      </c>
      <c r="N1081">
        <v>18</v>
      </c>
      <c r="O1081" s="5">
        <f t="shared" si="112"/>
        <v>2.6076923076923077E-2</v>
      </c>
      <c r="P1081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t="s">
        <v>8280</v>
      </c>
      <c r="T1081" t="b">
        <v>0</v>
      </c>
      <c r="U1081" t="str">
        <f t="shared" si="118"/>
        <v>Unsuccessful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8223</v>
      </c>
      <c r="H1082" t="s">
        <v>8244</v>
      </c>
      <c r="I1082" s="10">
        <f t="shared" si="116"/>
        <v>41770.138113425928</v>
      </c>
      <c r="J1082" s="10">
        <f t="shared" si="117"/>
        <v>41740.138113425928</v>
      </c>
      <c r="K1082">
        <v>1399778333</v>
      </c>
      <c r="L1082">
        <v>1397186333</v>
      </c>
      <c r="M1082" t="b">
        <v>0</v>
      </c>
      <c r="N1082">
        <v>98</v>
      </c>
      <c r="O1082" s="5">
        <f t="shared" si="112"/>
        <v>9.1050000000000006E-2</v>
      </c>
      <c r="P1082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t="s">
        <v>8280</v>
      </c>
      <c r="T1082" t="b">
        <v>0</v>
      </c>
      <c r="U1082" t="str">
        <f t="shared" si="118"/>
        <v>Unsuccessful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8223</v>
      </c>
      <c r="H1083" t="s">
        <v>8244</v>
      </c>
      <c r="I1083" s="10">
        <f t="shared" si="116"/>
        <v>42032.926990740743</v>
      </c>
      <c r="J1083" s="10">
        <f t="shared" si="117"/>
        <v>42002.926990740743</v>
      </c>
      <c r="K1083">
        <v>1422483292</v>
      </c>
      <c r="L1083">
        <v>1419891292</v>
      </c>
      <c r="M1083" t="b">
        <v>0</v>
      </c>
      <c r="N1083">
        <v>4</v>
      </c>
      <c r="O1083" s="5">
        <f t="shared" si="112"/>
        <v>1.7647058823529413E-4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t="s">
        <v>8280</v>
      </c>
      <c r="T1083" t="b">
        <v>0</v>
      </c>
      <c r="U1083" t="str">
        <f t="shared" si="118"/>
        <v>Unsuccessful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8223</v>
      </c>
      <c r="H1084" t="s">
        <v>8244</v>
      </c>
      <c r="I1084" s="10">
        <f t="shared" si="116"/>
        <v>41131.906111111108</v>
      </c>
      <c r="J1084" s="10">
        <f t="shared" si="117"/>
        <v>41101.906111111108</v>
      </c>
      <c r="K1084">
        <v>1344635088</v>
      </c>
      <c r="L1084">
        <v>1342043088</v>
      </c>
      <c r="M1084" t="b">
        <v>0</v>
      </c>
      <c r="N1084">
        <v>3</v>
      </c>
      <c r="O1084" s="5">
        <f t="shared" si="112"/>
        <v>5.5999999999999999E-3</v>
      </c>
      <c r="P1084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t="s">
        <v>8280</v>
      </c>
      <c r="T1084" t="b">
        <v>0</v>
      </c>
      <c r="U1084" t="str">
        <f t="shared" si="118"/>
        <v>Unsuccessful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8228</v>
      </c>
      <c r="H1085" t="s">
        <v>8249</v>
      </c>
      <c r="I1085" s="10">
        <f t="shared" si="116"/>
        <v>41853.659525462965</v>
      </c>
      <c r="J1085" s="10">
        <f t="shared" si="117"/>
        <v>41793.659525462965</v>
      </c>
      <c r="K1085">
        <v>1406994583</v>
      </c>
      <c r="L1085">
        <v>1401810583</v>
      </c>
      <c r="M1085" t="b">
        <v>0</v>
      </c>
      <c r="N1085">
        <v>1</v>
      </c>
      <c r="O1085" s="5">
        <f t="shared" si="112"/>
        <v>8.2000000000000007E-3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t="s">
        <v>8280</v>
      </c>
      <c r="T1085" t="b">
        <v>0</v>
      </c>
      <c r="U1085" t="str">
        <f t="shared" si="118"/>
        <v>Unsuccessful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8223</v>
      </c>
      <c r="H1086" t="s">
        <v>8244</v>
      </c>
      <c r="I1086" s="10">
        <f t="shared" si="116"/>
        <v>41859.912083333329</v>
      </c>
      <c r="J1086" s="10">
        <f t="shared" si="117"/>
        <v>41829.912083333329</v>
      </c>
      <c r="K1086">
        <v>1407534804</v>
      </c>
      <c r="L1086">
        <v>1404942804</v>
      </c>
      <c r="M1086" t="b">
        <v>0</v>
      </c>
      <c r="N1086">
        <v>0</v>
      </c>
      <c r="O1086" s="5">
        <f t="shared" si="112"/>
        <v>0</v>
      </c>
      <c r="P1086" t="str">
        <f t="shared" si="113"/>
        <v>Received No Donations</v>
      </c>
      <c r="Q1086" t="str">
        <f t="shared" si="114"/>
        <v>games</v>
      </c>
      <c r="R1086" t="str">
        <f t="shared" si="115"/>
        <v>video games</v>
      </c>
      <c r="S1086" t="s">
        <v>8280</v>
      </c>
      <c r="T1086" t="b">
        <v>0</v>
      </c>
      <c r="U1086" t="str">
        <f t="shared" si="118"/>
        <v>Unsuccessful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8228</v>
      </c>
      <c r="H1087" t="s">
        <v>8249</v>
      </c>
      <c r="I1087" s="10">
        <f t="shared" si="116"/>
        <v>42443.629340277781</v>
      </c>
      <c r="J1087" s="10">
        <f t="shared" si="117"/>
        <v>42413.671006944445</v>
      </c>
      <c r="K1087">
        <v>1457967975</v>
      </c>
      <c r="L1087">
        <v>1455379575</v>
      </c>
      <c r="M1087" t="b">
        <v>0</v>
      </c>
      <c r="N1087">
        <v>9</v>
      </c>
      <c r="O1087" s="5">
        <f t="shared" si="112"/>
        <v>3.4200000000000001E-2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t="s">
        <v>8280</v>
      </c>
      <c r="T1087" t="b">
        <v>0</v>
      </c>
      <c r="U1087" t="str">
        <f t="shared" si="118"/>
        <v>Unsuccessful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8223</v>
      </c>
      <c r="H1088" t="s">
        <v>8244</v>
      </c>
      <c r="I1088" s="10">
        <f t="shared" si="116"/>
        <v>41875.866793981484</v>
      </c>
      <c r="J1088" s="10">
        <f t="shared" si="117"/>
        <v>41845.866793981484</v>
      </c>
      <c r="K1088">
        <v>1408913291</v>
      </c>
      <c r="L1088">
        <v>1406321291</v>
      </c>
      <c r="M1088" t="b">
        <v>0</v>
      </c>
      <c r="N1088">
        <v>2</v>
      </c>
      <c r="O1088" s="5">
        <f t="shared" si="112"/>
        <v>8.3333333333333339E-4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t="s">
        <v>8280</v>
      </c>
      <c r="T1088" t="b">
        <v>0</v>
      </c>
      <c r="U1088" t="str">
        <f t="shared" si="118"/>
        <v>Unsuccessful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8223</v>
      </c>
      <c r="H1089" t="s">
        <v>8244</v>
      </c>
      <c r="I1089" s="10">
        <f t="shared" si="116"/>
        <v>41805.713969907403</v>
      </c>
      <c r="J1089" s="10">
        <f t="shared" si="117"/>
        <v>41775.713969907403</v>
      </c>
      <c r="K1089">
        <v>1402852087</v>
      </c>
      <c r="L1089">
        <v>1400260087</v>
      </c>
      <c r="M1089" t="b">
        <v>0</v>
      </c>
      <c r="N1089">
        <v>0</v>
      </c>
      <c r="O1089" s="5">
        <f t="shared" si="112"/>
        <v>0</v>
      </c>
      <c r="P1089" t="str">
        <f t="shared" si="113"/>
        <v>Received No Donations</v>
      </c>
      <c r="Q1089" t="str">
        <f t="shared" si="114"/>
        <v>games</v>
      </c>
      <c r="R1089" t="str">
        <f t="shared" si="115"/>
        <v>video games</v>
      </c>
      <c r="S1089" t="s">
        <v>8280</v>
      </c>
      <c r="T1089" t="b">
        <v>0</v>
      </c>
      <c r="U1089" t="str">
        <f t="shared" si="118"/>
        <v>Unsuccessful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8223</v>
      </c>
      <c r="H1090" t="s">
        <v>8244</v>
      </c>
      <c r="I1090" s="10">
        <f t="shared" si="116"/>
        <v>41753.799386574072</v>
      </c>
      <c r="J1090" s="10">
        <f t="shared" si="117"/>
        <v>41723.799386574072</v>
      </c>
      <c r="K1090">
        <v>1398366667</v>
      </c>
      <c r="L1090">
        <v>1395774667</v>
      </c>
      <c r="M1090" t="b">
        <v>0</v>
      </c>
      <c r="N1090">
        <v>147</v>
      </c>
      <c r="O1090" s="5">
        <f t="shared" ref="O1090:O1153" si="119">E1090/D1090</f>
        <v>0.14182977777777778</v>
      </c>
      <c r="P1090">
        <f t="shared" ref="P1090:P1153" si="120">IFERROR((E1090/N1090),"Received No Donations")</f>
        <v>43.41727891156463</v>
      </c>
      <c r="Q1090" t="str">
        <f t="shared" ref="Q1090:Q1153" si="121">LEFT(S1090,FIND("/",S1090)-1)</f>
        <v>games</v>
      </c>
      <c r="R1090" t="str">
        <f t="shared" ref="R1090:R1153" si="122">RIGHT(S1090,LEN(S1090)-FIND("/",S1090))</f>
        <v>video games</v>
      </c>
      <c r="S1090" t="s">
        <v>8280</v>
      </c>
      <c r="T1090" t="b">
        <v>0</v>
      </c>
      <c r="U1090" t="str">
        <f t="shared" si="118"/>
        <v>Unsuccessful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8229</v>
      </c>
      <c r="H1091" t="s">
        <v>8247</v>
      </c>
      <c r="I1091" s="10">
        <f t="shared" ref="I1091:I1154" si="123">((K1091/86400)/IF(LEN(K1091)=13,1000,1))+DATE(1970,1,1)</f>
        <v>42181.189525462964</v>
      </c>
      <c r="J1091" s="10">
        <f t="shared" ref="J1091:J1154" si="124">((L1091/86400)/IF(LEN(L1091)=13,1000,1))+DATE(1970,1,1)</f>
        <v>42151.189525462964</v>
      </c>
      <c r="K1091">
        <v>1435293175</v>
      </c>
      <c r="L1091">
        <v>1432701175</v>
      </c>
      <c r="M1091" t="b">
        <v>0</v>
      </c>
      <c r="N1091">
        <v>49</v>
      </c>
      <c r="O1091" s="5">
        <f t="shared" si="119"/>
        <v>7.8266666666666665E-2</v>
      </c>
      <c r="P1091">
        <f t="shared" si="120"/>
        <v>23.959183673469386</v>
      </c>
      <c r="Q1091" t="str">
        <f t="shared" si="121"/>
        <v>games</v>
      </c>
      <c r="R1091" t="str">
        <f t="shared" si="122"/>
        <v>video games</v>
      </c>
      <c r="S1091" t="s">
        <v>8280</v>
      </c>
      <c r="T1091" t="b">
        <v>0</v>
      </c>
      <c r="U1091" t="str">
        <f t="shared" ref="U1091:U1154" si="125">IF(F1091="successful","Successful","Unsuccessful")</f>
        <v>Unsuccessful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8225</v>
      </c>
      <c r="H1092" t="s">
        <v>8246</v>
      </c>
      <c r="I1092" s="10">
        <f t="shared" si="123"/>
        <v>42153.185798611114</v>
      </c>
      <c r="J1092" s="10">
        <f t="shared" si="124"/>
        <v>42123.185798611114</v>
      </c>
      <c r="K1092">
        <v>1432873653</v>
      </c>
      <c r="L1092">
        <v>1430281653</v>
      </c>
      <c r="M1092" t="b">
        <v>0</v>
      </c>
      <c r="N1092">
        <v>1</v>
      </c>
      <c r="O1092" s="5">
        <f t="shared" si="119"/>
        <v>3.8464497269020693E-4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t="s">
        <v>8280</v>
      </c>
      <c r="T1092" t="b">
        <v>0</v>
      </c>
      <c r="U1092" t="str">
        <f t="shared" si="125"/>
        <v>Unsuccessful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8224</v>
      </c>
      <c r="H1093" t="s">
        <v>8245</v>
      </c>
      <c r="I1093" s="10">
        <f t="shared" si="123"/>
        <v>42470.778611111113</v>
      </c>
      <c r="J1093" s="10">
        <f t="shared" si="124"/>
        <v>42440.820277777777</v>
      </c>
      <c r="K1093">
        <v>1460313672</v>
      </c>
      <c r="L1093">
        <v>1457725272</v>
      </c>
      <c r="M1093" t="b">
        <v>0</v>
      </c>
      <c r="N1093">
        <v>2</v>
      </c>
      <c r="O1093" s="5">
        <f t="shared" si="119"/>
        <v>0.125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t="s">
        <v>8280</v>
      </c>
      <c r="T1093" t="b">
        <v>0</v>
      </c>
      <c r="U1093" t="str">
        <f t="shared" si="125"/>
        <v>Unsuccessful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8223</v>
      </c>
      <c r="H1094" t="s">
        <v>8244</v>
      </c>
      <c r="I1094" s="10">
        <f t="shared" si="123"/>
        <v>41280.025902777779</v>
      </c>
      <c r="J1094" s="10">
        <f t="shared" si="124"/>
        <v>41250.025902777779</v>
      </c>
      <c r="K1094">
        <v>1357432638</v>
      </c>
      <c r="L1094">
        <v>1354840638</v>
      </c>
      <c r="M1094" t="b">
        <v>0</v>
      </c>
      <c r="N1094">
        <v>7</v>
      </c>
      <c r="O1094" s="5">
        <f t="shared" si="119"/>
        <v>1.0500000000000001E-2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t="s">
        <v>8280</v>
      </c>
      <c r="T1094" t="b">
        <v>0</v>
      </c>
      <c r="U1094" t="str">
        <f t="shared" si="125"/>
        <v>Unsuccessful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8228</v>
      </c>
      <c r="H1095" t="s">
        <v>8249</v>
      </c>
      <c r="I1095" s="10">
        <f t="shared" si="123"/>
        <v>42411.973807870367</v>
      </c>
      <c r="J1095" s="10">
        <f t="shared" si="124"/>
        <v>42396.973807870367</v>
      </c>
      <c r="K1095">
        <v>1455232937</v>
      </c>
      <c r="L1095">
        <v>1453936937</v>
      </c>
      <c r="M1095" t="b">
        <v>0</v>
      </c>
      <c r="N1095">
        <v>4</v>
      </c>
      <c r="O1095" s="5">
        <f t="shared" si="119"/>
        <v>0.14083333333333334</v>
      </c>
      <c r="P109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t="s">
        <v>8280</v>
      </c>
      <c r="T1095" t="b">
        <v>0</v>
      </c>
      <c r="U1095" t="str">
        <f t="shared" si="125"/>
        <v>Unsuccessful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8223</v>
      </c>
      <c r="H1096" t="s">
        <v>8244</v>
      </c>
      <c r="I1096" s="10">
        <f t="shared" si="123"/>
        <v>40825.71334490741</v>
      </c>
      <c r="J1096" s="10">
        <f t="shared" si="124"/>
        <v>40795.71334490741</v>
      </c>
      <c r="K1096">
        <v>1318180033</v>
      </c>
      <c r="L1096">
        <v>1315588033</v>
      </c>
      <c r="M1096" t="b">
        <v>0</v>
      </c>
      <c r="N1096">
        <v>27</v>
      </c>
      <c r="O1096" s="5">
        <f t="shared" si="119"/>
        <v>0.18300055555555556</v>
      </c>
      <c r="P1096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t="s">
        <v>8280</v>
      </c>
      <c r="T1096" t="b">
        <v>0</v>
      </c>
      <c r="U1096" t="str">
        <f t="shared" si="125"/>
        <v>Unsuccessful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8223</v>
      </c>
      <c r="H1097" t="s">
        <v>8244</v>
      </c>
      <c r="I1097" s="10">
        <f t="shared" si="123"/>
        <v>41516.537268518521</v>
      </c>
      <c r="J1097" s="10">
        <f t="shared" si="124"/>
        <v>41486.537268518521</v>
      </c>
      <c r="K1097">
        <v>1377867220</v>
      </c>
      <c r="L1097">
        <v>1375275220</v>
      </c>
      <c r="M1097" t="b">
        <v>0</v>
      </c>
      <c r="N1097">
        <v>94</v>
      </c>
      <c r="O1097" s="5">
        <f t="shared" si="119"/>
        <v>5.0347999999999997E-2</v>
      </c>
      <c r="P109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t="s">
        <v>8280</v>
      </c>
      <c r="T1097" t="b">
        <v>0</v>
      </c>
      <c r="U1097" t="str">
        <f t="shared" si="125"/>
        <v>Unsuccessful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8223</v>
      </c>
      <c r="H1098" t="s">
        <v>8244</v>
      </c>
      <c r="I1098" s="10">
        <f t="shared" si="123"/>
        <v>41916.145833333336</v>
      </c>
      <c r="J1098" s="10">
        <f t="shared" si="124"/>
        <v>41885.51798611111</v>
      </c>
      <c r="K1098">
        <v>1412393400</v>
      </c>
      <c r="L1098">
        <v>1409747154</v>
      </c>
      <c r="M1098" t="b">
        <v>0</v>
      </c>
      <c r="N1098">
        <v>29</v>
      </c>
      <c r="O1098" s="5">
        <f t="shared" si="119"/>
        <v>0.17933333333333334</v>
      </c>
      <c r="P1098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t="s">
        <v>8280</v>
      </c>
      <c r="T1098" t="b">
        <v>0</v>
      </c>
      <c r="U1098" t="str">
        <f t="shared" si="125"/>
        <v>Unsuccessful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8223</v>
      </c>
      <c r="H1099" t="s">
        <v>8244</v>
      </c>
      <c r="I1099" s="10">
        <f t="shared" si="123"/>
        <v>41700.792557870373</v>
      </c>
      <c r="J1099" s="10">
        <f t="shared" si="124"/>
        <v>41660.792557870373</v>
      </c>
      <c r="K1099">
        <v>1393786877</v>
      </c>
      <c r="L1099">
        <v>1390330877</v>
      </c>
      <c r="M1099" t="b">
        <v>0</v>
      </c>
      <c r="N1099">
        <v>7</v>
      </c>
      <c r="O1099" s="5">
        <f t="shared" si="119"/>
        <v>4.6999999999999999E-4</v>
      </c>
      <c r="P1099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t="s">
        <v>8280</v>
      </c>
      <c r="T1099" t="b">
        <v>0</v>
      </c>
      <c r="U1099" t="str">
        <f t="shared" si="125"/>
        <v>Unsuccessful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8223</v>
      </c>
      <c r="H1100" t="s">
        <v>8244</v>
      </c>
      <c r="I1100" s="10">
        <f t="shared" si="123"/>
        <v>41742.762673611112</v>
      </c>
      <c r="J1100" s="10">
        <f t="shared" si="124"/>
        <v>41712.762673611112</v>
      </c>
      <c r="K1100">
        <v>1397413095</v>
      </c>
      <c r="L1100">
        <v>1394821095</v>
      </c>
      <c r="M1100" t="b">
        <v>0</v>
      </c>
      <c r="N1100">
        <v>22</v>
      </c>
      <c r="O1100" s="5">
        <f t="shared" si="119"/>
        <v>7.2120000000000004E-2</v>
      </c>
      <c r="P1100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t="s">
        <v>8280</v>
      </c>
      <c r="T1100" t="b">
        <v>0</v>
      </c>
      <c r="U1100" t="str">
        <f t="shared" si="125"/>
        <v>Unsuccessful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8224</v>
      </c>
      <c r="H1101" t="s">
        <v>8245</v>
      </c>
      <c r="I1101" s="10">
        <f t="shared" si="123"/>
        <v>42137.836435185185</v>
      </c>
      <c r="J1101" s="10">
        <f t="shared" si="124"/>
        <v>42107.836435185185</v>
      </c>
      <c r="K1101">
        <v>1431547468</v>
      </c>
      <c r="L1101">
        <v>1428955468</v>
      </c>
      <c r="M1101" t="b">
        <v>0</v>
      </c>
      <c r="N1101">
        <v>1</v>
      </c>
      <c r="O1101" s="5">
        <f t="shared" si="119"/>
        <v>5.0000000000000001E-3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t="s">
        <v>8280</v>
      </c>
      <c r="T1101" t="b">
        <v>0</v>
      </c>
      <c r="U1101" t="str">
        <f t="shared" si="125"/>
        <v>Unsuccessful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8235</v>
      </c>
      <c r="H1102" t="s">
        <v>8247</v>
      </c>
      <c r="I1102" s="10">
        <f t="shared" si="123"/>
        <v>42414.110775462963</v>
      </c>
      <c r="J1102" s="10">
        <f t="shared" si="124"/>
        <v>42384.110775462963</v>
      </c>
      <c r="K1102">
        <v>1455417571</v>
      </c>
      <c r="L1102">
        <v>1452825571</v>
      </c>
      <c r="M1102" t="b">
        <v>0</v>
      </c>
      <c r="N1102">
        <v>10</v>
      </c>
      <c r="O1102" s="5">
        <f t="shared" si="119"/>
        <v>2.5000000000000001E-2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t="s">
        <v>8280</v>
      </c>
      <c r="T1102" t="b">
        <v>0</v>
      </c>
      <c r="U1102" t="str">
        <f t="shared" si="125"/>
        <v>Unsuccessful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8223</v>
      </c>
      <c r="H1103" t="s">
        <v>8244</v>
      </c>
      <c r="I1103" s="10">
        <f t="shared" si="123"/>
        <v>42565.758333333331</v>
      </c>
      <c r="J1103" s="10">
        <f t="shared" si="124"/>
        <v>42538.77243055556</v>
      </c>
      <c r="K1103">
        <v>1468519920</v>
      </c>
      <c r="L1103">
        <v>1466188338</v>
      </c>
      <c r="M1103" t="b">
        <v>0</v>
      </c>
      <c r="N1103">
        <v>6</v>
      </c>
      <c r="O1103" s="5">
        <f t="shared" si="119"/>
        <v>4.0999999999999999E-4</v>
      </c>
      <c r="P110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t="s">
        <v>8280</v>
      </c>
      <c r="T1103" t="b">
        <v>0</v>
      </c>
      <c r="U1103" t="str">
        <f t="shared" si="125"/>
        <v>Unsuccessful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8223</v>
      </c>
      <c r="H1104" t="s">
        <v>8244</v>
      </c>
      <c r="I1104" s="10">
        <f t="shared" si="123"/>
        <v>41617.249305555553</v>
      </c>
      <c r="J1104" s="10">
        <f t="shared" si="124"/>
        <v>41577.045428240745</v>
      </c>
      <c r="K1104">
        <v>1386568740</v>
      </c>
      <c r="L1104">
        <v>1383095125</v>
      </c>
      <c r="M1104" t="b">
        <v>0</v>
      </c>
      <c r="N1104">
        <v>24</v>
      </c>
      <c r="O1104" s="5">
        <f t="shared" si="119"/>
        <v>5.3124999999999999E-2</v>
      </c>
      <c r="P1104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t="s">
        <v>8280</v>
      </c>
      <c r="T1104" t="b">
        <v>0</v>
      </c>
      <c r="U1104" t="str">
        <f t="shared" si="125"/>
        <v>Unsuccessful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8223</v>
      </c>
      <c r="H1105" t="s">
        <v>8244</v>
      </c>
      <c r="I1105" s="10">
        <f t="shared" si="123"/>
        <v>42539.22210648148</v>
      </c>
      <c r="J1105" s="10">
        <f t="shared" si="124"/>
        <v>42479.22210648148</v>
      </c>
      <c r="K1105">
        <v>1466227190</v>
      </c>
      <c r="L1105">
        <v>1461043190</v>
      </c>
      <c r="M1105" t="b">
        <v>0</v>
      </c>
      <c r="N1105">
        <v>15</v>
      </c>
      <c r="O1105" s="5">
        <f t="shared" si="119"/>
        <v>1.6199999999999999E-2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t="s">
        <v>8280</v>
      </c>
      <c r="T1105" t="b">
        <v>0</v>
      </c>
      <c r="U1105" t="str">
        <f t="shared" si="125"/>
        <v>Unsuccessful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8224</v>
      </c>
      <c r="H1106" t="s">
        <v>8245</v>
      </c>
      <c r="I1106" s="10">
        <f t="shared" si="123"/>
        <v>41801.40996527778</v>
      </c>
      <c r="J1106" s="10">
        <f t="shared" si="124"/>
        <v>41771.40996527778</v>
      </c>
      <c r="K1106">
        <v>1402480221</v>
      </c>
      <c r="L1106">
        <v>1399888221</v>
      </c>
      <c r="M1106" t="b">
        <v>0</v>
      </c>
      <c r="N1106">
        <v>37</v>
      </c>
      <c r="O1106" s="5">
        <f t="shared" si="119"/>
        <v>4.9516666666666667E-2</v>
      </c>
      <c r="P1106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t="s">
        <v>8280</v>
      </c>
      <c r="T1106" t="b">
        <v>0</v>
      </c>
      <c r="U1106" t="str">
        <f t="shared" si="125"/>
        <v>Unsuccessful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8223</v>
      </c>
      <c r="H1107" t="s">
        <v>8244</v>
      </c>
      <c r="I1107" s="10">
        <f t="shared" si="123"/>
        <v>41722.0940625</v>
      </c>
      <c r="J1107" s="10">
        <f t="shared" si="124"/>
        <v>41692.135729166665</v>
      </c>
      <c r="K1107">
        <v>1395627327</v>
      </c>
      <c r="L1107">
        <v>1393038927</v>
      </c>
      <c r="M1107" t="b">
        <v>0</v>
      </c>
      <c r="N1107">
        <v>20</v>
      </c>
      <c r="O1107" s="5">
        <f t="shared" si="119"/>
        <v>1.5900000000000001E-3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t="s">
        <v>8280</v>
      </c>
      <c r="T1107" t="b">
        <v>0</v>
      </c>
      <c r="U1107" t="str">
        <f t="shared" si="125"/>
        <v>Unsuccessful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8223</v>
      </c>
      <c r="H1108" t="s">
        <v>8244</v>
      </c>
      <c r="I1108" s="10">
        <f t="shared" si="123"/>
        <v>41003.698784722219</v>
      </c>
      <c r="J1108" s="10">
        <f t="shared" si="124"/>
        <v>40973.740451388891</v>
      </c>
      <c r="K1108">
        <v>1333557975</v>
      </c>
      <c r="L1108">
        <v>1330969575</v>
      </c>
      <c r="M1108" t="b">
        <v>0</v>
      </c>
      <c r="N1108">
        <v>7</v>
      </c>
      <c r="O1108" s="5">
        <f t="shared" si="119"/>
        <v>0.41249999999999998</v>
      </c>
      <c r="P1108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t="s">
        <v>8280</v>
      </c>
      <c r="T1108" t="b">
        <v>0</v>
      </c>
      <c r="U1108" t="str">
        <f t="shared" si="125"/>
        <v>Unsuccessful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8223</v>
      </c>
      <c r="H1109" t="s">
        <v>8244</v>
      </c>
      <c r="I1109" s="10">
        <f t="shared" si="123"/>
        <v>41843.861388888887</v>
      </c>
      <c r="J1109" s="10">
        <f t="shared" si="124"/>
        <v>41813.861388888887</v>
      </c>
      <c r="K1109">
        <v>1406148024</v>
      </c>
      <c r="L1109">
        <v>1403556024</v>
      </c>
      <c r="M1109" t="b">
        <v>0</v>
      </c>
      <c r="N1109">
        <v>0</v>
      </c>
      <c r="O1109" s="5">
        <f t="shared" si="119"/>
        <v>0</v>
      </c>
      <c r="P1109" t="str">
        <f t="shared" si="120"/>
        <v>Received No Donations</v>
      </c>
      <c r="Q1109" t="str">
        <f t="shared" si="121"/>
        <v>games</v>
      </c>
      <c r="R1109" t="str">
        <f t="shared" si="122"/>
        <v>video games</v>
      </c>
      <c r="S1109" t="s">
        <v>8280</v>
      </c>
      <c r="T1109" t="b">
        <v>0</v>
      </c>
      <c r="U1109" t="str">
        <f t="shared" si="125"/>
        <v>Unsuccessful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8223</v>
      </c>
      <c r="H1110" t="s">
        <v>8244</v>
      </c>
      <c r="I1110" s="10">
        <f t="shared" si="123"/>
        <v>41012.595312500001</v>
      </c>
      <c r="J1110" s="10">
        <f t="shared" si="124"/>
        <v>40952.636979166666</v>
      </c>
      <c r="K1110">
        <v>1334326635</v>
      </c>
      <c r="L1110">
        <v>1329146235</v>
      </c>
      <c r="M1110" t="b">
        <v>0</v>
      </c>
      <c r="N1110">
        <v>21</v>
      </c>
      <c r="O1110" s="5">
        <f t="shared" si="119"/>
        <v>2.93E-2</v>
      </c>
      <c r="P1110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t="s">
        <v>8280</v>
      </c>
      <c r="T1110" t="b">
        <v>0</v>
      </c>
      <c r="U1110" t="str">
        <f t="shared" si="125"/>
        <v>Unsuccessful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8223</v>
      </c>
      <c r="H1111" t="s">
        <v>8244</v>
      </c>
      <c r="I1111" s="10">
        <f t="shared" si="123"/>
        <v>42692.793865740736</v>
      </c>
      <c r="J1111" s="10">
        <f t="shared" si="124"/>
        <v>42662.752199074079</v>
      </c>
      <c r="K1111">
        <v>1479495790</v>
      </c>
      <c r="L1111">
        <v>1476900190</v>
      </c>
      <c r="M1111" t="b">
        <v>0</v>
      </c>
      <c r="N1111">
        <v>3</v>
      </c>
      <c r="O1111" s="5">
        <f t="shared" si="119"/>
        <v>4.4999999999999997E-3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t="s">
        <v>8280</v>
      </c>
      <c r="T1111" t="b">
        <v>0</v>
      </c>
      <c r="U1111" t="str">
        <f t="shared" si="125"/>
        <v>Unsuccessful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8223</v>
      </c>
      <c r="H1112" t="s">
        <v>8244</v>
      </c>
      <c r="I1112" s="10">
        <f t="shared" si="123"/>
        <v>41250.933124999996</v>
      </c>
      <c r="J1112" s="10">
        <f t="shared" si="124"/>
        <v>41220.933124999996</v>
      </c>
      <c r="K1112">
        <v>1354919022</v>
      </c>
      <c r="L1112">
        <v>1352327022</v>
      </c>
      <c r="M1112" t="b">
        <v>0</v>
      </c>
      <c r="N1112">
        <v>11</v>
      </c>
      <c r="O1112" s="5">
        <f t="shared" si="119"/>
        <v>5.1000000000000004E-3</v>
      </c>
      <c r="P1112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t="s">
        <v>8280</v>
      </c>
      <c r="T1112" t="b">
        <v>0</v>
      </c>
      <c r="U1112" t="str">
        <f t="shared" si="125"/>
        <v>Unsuccessful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8223</v>
      </c>
      <c r="H1113" t="s">
        <v>8244</v>
      </c>
      <c r="I1113" s="10">
        <f t="shared" si="123"/>
        <v>42377.203587962962</v>
      </c>
      <c r="J1113" s="10">
        <f t="shared" si="124"/>
        <v>42347.203587962962</v>
      </c>
      <c r="K1113">
        <v>1452228790</v>
      </c>
      <c r="L1113">
        <v>1449636790</v>
      </c>
      <c r="M1113" t="b">
        <v>0</v>
      </c>
      <c r="N1113">
        <v>1</v>
      </c>
      <c r="O1113" s="5">
        <f t="shared" si="119"/>
        <v>4.0000000000000002E-4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t="s">
        <v>8280</v>
      </c>
      <c r="T1113" t="b">
        <v>0</v>
      </c>
      <c r="U1113" t="str">
        <f t="shared" si="125"/>
        <v>Unsuccessful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8223</v>
      </c>
      <c r="H1114" t="s">
        <v>8244</v>
      </c>
      <c r="I1114" s="10">
        <f t="shared" si="123"/>
        <v>42023.354166666672</v>
      </c>
      <c r="J1114" s="10">
        <f t="shared" si="124"/>
        <v>41963.759386574078</v>
      </c>
      <c r="K1114">
        <v>1421656200</v>
      </c>
      <c r="L1114">
        <v>1416507211</v>
      </c>
      <c r="M1114" t="b">
        <v>0</v>
      </c>
      <c r="N1114">
        <v>312</v>
      </c>
      <c r="O1114" s="5">
        <f t="shared" si="119"/>
        <v>0.35537409090909089</v>
      </c>
      <c r="P1114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t="s">
        <v>8280</v>
      </c>
      <c r="T1114" t="b">
        <v>0</v>
      </c>
      <c r="U1114" t="str">
        <f t="shared" si="125"/>
        <v>Unsuccessful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8224</v>
      </c>
      <c r="H1115" t="s">
        <v>8245</v>
      </c>
      <c r="I1115" s="10">
        <f t="shared" si="123"/>
        <v>41865.977083333331</v>
      </c>
      <c r="J1115" s="10">
        <f t="shared" si="124"/>
        <v>41835.977083333331</v>
      </c>
      <c r="K1115">
        <v>1408058820</v>
      </c>
      <c r="L1115">
        <v>1405466820</v>
      </c>
      <c r="M1115" t="b">
        <v>0</v>
      </c>
      <c r="N1115">
        <v>1</v>
      </c>
      <c r="O1115" s="5">
        <f t="shared" si="119"/>
        <v>5.0000000000000001E-3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t="s">
        <v>8280</v>
      </c>
      <c r="T1115" t="b">
        <v>0</v>
      </c>
      <c r="U1115" t="str">
        <f t="shared" si="125"/>
        <v>Unsuccessful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8224</v>
      </c>
      <c r="H1116" t="s">
        <v>8245</v>
      </c>
      <c r="I1116" s="10">
        <f t="shared" si="123"/>
        <v>41556.345914351856</v>
      </c>
      <c r="J1116" s="10">
        <f t="shared" si="124"/>
        <v>41526.345914351856</v>
      </c>
      <c r="K1116">
        <v>1381306687</v>
      </c>
      <c r="L1116">
        <v>1378714687</v>
      </c>
      <c r="M1116" t="b">
        <v>0</v>
      </c>
      <c r="N1116">
        <v>3</v>
      </c>
      <c r="O1116" s="5">
        <f t="shared" si="119"/>
        <v>1.6666666666666668E-3</v>
      </c>
      <c r="P1116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t="s">
        <v>8280</v>
      </c>
      <c r="T1116" t="b">
        <v>0</v>
      </c>
      <c r="U1116" t="str">
        <f t="shared" si="125"/>
        <v>Unsuccessful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8223</v>
      </c>
      <c r="H1117" t="s">
        <v>8244</v>
      </c>
      <c r="I1117" s="10">
        <f t="shared" si="123"/>
        <v>42459.653877314813</v>
      </c>
      <c r="J1117" s="10">
        <f t="shared" si="124"/>
        <v>42429.695543981477</v>
      </c>
      <c r="K1117">
        <v>1459352495</v>
      </c>
      <c r="L1117">
        <v>1456764095</v>
      </c>
      <c r="M1117" t="b">
        <v>0</v>
      </c>
      <c r="N1117">
        <v>4</v>
      </c>
      <c r="O1117" s="5">
        <f t="shared" si="119"/>
        <v>1.325E-3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t="s">
        <v>8280</v>
      </c>
      <c r="T1117" t="b">
        <v>0</v>
      </c>
      <c r="U1117" t="str">
        <f t="shared" si="125"/>
        <v>Unsuccessful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8223</v>
      </c>
      <c r="H1118" t="s">
        <v>8244</v>
      </c>
      <c r="I1118" s="10">
        <f t="shared" si="123"/>
        <v>41069.847314814819</v>
      </c>
      <c r="J1118" s="10">
        <f t="shared" si="124"/>
        <v>41009.847314814819</v>
      </c>
      <c r="K1118">
        <v>1339273208</v>
      </c>
      <c r="L1118">
        <v>1334089208</v>
      </c>
      <c r="M1118" t="b">
        <v>0</v>
      </c>
      <c r="N1118">
        <v>10</v>
      </c>
      <c r="O1118" s="5">
        <f t="shared" si="119"/>
        <v>3.5704000000000004E-4</v>
      </c>
      <c r="P1118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t="s">
        <v>8280</v>
      </c>
      <c r="T1118" t="b">
        <v>0</v>
      </c>
      <c r="U1118" t="str">
        <f t="shared" si="125"/>
        <v>Unsuccessful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8235</v>
      </c>
      <c r="H1119" t="s">
        <v>8247</v>
      </c>
      <c r="I1119" s="10">
        <f t="shared" si="123"/>
        <v>42363.598530092597</v>
      </c>
      <c r="J1119" s="10">
        <f t="shared" si="124"/>
        <v>42333.598530092597</v>
      </c>
      <c r="K1119">
        <v>1451053313</v>
      </c>
      <c r="L1119">
        <v>1448461313</v>
      </c>
      <c r="M1119" t="b">
        <v>0</v>
      </c>
      <c r="N1119">
        <v>8</v>
      </c>
      <c r="O1119" s="5">
        <f t="shared" si="119"/>
        <v>8.3000000000000004E-2</v>
      </c>
      <c r="P1119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t="s">
        <v>8280</v>
      </c>
      <c r="T1119" t="b">
        <v>0</v>
      </c>
      <c r="U1119" t="str">
        <f t="shared" si="125"/>
        <v>Unsuccessful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8225</v>
      </c>
      <c r="H1120" t="s">
        <v>8246</v>
      </c>
      <c r="I1120" s="10">
        <f t="shared" si="123"/>
        <v>41734.124756944446</v>
      </c>
      <c r="J1120" s="10">
        <f t="shared" si="124"/>
        <v>41704.16642361111</v>
      </c>
      <c r="K1120">
        <v>1396666779</v>
      </c>
      <c r="L1120">
        <v>1394078379</v>
      </c>
      <c r="M1120" t="b">
        <v>0</v>
      </c>
      <c r="N1120">
        <v>3</v>
      </c>
      <c r="O1120" s="5">
        <f t="shared" si="119"/>
        <v>2.4222222222222221E-2</v>
      </c>
      <c r="P1120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t="s">
        <v>8280</v>
      </c>
      <c r="T1120" t="b">
        <v>0</v>
      </c>
      <c r="U1120" t="str">
        <f t="shared" si="125"/>
        <v>Unsuccessful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8223</v>
      </c>
      <c r="H1121" t="s">
        <v>8244</v>
      </c>
      <c r="I1121" s="10">
        <f t="shared" si="123"/>
        <v>41735.792407407411</v>
      </c>
      <c r="J1121" s="10">
        <f t="shared" si="124"/>
        <v>41722.792407407411</v>
      </c>
      <c r="K1121">
        <v>1396810864</v>
      </c>
      <c r="L1121">
        <v>1395687664</v>
      </c>
      <c r="M1121" t="b">
        <v>0</v>
      </c>
      <c r="N1121">
        <v>1</v>
      </c>
      <c r="O1121" s="5">
        <f t="shared" si="119"/>
        <v>2.3809523809523812E-3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t="s">
        <v>8280</v>
      </c>
      <c r="T1121" t="b">
        <v>0</v>
      </c>
      <c r="U1121" t="str">
        <f t="shared" si="125"/>
        <v>Unsuccessful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8223</v>
      </c>
      <c r="H1122" t="s">
        <v>8244</v>
      </c>
      <c r="I1122" s="10">
        <f t="shared" si="123"/>
        <v>40844.872685185182</v>
      </c>
      <c r="J1122" s="10">
        <f t="shared" si="124"/>
        <v>40799.872685185182</v>
      </c>
      <c r="K1122">
        <v>1319835400</v>
      </c>
      <c r="L1122">
        <v>1315947400</v>
      </c>
      <c r="M1122" t="b">
        <v>0</v>
      </c>
      <c r="N1122">
        <v>0</v>
      </c>
      <c r="O1122" s="5">
        <f t="shared" si="119"/>
        <v>0</v>
      </c>
      <c r="P1122" t="str">
        <f t="shared" si="120"/>
        <v>Received No Donations</v>
      </c>
      <c r="Q1122" t="str">
        <f t="shared" si="121"/>
        <v>games</v>
      </c>
      <c r="R1122" t="str">
        <f t="shared" si="122"/>
        <v>video games</v>
      </c>
      <c r="S1122" t="s">
        <v>8280</v>
      </c>
      <c r="T1122" t="b">
        <v>0</v>
      </c>
      <c r="U1122" t="str">
        <f t="shared" si="125"/>
        <v>Unsuccessful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8223</v>
      </c>
      <c r="H1123" t="s">
        <v>8244</v>
      </c>
      <c r="I1123" s="10">
        <f t="shared" si="123"/>
        <v>42442.892546296294</v>
      </c>
      <c r="J1123" s="10">
        <f t="shared" si="124"/>
        <v>42412.934212962966</v>
      </c>
      <c r="K1123">
        <v>1457904316</v>
      </c>
      <c r="L1123">
        <v>1455315916</v>
      </c>
      <c r="M1123" t="b">
        <v>0</v>
      </c>
      <c r="N1123">
        <v>5</v>
      </c>
      <c r="O1123" s="5">
        <f t="shared" si="119"/>
        <v>1.16E-4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t="s">
        <v>8280</v>
      </c>
      <c r="T1123" t="b">
        <v>0</v>
      </c>
      <c r="U1123" t="str">
        <f t="shared" si="125"/>
        <v>Unsuccessful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8224</v>
      </c>
      <c r="H1124" t="s">
        <v>8245</v>
      </c>
      <c r="I1124" s="10">
        <f t="shared" si="123"/>
        <v>41424.703993055555</v>
      </c>
      <c r="J1124" s="10">
        <f t="shared" si="124"/>
        <v>41410.703993055555</v>
      </c>
      <c r="K1124">
        <v>1369932825</v>
      </c>
      <c r="L1124">
        <v>1368723225</v>
      </c>
      <c r="M1124" t="b">
        <v>0</v>
      </c>
      <c r="N1124">
        <v>0</v>
      </c>
      <c r="O1124" s="5">
        <f t="shared" si="119"/>
        <v>0</v>
      </c>
      <c r="P1124" t="str">
        <f t="shared" si="120"/>
        <v>Received No Donations</v>
      </c>
      <c r="Q1124" t="str">
        <f t="shared" si="121"/>
        <v>games</v>
      </c>
      <c r="R1124" t="str">
        <f t="shared" si="122"/>
        <v>video games</v>
      </c>
      <c r="S1124" t="s">
        <v>8280</v>
      </c>
      <c r="T1124" t="b">
        <v>0</v>
      </c>
      <c r="U1124" t="str">
        <f t="shared" si="125"/>
        <v>Unsuccessful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8223</v>
      </c>
      <c r="H1125" t="s">
        <v>8244</v>
      </c>
      <c r="I1125" s="10">
        <f t="shared" si="123"/>
        <v>41748.5237037037</v>
      </c>
      <c r="J1125" s="10">
        <f t="shared" si="124"/>
        <v>41718.5237037037</v>
      </c>
      <c r="K1125">
        <v>1397910848</v>
      </c>
      <c r="L1125">
        <v>1395318848</v>
      </c>
      <c r="M1125" t="b">
        <v>0</v>
      </c>
      <c r="N1125">
        <v>3</v>
      </c>
      <c r="O1125" s="5">
        <f t="shared" si="119"/>
        <v>2.2000000000000001E-3</v>
      </c>
      <c r="P112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t="s">
        <v>8280</v>
      </c>
      <c r="T1125" t="b">
        <v>0</v>
      </c>
      <c r="U1125" t="str">
        <f t="shared" si="125"/>
        <v>Unsuccessful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8223</v>
      </c>
      <c r="H1126" t="s">
        <v>8244</v>
      </c>
      <c r="I1126" s="10">
        <f t="shared" si="123"/>
        <v>42124.667256944449</v>
      </c>
      <c r="J1126" s="10">
        <f t="shared" si="124"/>
        <v>42094.667256944449</v>
      </c>
      <c r="K1126">
        <v>1430409651</v>
      </c>
      <c r="L1126">
        <v>1427817651</v>
      </c>
      <c r="M1126" t="b">
        <v>0</v>
      </c>
      <c r="N1126">
        <v>7</v>
      </c>
      <c r="O1126" s="5">
        <f t="shared" si="119"/>
        <v>4.7222222222222223E-3</v>
      </c>
      <c r="P1126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t="s">
        <v>8281</v>
      </c>
      <c r="T1126" t="b">
        <v>0</v>
      </c>
      <c r="U1126" t="str">
        <f t="shared" si="125"/>
        <v>Unsuccessful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8224</v>
      </c>
      <c r="H1127" t="s">
        <v>8245</v>
      </c>
      <c r="I1127" s="10">
        <f t="shared" si="123"/>
        <v>42272.624189814815</v>
      </c>
      <c r="J1127" s="10">
        <f t="shared" si="124"/>
        <v>42212.624189814815</v>
      </c>
      <c r="K1127">
        <v>1443193130</v>
      </c>
      <c r="L1127">
        <v>1438009130</v>
      </c>
      <c r="M1127" t="b">
        <v>0</v>
      </c>
      <c r="N1127">
        <v>0</v>
      </c>
      <c r="O1127" s="5">
        <f t="shared" si="119"/>
        <v>0</v>
      </c>
      <c r="P1127" t="str">
        <f t="shared" si="120"/>
        <v>Received No Donations</v>
      </c>
      <c r="Q1127" t="str">
        <f t="shared" si="121"/>
        <v>games</v>
      </c>
      <c r="R1127" t="str">
        <f t="shared" si="122"/>
        <v>mobile games</v>
      </c>
      <c r="S1127" t="s">
        <v>8281</v>
      </c>
      <c r="T1127" t="b">
        <v>0</v>
      </c>
      <c r="U1127" t="str">
        <f t="shared" si="125"/>
        <v>Unsuccessful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8223</v>
      </c>
      <c r="H1128" t="s">
        <v>8244</v>
      </c>
      <c r="I1128" s="10">
        <f t="shared" si="123"/>
        <v>42565.327476851853</v>
      </c>
      <c r="J1128" s="10">
        <f t="shared" si="124"/>
        <v>42535.327476851853</v>
      </c>
      <c r="K1128">
        <v>1468482694</v>
      </c>
      <c r="L1128">
        <v>1465890694</v>
      </c>
      <c r="M1128" t="b">
        <v>0</v>
      </c>
      <c r="N1128">
        <v>2</v>
      </c>
      <c r="O1128" s="5">
        <f t="shared" si="119"/>
        <v>5.0000000000000001E-3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t="s">
        <v>8281</v>
      </c>
      <c r="T1128" t="b">
        <v>0</v>
      </c>
      <c r="U1128" t="str">
        <f t="shared" si="125"/>
        <v>Unsuccessful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8223</v>
      </c>
      <c r="H1129" t="s">
        <v>8244</v>
      </c>
      <c r="I1129" s="10">
        <f t="shared" si="123"/>
        <v>41957.895833333328</v>
      </c>
      <c r="J1129" s="10">
        <f t="shared" si="124"/>
        <v>41926.854166666664</v>
      </c>
      <c r="K1129">
        <v>1416000600</v>
      </c>
      <c r="L1129">
        <v>1413318600</v>
      </c>
      <c r="M1129" t="b">
        <v>0</v>
      </c>
      <c r="N1129">
        <v>23</v>
      </c>
      <c r="O1129" s="5">
        <f t="shared" si="119"/>
        <v>1.6714285714285713E-2</v>
      </c>
      <c r="P1129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t="s">
        <v>8281</v>
      </c>
      <c r="T1129" t="b">
        <v>0</v>
      </c>
      <c r="U1129" t="str">
        <f t="shared" si="125"/>
        <v>Unsuccessful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8224</v>
      </c>
      <c r="H1130" t="s">
        <v>8245</v>
      </c>
      <c r="I1130" s="10">
        <f t="shared" si="123"/>
        <v>41858.649502314816</v>
      </c>
      <c r="J1130" s="10">
        <f t="shared" si="124"/>
        <v>41828.649502314816</v>
      </c>
      <c r="K1130">
        <v>1407425717</v>
      </c>
      <c r="L1130">
        <v>1404833717</v>
      </c>
      <c r="M1130" t="b">
        <v>0</v>
      </c>
      <c r="N1130">
        <v>1</v>
      </c>
      <c r="O1130" s="5">
        <f t="shared" si="119"/>
        <v>1E-3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t="s">
        <v>8281</v>
      </c>
      <c r="T1130" t="b">
        <v>0</v>
      </c>
      <c r="U1130" t="str">
        <f t="shared" si="125"/>
        <v>Unsuccessful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8223</v>
      </c>
      <c r="H1131" t="s">
        <v>8244</v>
      </c>
      <c r="I1131" s="10">
        <f t="shared" si="123"/>
        <v>42526.264965277776</v>
      </c>
      <c r="J1131" s="10">
        <f t="shared" si="124"/>
        <v>42496.264965277776</v>
      </c>
      <c r="K1131">
        <v>1465107693</v>
      </c>
      <c r="L1131">
        <v>1462515693</v>
      </c>
      <c r="M1131" t="b">
        <v>0</v>
      </c>
      <c r="N1131">
        <v>2</v>
      </c>
      <c r="O1131" s="5">
        <f t="shared" si="119"/>
        <v>1.0499999999999999E-3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t="s">
        <v>8281</v>
      </c>
      <c r="T1131" t="b">
        <v>0</v>
      </c>
      <c r="U1131" t="str">
        <f t="shared" si="125"/>
        <v>Unsuccessful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8223</v>
      </c>
      <c r="H1132" t="s">
        <v>8244</v>
      </c>
      <c r="I1132" s="10">
        <f t="shared" si="123"/>
        <v>41969.038194444445</v>
      </c>
      <c r="J1132" s="10">
        <f t="shared" si="124"/>
        <v>41908.996527777781</v>
      </c>
      <c r="K1132">
        <v>1416963300</v>
      </c>
      <c r="L1132">
        <v>1411775700</v>
      </c>
      <c r="M1132" t="b">
        <v>0</v>
      </c>
      <c r="N1132">
        <v>3</v>
      </c>
      <c r="O1132" s="5">
        <f t="shared" si="119"/>
        <v>2.2000000000000001E-3</v>
      </c>
      <c r="P1132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t="s">
        <v>8281</v>
      </c>
      <c r="T1132" t="b">
        <v>0</v>
      </c>
      <c r="U1132" t="str">
        <f t="shared" si="125"/>
        <v>Unsuccessful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8225</v>
      </c>
      <c r="H1133" t="s">
        <v>8246</v>
      </c>
      <c r="I1133" s="10">
        <f t="shared" si="123"/>
        <v>42362.908194444448</v>
      </c>
      <c r="J1133" s="10">
        <f t="shared" si="124"/>
        <v>42332.908194444448</v>
      </c>
      <c r="K1133">
        <v>1450993668</v>
      </c>
      <c r="L1133">
        <v>1448401668</v>
      </c>
      <c r="M1133" t="b">
        <v>0</v>
      </c>
      <c r="N1133">
        <v>0</v>
      </c>
      <c r="O1133" s="5">
        <f t="shared" si="119"/>
        <v>0</v>
      </c>
      <c r="P1133" t="str">
        <f t="shared" si="120"/>
        <v>Received No Donations</v>
      </c>
      <c r="Q1133" t="str">
        <f t="shared" si="121"/>
        <v>games</v>
      </c>
      <c r="R1133" t="str">
        <f t="shared" si="122"/>
        <v>mobile games</v>
      </c>
      <c r="S1133" t="s">
        <v>8281</v>
      </c>
      <c r="T1133" t="b">
        <v>0</v>
      </c>
      <c r="U1133" t="str">
        <f t="shared" si="125"/>
        <v>Unsuccessful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8228</v>
      </c>
      <c r="H1134" t="s">
        <v>8249</v>
      </c>
      <c r="I1134" s="10">
        <f t="shared" si="123"/>
        <v>42736.115405092598</v>
      </c>
      <c r="J1134" s="10">
        <f t="shared" si="124"/>
        <v>42706.115405092598</v>
      </c>
      <c r="K1134">
        <v>1483238771</v>
      </c>
      <c r="L1134">
        <v>1480646771</v>
      </c>
      <c r="M1134" t="b">
        <v>0</v>
      </c>
      <c r="N1134">
        <v>13</v>
      </c>
      <c r="O1134" s="5">
        <f t="shared" si="119"/>
        <v>0.14380000000000001</v>
      </c>
      <c r="P1134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t="s">
        <v>8281</v>
      </c>
      <c r="T1134" t="b">
        <v>0</v>
      </c>
      <c r="U1134" t="str">
        <f t="shared" si="125"/>
        <v>Unsuccessful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8224</v>
      </c>
      <c r="H1135" t="s">
        <v>8245</v>
      </c>
      <c r="I1135" s="10">
        <f t="shared" si="123"/>
        <v>41851.407187500001</v>
      </c>
      <c r="J1135" s="10">
        <f t="shared" si="124"/>
        <v>41821.407187500001</v>
      </c>
      <c r="K1135">
        <v>1406799981</v>
      </c>
      <c r="L1135">
        <v>1404207981</v>
      </c>
      <c r="M1135" t="b">
        <v>0</v>
      </c>
      <c r="N1135">
        <v>1</v>
      </c>
      <c r="O1135" s="5">
        <f t="shared" si="119"/>
        <v>6.6666666666666671E-3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t="s">
        <v>8281</v>
      </c>
      <c r="T1135" t="b">
        <v>0</v>
      </c>
      <c r="U1135" t="str">
        <f t="shared" si="125"/>
        <v>Unsuccessful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8225</v>
      </c>
      <c r="H1136" t="s">
        <v>8246</v>
      </c>
      <c r="I1136" s="10">
        <f t="shared" si="123"/>
        <v>41972.189583333333</v>
      </c>
      <c r="J1136" s="10">
        <f t="shared" si="124"/>
        <v>41958.285046296296</v>
      </c>
      <c r="K1136">
        <v>1417235580</v>
      </c>
      <c r="L1136">
        <v>1416034228</v>
      </c>
      <c r="M1136" t="b">
        <v>0</v>
      </c>
      <c r="N1136">
        <v>1</v>
      </c>
      <c r="O1136" s="5">
        <f t="shared" si="119"/>
        <v>4.0000000000000003E-5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t="s">
        <v>8281</v>
      </c>
      <c r="T1136" t="b">
        <v>0</v>
      </c>
      <c r="U1136" t="str">
        <f t="shared" si="125"/>
        <v>Unsuccessful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8235</v>
      </c>
      <c r="H1137" t="s">
        <v>8247</v>
      </c>
      <c r="I1137" s="10">
        <f t="shared" si="123"/>
        <v>42588.98951388889</v>
      </c>
      <c r="J1137" s="10">
        <f t="shared" si="124"/>
        <v>42558.98951388889</v>
      </c>
      <c r="K1137">
        <v>1470527094</v>
      </c>
      <c r="L1137">
        <v>1467935094</v>
      </c>
      <c r="M1137" t="b">
        <v>0</v>
      </c>
      <c r="N1137">
        <v>1</v>
      </c>
      <c r="O1137" s="5">
        <f t="shared" si="119"/>
        <v>0.05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t="s">
        <v>8281</v>
      </c>
      <c r="T1137" t="b">
        <v>0</v>
      </c>
      <c r="U1137" t="str">
        <f t="shared" si="125"/>
        <v>Unsuccessful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8229</v>
      </c>
      <c r="H1138" t="s">
        <v>8247</v>
      </c>
      <c r="I1138" s="10">
        <f t="shared" si="123"/>
        <v>42357.671631944446</v>
      </c>
      <c r="J1138" s="10">
        <f t="shared" si="124"/>
        <v>42327.671631944446</v>
      </c>
      <c r="K1138">
        <v>1450541229</v>
      </c>
      <c r="L1138">
        <v>1447949229</v>
      </c>
      <c r="M1138" t="b">
        <v>0</v>
      </c>
      <c r="N1138">
        <v>6</v>
      </c>
      <c r="O1138" s="5">
        <f t="shared" si="119"/>
        <v>6.4439140811455853E-2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t="s">
        <v>8281</v>
      </c>
      <c r="T1138" t="b">
        <v>0</v>
      </c>
      <c r="U1138" t="str">
        <f t="shared" si="125"/>
        <v>Unsuccessful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8223</v>
      </c>
      <c r="H1139" t="s">
        <v>8244</v>
      </c>
      <c r="I1139" s="10">
        <f t="shared" si="123"/>
        <v>42483.819687499999</v>
      </c>
      <c r="J1139" s="10">
        <f t="shared" si="124"/>
        <v>42453.819687499999</v>
      </c>
      <c r="K1139">
        <v>1461440421</v>
      </c>
      <c r="L1139">
        <v>1458848421</v>
      </c>
      <c r="M1139" t="b">
        <v>0</v>
      </c>
      <c r="N1139">
        <v>39</v>
      </c>
      <c r="O1139" s="5">
        <f t="shared" si="119"/>
        <v>0.39500000000000002</v>
      </c>
      <c r="P1139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t="s">
        <v>8281</v>
      </c>
      <c r="T1139" t="b">
        <v>0</v>
      </c>
      <c r="U1139" t="str">
        <f t="shared" si="125"/>
        <v>Unsuccessful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8223</v>
      </c>
      <c r="H1140" t="s">
        <v>8244</v>
      </c>
      <c r="I1140" s="10">
        <f t="shared" si="123"/>
        <v>42756.9066087963</v>
      </c>
      <c r="J1140" s="10">
        <f t="shared" si="124"/>
        <v>42736.9066087963</v>
      </c>
      <c r="K1140">
        <v>1485035131</v>
      </c>
      <c r="L1140">
        <v>1483307131</v>
      </c>
      <c r="M1140" t="b">
        <v>0</v>
      </c>
      <c r="N1140">
        <v>4</v>
      </c>
      <c r="O1140" s="5">
        <f t="shared" si="119"/>
        <v>3.5714285714285713E-3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t="s">
        <v>8281</v>
      </c>
      <c r="T1140" t="b">
        <v>0</v>
      </c>
      <c r="U1140" t="str">
        <f t="shared" si="125"/>
        <v>Unsuccessful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8223</v>
      </c>
      <c r="H1141" t="s">
        <v>8244</v>
      </c>
      <c r="I1141" s="10">
        <f t="shared" si="123"/>
        <v>42005.34752314815</v>
      </c>
      <c r="J1141" s="10">
        <f t="shared" si="124"/>
        <v>41975.34752314815</v>
      </c>
      <c r="K1141">
        <v>1420100426</v>
      </c>
      <c r="L1141">
        <v>1417508426</v>
      </c>
      <c r="M1141" t="b">
        <v>0</v>
      </c>
      <c r="N1141">
        <v>1</v>
      </c>
      <c r="O1141" s="5">
        <f t="shared" si="119"/>
        <v>6.2500000000000001E-4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t="s">
        <v>8281</v>
      </c>
      <c r="T1141" t="b">
        <v>0</v>
      </c>
      <c r="U1141" t="str">
        <f t="shared" si="125"/>
        <v>Unsuccessful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8224</v>
      </c>
      <c r="H1142" t="s">
        <v>8245</v>
      </c>
      <c r="I1142" s="10">
        <f t="shared" si="123"/>
        <v>42222.462048611109</v>
      </c>
      <c r="J1142" s="10">
        <f t="shared" si="124"/>
        <v>42192.462048611109</v>
      </c>
      <c r="K1142">
        <v>1438859121</v>
      </c>
      <c r="L1142">
        <v>1436267121</v>
      </c>
      <c r="M1142" t="b">
        <v>0</v>
      </c>
      <c r="N1142">
        <v>0</v>
      </c>
      <c r="O1142" s="5">
        <f t="shared" si="119"/>
        <v>0</v>
      </c>
      <c r="P1142" t="str">
        <f t="shared" si="120"/>
        <v>Received No Donations</v>
      </c>
      <c r="Q1142" t="str">
        <f t="shared" si="121"/>
        <v>games</v>
      </c>
      <c r="R1142" t="str">
        <f t="shared" si="122"/>
        <v>mobile games</v>
      </c>
      <c r="S1142" t="s">
        <v>8281</v>
      </c>
      <c r="T1142" t="b">
        <v>0</v>
      </c>
      <c r="U1142" t="str">
        <f t="shared" si="125"/>
        <v>Unsuccessful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8235</v>
      </c>
      <c r="H1143" t="s">
        <v>8247</v>
      </c>
      <c r="I1143" s="10">
        <f t="shared" si="123"/>
        <v>42194.699652777781</v>
      </c>
      <c r="J1143" s="10">
        <f t="shared" si="124"/>
        <v>42164.699652777781</v>
      </c>
      <c r="K1143">
        <v>1436460450</v>
      </c>
      <c r="L1143">
        <v>1433868450</v>
      </c>
      <c r="M1143" t="b">
        <v>0</v>
      </c>
      <c r="N1143">
        <v>0</v>
      </c>
      <c r="O1143" s="5">
        <f t="shared" si="119"/>
        <v>0</v>
      </c>
      <c r="P1143" t="str">
        <f t="shared" si="120"/>
        <v>Received No Donations</v>
      </c>
      <c r="Q1143" t="str">
        <f t="shared" si="121"/>
        <v>games</v>
      </c>
      <c r="R1143" t="str">
        <f t="shared" si="122"/>
        <v>mobile games</v>
      </c>
      <c r="S1143" t="s">
        <v>8281</v>
      </c>
      <c r="T1143" t="b">
        <v>0</v>
      </c>
      <c r="U1143" t="str">
        <f t="shared" si="125"/>
        <v>Unsuccessful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8223</v>
      </c>
      <c r="H1144" t="s">
        <v>8244</v>
      </c>
      <c r="I1144" s="10">
        <f t="shared" si="123"/>
        <v>42052.006099537037</v>
      </c>
      <c r="J1144" s="10">
        <f t="shared" si="124"/>
        <v>42022.006099537037</v>
      </c>
      <c r="K1144">
        <v>1424131727</v>
      </c>
      <c r="L1144">
        <v>1421539727</v>
      </c>
      <c r="M1144" t="b">
        <v>0</v>
      </c>
      <c r="N1144">
        <v>0</v>
      </c>
      <c r="O1144" s="5">
        <f t="shared" si="119"/>
        <v>0</v>
      </c>
      <c r="P1144" t="str">
        <f t="shared" si="120"/>
        <v>Received No Donations</v>
      </c>
      <c r="Q1144" t="str">
        <f t="shared" si="121"/>
        <v>games</v>
      </c>
      <c r="R1144" t="str">
        <f t="shared" si="122"/>
        <v>mobile games</v>
      </c>
      <c r="S1144" t="s">
        <v>8281</v>
      </c>
      <c r="T1144" t="b">
        <v>0</v>
      </c>
      <c r="U1144" t="str">
        <f t="shared" si="125"/>
        <v>Unsuccessful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8223</v>
      </c>
      <c r="H1145" t="s">
        <v>8244</v>
      </c>
      <c r="I1145" s="10">
        <f t="shared" si="123"/>
        <v>42355.19358796296</v>
      </c>
      <c r="J1145" s="10">
        <f t="shared" si="124"/>
        <v>42325.19358796296</v>
      </c>
      <c r="K1145">
        <v>1450327126</v>
      </c>
      <c r="L1145">
        <v>1447735126</v>
      </c>
      <c r="M1145" t="b">
        <v>0</v>
      </c>
      <c r="N1145">
        <v>8</v>
      </c>
      <c r="O1145" s="5">
        <f t="shared" si="119"/>
        <v>4.1333333333333335E-3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t="s">
        <v>8281</v>
      </c>
      <c r="T1145" t="b">
        <v>0</v>
      </c>
      <c r="U1145" t="str">
        <f t="shared" si="125"/>
        <v>Unsuccessful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8223</v>
      </c>
      <c r="H1146" t="s">
        <v>8244</v>
      </c>
      <c r="I1146" s="10">
        <f t="shared" si="123"/>
        <v>42123.181944444441</v>
      </c>
      <c r="J1146" s="10">
        <f t="shared" si="124"/>
        <v>42093.181944444441</v>
      </c>
      <c r="K1146">
        <v>1430281320</v>
      </c>
      <c r="L1146">
        <v>1427689320</v>
      </c>
      <c r="M1146" t="b">
        <v>0</v>
      </c>
      <c r="N1146">
        <v>0</v>
      </c>
      <c r="O1146" s="5">
        <f t="shared" si="119"/>
        <v>0</v>
      </c>
      <c r="P1146" t="str">
        <f t="shared" si="120"/>
        <v>Received No Donations</v>
      </c>
      <c r="Q1146" t="str">
        <f t="shared" si="121"/>
        <v>food</v>
      </c>
      <c r="R1146" t="str">
        <f t="shared" si="122"/>
        <v>food trucks</v>
      </c>
      <c r="S1146" t="s">
        <v>8282</v>
      </c>
      <c r="T1146" t="b">
        <v>0</v>
      </c>
      <c r="U1146" t="str">
        <f t="shared" si="125"/>
        <v>Unsuccessful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8223</v>
      </c>
      <c r="H1147" t="s">
        <v>8244</v>
      </c>
      <c r="I1147" s="10">
        <f t="shared" si="123"/>
        <v>41914.74759259259</v>
      </c>
      <c r="J1147" s="10">
        <f t="shared" si="124"/>
        <v>41854.74759259259</v>
      </c>
      <c r="K1147">
        <v>1412272592</v>
      </c>
      <c r="L1147">
        <v>1407088592</v>
      </c>
      <c r="M1147" t="b">
        <v>0</v>
      </c>
      <c r="N1147">
        <v>1</v>
      </c>
      <c r="O1147" s="5">
        <f t="shared" si="119"/>
        <v>1.25E-3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t="s">
        <v>8282</v>
      </c>
      <c r="T1147" t="b">
        <v>0</v>
      </c>
      <c r="U1147" t="str">
        <f t="shared" si="125"/>
        <v>Unsuccessful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8223</v>
      </c>
      <c r="H1148" t="s">
        <v>8244</v>
      </c>
      <c r="I1148" s="10">
        <f t="shared" si="123"/>
        <v>41761.9533912037</v>
      </c>
      <c r="J1148" s="10">
        <f t="shared" si="124"/>
        <v>41723.9533912037</v>
      </c>
      <c r="K1148">
        <v>1399071173</v>
      </c>
      <c r="L1148">
        <v>1395787973</v>
      </c>
      <c r="M1148" t="b">
        <v>0</v>
      </c>
      <c r="N1148">
        <v>12</v>
      </c>
      <c r="O1148" s="5">
        <f t="shared" si="119"/>
        <v>8.8333333333333333E-2</v>
      </c>
      <c r="P1148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t="s">
        <v>8282</v>
      </c>
      <c r="T1148" t="b">
        <v>0</v>
      </c>
      <c r="U1148" t="str">
        <f t="shared" si="125"/>
        <v>Unsuccessful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8228</v>
      </c>
      <c r="H1149" t="s">
        <v>8249</v>
      </c>
      <c r="I1149" s="10">
        <f t="shared" si="123"/>
        <v>41931.972025462965</v>
      </c>
      <c r="J1149" s="10">
        <f t="shared" si="124"/>
        <v>41871.972025462965</v>
      </c>
      <c r="K1149">
        <v>1413760783</v>
      </c>
      <c r="L1149">
        <v>1408576783</v>
      </c>
      <c r="M1149" t="b">
        <v>0</v>
      </c>
      <c r="N1149">
        <v>0</v>
      </c>
      <c r="O1149" s="5">
        <f t="shared" si="119"/>
        <v>0</v>
      </c>
      <c r="P1149" t="str">
        <f t="shared" si="120"/>
        <v>Received No Donations</v>
      </c>
      <c r="Q1149" t="str">
        <f t="shared" si="121"/>
        <v>food</v>
      </c>
      <c r="R1149" t="str">
        <f t="shared" si="122"/>
        <v>food trucks</v>
      </c>
      <c r="S1149" t="s">
        <v>8282</v>
      </c>
      <c r="T1149" t="b">
        <v>0</v>
      </c>
      <c r="U1149" t="str">
        <f t="shared" si="125"/>
        <v>Unsuccessful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8223</v>
      </c>
      <c r="H1150" t="s">
        <v>8244</v>
      </c>
      <c r="I1150" s="10">
        <f t="shared" si="123"/>
        <v>42705.212743055556</v>
      </c>
      <c r="J1150" s="10">
        <f t="shared" si="124"/>
        <v>42675.171076388884</v>
      </c>
      <c r="K1150">
        <v>1480568781</v>
      </c>
      <c r="L1150">
        <v>1477973181</v>
      </c>
      <c r="M1150" t="b">
        <v>0</v>
      </c>
      <c r="N1150">
        <v>3</v>
      </c>
      <c r="O1150" s="5">
        <f t="shared" si="119"/>
        <v>4.8666666666666667E-3</v>
      </c>
      <c r="P1150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t="s">
        <v>8282</v>
      </c>
      <c r="T1150" t="b">
        <v>0</v>
      </c>
      <c r="U1150" t="str">
        <f t="shared" si="125"/>
        <v>Unsuccessful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8223</v>
      </c>
      <c r="H1151" t="s">
        <v>8244</v>
      </c>
      <c r="I1151" s="10">
        <f t="shared" si="123"/>
        <v>42537.71025462963</v>
      </c>
      <c r="J1151" s="10">
        <f t="shared" si="124"/>
        <v>42507.71025462963</v>
      </c>
      <c r="K1151">
        <v>1466096566</v>
      </c>
      <c r="L1151">
        <v>1463504566</v>
      </c>
      <c r="M1151" t="b">
        <v>0</v>
      </c>
      <c r="N1151">
        <v>2</v>
      </c>
      <c r="O1151" s="5">
        <f t="shared" si="119"/>
        <v>1.5E-3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t="s">
        <v>8282</v>
      </c>
      <c r="T1151" t="b">
        <v>0</v>
      </c>
      <c r="U1151" t="str">
        <f t="shared" si="125"/>
        <v>Unsuccessful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8223</v>
      </c>
      <c r="H1152" t="s">
        <v>8244</v>
      </c>
      <c r="I1152" s="10">
        <f t="shared" si="123"/>
        <v>42377.954571759255</v>
      </c>
      <c r="J1152" s="10">
        <f t="shared" si="124"/>
        <v>42317.954571759255</v>
      </c>
      <c r="K1152">
        <v>1452293675</v>
      </c>
      <c r="L1152">
        <v>1447109675</v>
      </c>
      <c r="M1152" t="b">
        <v>0</v>
      </c>
      <c r="N1152">
        <v>6</v>
      </c>
      <c r="O1152" s="5">
        <f t="shared" si="119"/>
        <v>0.1008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t="s">
        <v>8282</v>
      </c>
      <c r="T1152" t="b">
        <v>0</v>
      </c>
      <c r="U1152" t="str">
        <f t="shared" si="125"/>
        <v>Unsuccessful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8223</v>
      </c>
      <c r="H1153" t="s">
        <v>8244</v>
      </c>
      <c r="I1153" s="10">
        <f t="shared" si="123"/>
        <v>42254.102581018524</v>
      </c>
      <c r="J1153" s="10">
        <f t="shared" si="124"/>
        <v>42224.102581018524</v>
      </c>
      <c r="K1153">
        <v>1441592863</v>
      </c>
      <c r="L1153">
        <v>1439000863</v>
      </c>
      <c r="M1153" t="b">
        <v>0</v>
      </c>
      <c r="N1153">
        <v>0</v>
      </c>
      <c r="O1153" s="5">
        <f t="shared" si="119"/>
        <v>0</v>
      </c>
      <c r="P1153" t="str">
        <f t="shared" si="120"/>
        <v>Received No Donations</v>
      </c>
      <c r="Q1153" t="str">
        <f t="shared" si="121"/>
        <v>food</v>
      </c>
      <c r="R1153" t="str">
        <f t="shared" si="122"/>
        <v>food trucks</v>
      </c>
      <c r="S1153" t="s">
        <v>8282</v>
      </c>
      <c r="T1153" t="b">
        <v>0</v>
      </c>
      <c r="U1153" t="str">
        <f t="shared" si="125"/>
        <v>Unsuccessful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8223</v>
      </c>
      <c r="H1154" t="s">
        <v>8244</v>
      </c>
      <c r="I1154" s="10">
        <f t="shared" si="123"/>
        <v>42139.709629629629</v>
      </c>
      <c r="J1154" s="10">
        <f t="shared" si="124"/>
        <v>42109.709629629629</v>
      </c>
      <c r="K1154">
        <v>1431709312</v>
      </c>
      <c r="L1154">
        <v>1429117312</v>
      </c>
      <c r="M1154" t="b">
        <v>0</v>
      </c>
      <c r="N1154">
        <v>15</v>
      </c>
      <c r="O1154" s="5">
        <f t="shared" ref="O1154:O1217" si="126">E1154/D1154</f>
        <v>5.6937500000000002E-2</v>
      </c>
      <c r="P1154">
        <f t="shared" ref="P1154:P1217" si="127">IFERROR((E1154/N1154),"Received No Donations")</f>
        <v>60.733333333333334</v>
      </c>
      <c r="Q1154" t="str">
        <f t="shared" ref="Q1154:Q1217" si="128">LEFT(S1154,FIND("/",S1154)-1)</f>
        <v>food</v>
      </c>
      <c r="R1154" t="str">
        <f t="shared" ref="R1154:R1217" si="129">RIGHT(S1154,LEN(S1154)-FIND("/",S1154))</f>
        <v>food trucks</v>
      </c>
      <c r="S1154" t="s">
        <v>8282</v>
      </c>
      <c r="T1154" t="b">
        <v>0</v>
      </c>
      <c r="U1154" t="str">
        <f t="shared" si="125"/>
        <v>Unsuccessful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8223</v>
      </c>
      <c r="H1155" t="s">
        <v>8244</v>
      </c>
      <c r="I1155" s="10">
        <f t="shared" ref="I1155:I1218" si="130">((K1155/86400)/IF(LEN(K1155)=13,1000,1))+DATE(1970,1,1)</f>
        <v>42173.714178240742</v>
      </c>
      <c r="J1155" s="10">
        <f t="shared" ref="J1155:J1218" si="131">((L1155/86400)/IF(LEN(L1155)=13,1000,1))+DATE(1970,1,1)</f>
        <v>42143.714178240742</v>
      </c>
      <c r="K1155">
        <v>1434647305</v>
      </c>
      <c r="L1155">
        <v>1432055305</v>
      </c>
      <c r="M1155" t="b">
        <v>0</v>
      </c>
      <c r="N1155">
        <v>1</v>
      </c>
      <c r="O1155" s="5">
        <f t="shared" si="126"/>
        <v>6.2500000000000003E-3</v>
      </c>
      <c r="P1155">
        <f t="shared" si="127"/>
        <v>50</v>
      </c>
      <c r="Q1155" t="str">
        <f t="shared" si="128"/>
        <v>food</v>
      </c>
      <c r="R1155" t="str">
        <f t="shared" si="129"/>
        <v>food trucks</v>
      </c>
      <c r="S1155" t="s">
        <v>8282</v>
      </c>
      <c r="T1155" t="b">
        <v>0</v>
      </c>
      <c r="U1155" t="str">
        <f t="shared" ref="U1155:U1218" si="132">IF(F1155="successful","Successful","Unsuccessful")</f>
        <v>Unsuccessful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8223</v>
      </c>
      <c r="H1156" t="s">
        <v>8244</v>
      </c>
      <c r="I1156" s="10">
        <f t="shared" si="130"/>
        <v>42253.108865740738</v>
      </c>
      <c r="J1156" s="10">
        <f t="shared" si="131"/>
        <v>42223.108865740738</v>
      </c>
      <c r="K1156">
        <v>1441507006</v>
      </c>
      <c r="L1156">
        <v>1438915006</v>
      </c>
      <c r="M1156" t="b">
        <v>0</v>
      </c>
      <c r="N1156">
        <v>3</v>
      </c>
      <c r="O1156" s="5">
        <f t="shared" si="126"/>
        <v>6.5000000000000002E-2</v>
      </c>
      <c r="P1156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t="s">
        <v>8282</v>
      </c>
      <c r="T1156" t="b">
        <v>0</v>
      </c>
      <c r="U1156" t="str">
        <f t="shared" si="132"/>
        <v>Unsuccessful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8223</v>
      </c>
      <c r="H1157" t="s">
        <v>8244</v>
      </c>
      <c r="I1157" s="10">
        <f t="shared" si="130"/>
        <v>41865.763981481483</v>
      </c>
      <c r="J1157" s="10">
        <f t="shared" si="131"/>
        <v>41835.763981481483</v>
      </c>
      <c r="K1157">
        <v>1408040408</v>
      </c>
      <c r="L1157">
        <v>1405448408</v>
      </c>
      <c r="M1157" t="b">
        <v>0</v>
      </c>
      <c r="N1157">
        <v>8</v>
      </c>
      <c r="O1157" s="5">
        <f t="shared" si="126"/>
        <v>7.5199999999999998E-3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t="s">
        <v>8282</v>
      </c>
      <c r="T1157" t="b">
        <v>0</v>
      </c>
      <c r="U1157" t="str">
        <f t="shared" si="132"/>
        <v>Unsuccessful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8223</v>
      </c>
      <c r="H1158" t="s">
        <v>8244</v>
      </c>
      <c r="I1158" s="10">
        <f t="shared" si="130"/>
        <v>42059.07131944444</v>
      </c>
      <c r="J1158" s="10">
        <f t="shared" si="131"/>
        <v>42029.07131944444</v>
      </c>
      <c r="K1158">
        <v>1424742162</v>
      </c>
      <c r="L1158">
        <v>1422150162</v>
      </c>
      <c r="M1158" t="b">
        <v>0</v>
      </c>
      <c r="N1158">
        <v>0</v>
      </c>
      <c r="O1158" s="5">
        <f t="shared" si="126"/>
        <v>0</v>
      </c>
      <c r="P1158" t="str">
        <f t="shared" si="127"/>
        <v>Received No Donations</v>
      </c>
      <c r="Q1158" t="str">
        <f t="shared" si="128"/>
        <v>food</v>
      </c>
      <c r="R1158" t="str">
        <f t="shared" si="129"/>
        <v>food trucks</v>
      </c>
      <c r="S1158" t="s">
        <v>8282</v>
      </c>
      <c r="T1158" t="b">
        <v>0</v>
      </c>
      <c r="U1158" t="str">
        <f t="shared" si="132"/>
        <v>Unsuccessful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8223</v>
      </c>
      <c r="H1159" t="s">
        <v>8244</v>
      </c>
      <c r="I1159" s="10">
        <f t="shared" si="130"/>
        <v>41978.669907407406</v>
      </c>
      <c r="J1159" s="10">
        <f t="shared" si="131"/>
        <v>41918.628240740742</v>
      </c>
      <c r="K1159">
        <v>1417795480</v>
      </c>
      <c r="L1159">
        <v>1412607880</v>
      </c>
      <c r="M1159" t="b">
        <v>0</v>
      </c>
      <c r="N1159">
        <v>3</v>
      </c>
      <c r="O1159" s="5">
        <f t="shared" si="126"/>
        <v>1.5100000000000001E-2</v>
      </c>
      <c r="P1159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t="s">
        <v>8282</v>
      </c>
      <c r="T1159" t="b">
        <v>0</v>
      </c>
      <c r="U1159" t="str">
        <f t="shared" si="132"/>
        <v>Unsuccessful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8223</v>
      </c>
      <c r="H1160" t="s">
        <v>8244</v>
      </c>
      <c r="I1160" s="10">
        <f t="shared" si="130"/>
        <v>41982.09175925926</v>
      </c>
      <c r="J1160" s="10">
        <f t="shared" si="131"/>
        <v>41952.09175925926</v>
      </c>
      <c r="K1160">
        <v>1418091128</v>
      </c>
      <c r="L1160">
        <v>1415499128</v>
      </c>
      <c r="M1160" t="b">
        <v>0</v>
      </c>
      <c r="N1160">
        <v>3</v>
      </c>
      <c r="O1160" s="5">
        <f t="shared" si="126"/>
        <v>4.6666666666666671E-3</v>
      </c>
      <c r="P1160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t="s">
        <v>8282</v>
      </c>
      <c r="T1160" t="b">
        <v>0</v>
      </c>
      <c r="U1160" t="str">
        <f t="shared" si="132"/>
        <v>Unsuccessful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8223</v>
      </c>
      <c r="H1161" t="s">
        <v>8244</v>
      </c>
      <c r="I1161" s="10">
        <f t="shared" si="130"/>
        <v>42185.65625</v>
      </c>
      <c r="J1161" s="10">
        <f t="shared" si="131"/>
        <v>42154.726446759261</v>
      </c>
      <c r="K1161">
        <v>1435679100</v>
      </c>
      <c r="L1161">
        <v>1433006765</v>
      </c>
      <c r="M1161" t="b">
        <v>0</v>
      </c>
      <c r="N1161">
        <v>0</v>
      </c>
      <c r="O1161" s="5">
        <f t="shared" si="126"/>
        <v>0</v>
      </c>
      <c r="P1161" t="str">
        <f t="shared" si="127"/>
        <v>Received No Donations</v>
      </c>
      <c r="Q1161" t="str">
        <f t="shared" si="128"/>
        <v>food</v>
      </c>
      <c r="R1161" t="str">
        <f t="shared" si="129"/>
        <v>food trucks</v>
      </c>
      <c r="S1161" t="s">
        <v>8282</v>
      </c>
      <c r="T1161" t="b">
        <v>0</v>
      </c>
      <c r="U1161" t="str">
        <f t="shared" si="132"/>
        <v>Unsuccessful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8223</v>
      </c>
      <c r="H1162" t="s">
        <v>8244</v>
      </c>
      <c r="I1162" s="10">
        <f t="shared" si="130"/>
        <v>42091.113263888888</v>
      </c>
      <c r="J1162" s="10">
        <f t="shared" si="131"/>
        <v>42061.154930555553</v>
      </c>
      <c r="K1162">
        <v>1427510586</v>
      </c>
      <c r="L1162">
        <v>1424922186</v>
      </c>
      <c r="M1162" t="b">
        <v>0</v>
      </c>
      <c r="N1162">
        <v>19</v>
      </c>
      <c r="O1162" s="5">
        <f t="shared" si="126"/>
        <v>3.85E-2</v>
      </c>
      <c r="P1162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t="s">
        <v>8282</v>
      </c>
      <c r="T1162" t="b">
        <v>0</v>
      </c>
      <c r="U1162" t="str">
        <f t="shared" si="132"/>
        <v>Unsuccessful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8223</v>
      </c>
      <c r="H1163" t="s">
        <v>8244</v>
      </c>
      <c r="I1163" s="10">
        <f t="shared" si="130"/>
        <v>42143.629502314812</v>
      </c>
      <c r="J1163" s="10">
        <f t="shared" si="131"/>
        <v>42122.629502314812</v>
      </c>
      <c r="K1163">
        <v>1432047989</v>
      </c>
      <c r="L1163">
        <v>1430233589</v>
      </c>
      <c r="M1163" t="b">
        <v>0</v>
      </c>
      <c r="N1163">
        <v>0</v>
      </c>
      <c r="O1163" s="5">
        <f t="shared" si="126"/>
        <v>0</v>
      </c>
      <c r="P1163" t="str">
        <f t="shared" si="127"/>
        <v>Received No Donations</v>
      </c>
      <c r="Q1163" t="str">
        <f t="shared" si="128"/>
        <v>food</v>
      </c>
      <c r="R1163" t="str">
        <f t="shared" si="129"/>
        <v>food trucks</v>
      </c>
      <c r="S1163" t="s">
        <v>8282</v>
      </c>
      <c r="T1163" t="b">
        <v>0</v>
      </c>
      <c r="U1163" t="str">
        <f t="shared" si="132"/>
        <v>Unsuccessful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8223</v>
      </c>
      <c r="H1164" t="s">
        <v>8244</v>
      </c>
      <c r="I1164" s="10">
        <f t="shared" si="130"/>
        <v>41907.683611111112</v>
      </c>
      <c r="J1164" s="10">
        <f t="shared" si="131"/>
        <v>41876.683611111112</v>
      </c>
      <c r="K1164">
        <v>1411662264</v>
      </c>
      <c r="L1164">
        <v>1408983864</v>
      </c>
      <c r="M1164" t="b">
        <v>0</v>
      </c>
      <c r="N1164">
        <v>2</v>
      </c>
      <c r="O1164" s="5">
        <f t="shared" si="126"/>
        <v>5.8333333333333338E-4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t="s">
        <v>8282</v>
      </c>
      <c r="T1164" t="b">
        <v>0</v>
      </c>
      <c r="U1164" t="str">
        <f t="shared" si="132"/>
        <v>Unsuccessful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8223</v>
      </c>
      <c r="H1165" t="s">
        <v>8244</v>
      </c>
      <c r="I1165" s="10">
        <f t="shared" si="130"/>
        <v>41860.723611111112</v>
      </c>
      <c r="J1165" s="10">
        <f t="shared" si="131"/>
        <v>41830.723611111112</v>
      </c>
      <c r="K1165">
        <v>1407604920</v>
      </c>
      <c r="L1165">
        <v>1405012920</v>
      </c>
      <c r="M1165" t="b">
        <v>0</v>
      </c>
      <c r="N1165">
        <v>0</v>
      </c>
      <c r="O1165" s="5">
        <f t="shared" si="126"/>
        <v>0</v>
      </c>
      <c r="P1165" t="str">
        <f t="shared" si="127"/>
        <v>Received No Donations</v>
      </c>
      <c r="Q1165" t="str">
        <f t="shared" si="128"/>
        <v>food</v>
      </c>
      <c r="R1165" t="str">
        <f t="shared" si="129"/>
        <v>food trucks</v>
      </c>
      <c r="S1165" t="s">
        <v>8282</v>
      </c>
      <c r="T1165" t="b">
        <v>0</v>
      </c>
      <c r="U1165" t="str">
        <f t="shared" si="132"/>
        <v>Unsuccessful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8223</v>
      </c>
      <c r="H1166" t="s">
        <v>8244</v>
      </c>
      <c r="I1166" s="10">
        <f t="shared" si="130"/>
        <v>42539.724328703705</v>
      </c>
      <c r="J1166" s="10">
        <f t="shared" si="131"/>
        <v>42509.724328703705</v>
      </c>
      <c r="K1166">
        <v>1466270582</v>
      </c>
      <c r="L1166">
        <v>1463678582</v>
      </c>
      <c r="M1166" t="b">
        <v>0</v>
      </c>
      <c r="N1166">
        <v>0</v>
      </c>
      <c r="O1166" s="5">
        <f t="shared" si="126"/>
        <v>0</v>
      </c>
      <c r="P1166" t="str">
        <f t="shared" si="127"/>
        <v>Received No Donations</v>
      </c>
      <c r="Q1166" t="str">
        <f t="shared" si="128"/>
        <v>food</v>
      </c>
      <c r="R1166" t="str">
        <f t="shared" si="129"/>
        <v>food trucks</v>
      </c>
      <c r="S1166" t="s">
        <v>8282</v>
      </c>
      <c r="T1166" t="b">
        <v>0</v>
      </c>
      <c r="U1166" t="str">
        <f t="shared" si="132"/>
        <v>Unsuccessful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8223</v>
      </c>
      <c r="H1167" t="s">
        <v>8244</v>
      </c>
      <c r="I1167" s="10">
        <f t="shared" si="130"/>
        <v>41826.214467592596</v>
      </c>
      <c r="J1167" s="10">
        <f t="shared" si="131"/>
        <v>41792.214467592596</v>
      </c>
      <c r="K1167">
        <v>1404623330</v>
      </c>
      <c r="L1167">
        <v>1401685730</v>
      </c>
      <c r="M1167" t="b">
        <v>0</v>
      </c>
      <c r="N1167">
        <v>25</v>
      </c>
      <c r="O1167" s="5">
        <f t="shared" si="126"/>
        <v>0.20705000000000001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t="s">
        <v>8282</v>
      </c>
      <c r="T1167" t="b">
        <v>0</v>
      </c>
      <c r="U1167" t="str">
        <f t="shared" si="132"/>
        <v>Unsuccessful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8223</v>
      </c>
      <c r="H1168" t="s">
        <v>8244</v>
      </c>
      <c r="I1168" s="10">
        <f t="shared" si="130"/>
        <v>42181.166666666672</v>
      </c>
      <c r="J1168" s="10">
        <f t="shared" si="131"/>
        <v>42150.485439814816</v>
      </c>
      <c r="K1168">
        <v>1435291200</v>
      </c>
      <c r="L1168">
        <v>1432640342</v>
      </c>
      <c r="M1168" t="b">
        <v>0</v>
      </c>
      <c r="N1168">
        <v>8</v>
      </c>
      <c r="O1168" s="5">
        <f t="shared" si="126"/>
        <v>0.19139999999999999</v>
      </c>
      <c r="P1168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t="s">
        <v>8282</v>
      </c>
      <c r="T1168" t="b">
        <v>0</v>
      </c>
      <c r="U1168" t="str">
        <f t="shared" si="132"/>
        <v>Unsuccessful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8223</v>
      </c>
      <c r="H1169" t="s">
        <v>8244</v>
      </c>
      <c r="I1169" s="10">
        <f t="shared" si="130"/>
        <v>41894.734895833331</v>
      </c>
      <c r="J1169" s="10">
        <f t="shared" si="131"/>
        <v>41863.734895833331</v>
      </c>
      <c r="K1169">
        <v>1410543495</v>
      </c>
      <c r="L1169">
        <v>1407865095</v>
      </c>
      <c r="M1169" t="b">
        <v>0</v>
      </c>
      <c r="N1169">
        <v>16</v>
      </c>
      <c r="O1169" s="5">
        <f t="shared" si="126"/>
        <v>1.6316666666666667E-2</v>
      </c>
      <c r="P1169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t="s">
        <v>8282</v>
      </c>
      <c r="T1169" t="b">
        <v>0</v>
      </c>
      <c r="U1169" t="str">
        <f t="shared" si="132"/>
        <v>Unsuccessful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8223</v>
      </c>
      <c r="H1170" t="s">
        <v>8244</v>
      </c>
      <c r="I1170" s="10">
        <f t="shared" si="130"/>
        <v>42635.053993055553</v>
      </c>
      <c r="J1170" s="10">
        <f t="shared" si="131"/>
        <v>42605.053993055553</v>
      </c>
      <c r="K1170">
        <v>1474507065</v>
      </c>
      <c r="L1170">
        <v>1471915065</v>
      </c>
      <c r="M1170" t="b">
        <v>0</v>
      </c>
      <c r="N1170">
        <v>3</v>
      </c>
      <c r="O1170" s="5">
        <f t="shared" si="126"/>
        <v>5.6666666666666664E-2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t="s">
        <v>8282</v>
      </c>
      <c r="T1170" t="b">
        <v>0</v>
      </c>
      <c r="U1170" t="str">
        <f t="shared" si="132"/>
        <v>Unsuccessful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8223</v>
      </c>
      <c r="H1171" t="s">
        <v>8244</v>
      </c>
      <c r="I1171" s="10">
        <f t="shared" si="130"/>
        <v>42057.353738425925</v>
      </c>
      <c r="J1171" s="10">
        <f t="shared" si="131"/>
        <v>42027.353738425925</v>
      </c>
      <c r="K1171">
        <v>1424593763</v>
      </c>
      <c r="L1171">
        <v>1422001763</v>
      </c>
      <c r="M1171" t="b">
        <v>0</v>
      </c>
      <c r="N1171">
        <v>3</v>
      </c>
      <c r="O1171" s="5">
        <f t="shared" si="126"/>
        <v>1.6999999999999999E-3</v>
      </c>
      <c r="P1171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t="s">
        <v>8282</v>
      </c>
      <c r="T1171" t="b">
        <v>0</v>
      </c>
      <c r="U1171" t="str">
        <f t="shared" si="132"/>
        <v>Unsuccessful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8224</v>
      </c>
      <c r="H1172" t="s">
        <v>8245</v>
      </c>
      <c r="I1172" s="10">
        <f t="shared" si="130"/>
        <v>42154.893182870372</v>
      </c>
      <c r="J1172" s="10">
        <f t="shared" si="131"/>
        <v>42124.893182870372</v>
      </c>
      <c r="K1172">
        <v>1433021171</v>
      </c>
      <c r="L1172">
        <v>1430429171</v>
      </c>
      <c r="M1172" t="b">
        <v>0</v>
      </c>
      <c r="N1172">
        <v>2</v>
      </c>
      <c r="O1172" s="5">
        <f t="shared" si="126"/>
        <v>4.0000000000000001E-3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t="s">
        <v>8282</v>
      </c>
      <c r="T1172" t="b">
        <v>0</v>
      </c>
      <c r="U1172" t="str">
        <f t="shared" si="132"/>
        <v>Unsuccessful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8223</v>
      </c>
      <c r="H1173" t="s">
        <v>8244</v>
      </c>
      <c r="I1173" s="10">
        <f t="shared" si="130"/>
        <v>41956.846377314811</v>
      </c>
      <c r="J1173" s="10">
        <f t="shared" si="131"/>
        <v>41938.804710648146</v>
      </c>
      <c r="K1173">
        <v>1415909927</v>
      </c>
      <c r="L1173">
        <v>1414351127</v>
      </c>
      <c r="M1173" t="b">
        <v>0</v>
      </c>
      <c r="N1173">
        <v>1</v>
      </c>
      <c r="O1173" s="5">
        <f t="shared" si="126"/>
        <v>1E-3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t="s">
        <v>8282</v>
      </c>
      <c r="T1173" t="b">
        <v>0</v>
      </c>
      <c r="U1173" t="str">
        <f t="shared" si="132"/>
        <v>Unsuccessful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8223</v>
      </c>
      <c r="H1174" t="s">
        <v>8244</v>
      </c>
      <c r="I1174" s="10">
        <f t="shared" si="130"/>
        <v>41871.682314814811</v>
      </c>
      <c r="J1174" s="10">
        <f t="shared" si="131"/>
        <v>41841.682314814811</v>
      </c>
      <c r="K1174">
        <v>1408551752</v>
      </c>
      <c r="L1174">
        <v>1405959752</v>
      </c>
      <c r="M1174" t="b">
        <v>0</v>
      </c>
      <c r="N1174">
        <v>0</v>
      </c>
      <c r="O1174" s="5">
        <f t="shared" si="126"/>
        <v>0</v>
      </c>
      <c r="P1174" t="str">
        <f t="shared" si="127"/>
        <v>Received No Donations</v>
      </c>
      <c r="Q1174" t="str">
        <f t="shared" si="128"/>
        <v>food</v>
      </c>
      <c r="R1174" t="str">
        <f t="shared" si="129"/>
        <v>food trucks</v>
      </c>
      <c r="S1174" t="s">
        <v>8282</v>
      </c>
      <c r="T1174" t="b">
        <v>0</v>
      </c>
      <c r="U1174" t="str">
        <f t="shared" si="132"/>
        <v>Unsuccessful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8223</v>
      </c>
      <c r="H1175" t="s">
        <v>8244</v>
      </c>
      <c r="I1175" s="10">
        <f t="shared" si="130"/>
        <v>42219.185844907406</v>
      </c>
      <c r="J1175" s="10">
        <f t="shared" si="131"/>
        <v>42184.185844907406</v>
      </c>
      <c r="K1175">
        <v>1438576057</v>
      </c>
      <c r="L1175">
        <v>1435552057</v>
      </c>
      <c r="M1175" t="b">
        <v>0</v>
      </c>
      <c r="N1175">
        <v>1</v>
      </c>
      <c r="O1175" s="5">
        <f t="shared" si="126"/>
        <v>2.4000000000000001E-4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t="s">
        <v>8282</v>
      </c>
      <c r="T1175" t="b">
        <v>0</v>
      </c>
      <c r="U1175" t="str">
        <f t="shared" si="132"/>
        <v>Unsuccessful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8223</v>
      </c>
      <c r="H1176" t="s">
        <v>8244</v>
      </c>
      <c r="I1176" s="10">
        <f t="shared" si="130"/>
        <v>42498.84174768519</v>
      </c>
      <c r="J1176" s="10">
        <f t="shared" si="131"/>
        <v>42468.84174768519</v>
      </c>
      <c r="K1176">
        <v>1462738327</v>
      </c>
      <c r="L1176">
        <v>1460146327</v>
      </c>
      <c r="M1176" t="b">
        <v>0</v>
      </c>
      <c r="N1176">
        <v>19</v>
      </c>
      <c r="O1176" s="5">
        <f t="shared" si="126"/>
        <v>5.906666666666667E-2</v>
      </c>
      <c r="P1176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t="s">
        <v>8282</v>
      </c>
      <c r="T1176" t="b">
        <v>0</v>
      </c>
      <c r="U1176" t="str">
        <f t="shared" si="132"/>
        <v>Unsuccessful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8223</v>
      </c>
      <c r="H1177" t="s">
        <v>8244</v>
      </c>
      <c r="I1177" s="10">
        <f t="shared" si="130"/>
        <v>42200.728460648148</v>
      </c>
      <c r="J1177" s="10">
        <f t="shared" si="131"/>
        <v>42170.728460648148</v>
      </c>
      <c r="K1177">
        <v>1436981339</v>
      </c>
      <c r="L1177">
        <v>1434389339</v>
      </c>
      <c r="M1177" t="b">
        <v>0</v>
      </c>
      <c r="N1177">
        <v>9</v>
      </c>
      <c r="O1177" s="5">
        <f t="shared" si="126"/>
        <v>2.9250000000000002E-2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t="s">
        <v>8282</v>
      </c>
      <c r="T1177" t="b">
        <v>0</v>
      </c>
      <c r="U1177" t="str">
        <f t="shared" si="132"/>
        <v>Unsuccessful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8225</v>
      </c>
      <c r="H1178" t="s">
        <v>8246</v>
      </c>
      <c r="I1178" s="10">
        <f t="shared" si="130"/>
        <v>42800.541666666672</v>
      </c>
      <c r="J1178" s="10">
        <f t="shared" si="131"/>
        <v>42746.019652777773</v>
      </c>
      <c r="K1178">
        <v>1488805200</v>
      </c>
      <c r="L1178">
        <v>1484094498</v>
      </c>
      <c r="M1178" t="b">
        <v>0</v>
      </c>
      <c r="N1178">
        <v>1</v>
      </c>
      <c r="O1178" s="5">
        <f t="shared" si="126"/>
        <v>5.7142857142857142E-5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t="s">
        <v>8282</v>
      </c>
      <c r="T1178" t="b">
        <v>0</v>
      </c>
      <c r="U1178" t="str">
        <f t="shared" si="132"/>
        <v>Unsuccessful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8224</v>
      </c>
      <c r="H1179" t="s">
        <v>8245</v>
      </c>
      <c r="I1179" s="10">
        <f t="shared" si="130"/>
        <v>41927.660833333335</v>
      </c>
      <c r="J1179" s="10">
        <f t="shared" si="131"/>
        <v>41897.660833333335</v>
      </c>
      <c r="K1179">
        <v>1413388296</v>
      </c>
      <c r="L1179">
        <v>1410796296</v>
      </c>
      <c r="M1179" t="b">
        <v>0</v>
      </c>
      <c r="N1179">
        <v>0</v>
      </c>
      <c r="O1179" s="5">
        <f t="shared" si="126"/>
        <v>0</v>
      </c>
      <c r="P1179" t="str">
        <f t="shared" si="127"/>
        <v>Received No Donations</v>
      </c>
      <c r="Q1179" t="str">
        <f t="shared" si="128"/>
        <v>food</v>
      </c>
      <c r="R1179" t="str">
        <f t="shared" si="129"/>
        <v>food trucks</v>
      </c>
      <c r="S1179" t="s">
        <v>8282</v>
      </c>
      <c r="T1179" t="b">
        <v>0</v>
      </c>
      <c r="U1179" t="str">
        <f t="shared" si="132"/>
        <v>Unsuccessful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8223</v>
      </c>
      <c r="H1180" t="s">
        <v>8244</v>
      </c>
      <c r="I1180" s="10">
        <f t="shared" si="130"/>
        <v>41867.905694444446</v>
      </c>
      <c r="J1180" s="10">
        <f t="shared" si="131"/>
        <v>41837.905694444446</v>
      </c>
      <c r="K1180">
        <v>1408225452</v>
      </c>
      <c r="L1180">
        <v>1405633452</v>
      </c>
      <c r="M1180" t="b">
        <v>0</v>
      </c>
      <c r="N1180">
        <v>1</v>
      </c>
      <c r="O1180" s="5">
        <f t="shared" si="126"/>
        <v>6.666666666666667E-5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t="s">
        <v>8282</v>
      </c>
      <c r="T1180" t="b">
        <v>0</v>
      </c>
      <c r="U1180" t="str">
        <f t="shared" si="132"/>
        <v>Unsuccessful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8228</v>
      </c>
      <c r="H1181" t="s">
        <v>8249</v>
      </c>
      <c r="I1181" s="10">
        <f t="shared" si="130"/>
        <v>42305.720219907409</v>
      </c>
      <c r="J1181" s="10">
        <f t="shared" si="131"/>
        <v>42275.720219907409</v>
      </c>
      <c r="K1181">
        <v>1446052627</v>
      </c>
      <c r="L1181">
        <v>1443460627</v>
      </c>
      <c r="M1181" t="b">
        <v>0</v>
      </c>
      <c r="N1181">
        <v>5</v>
      </c>
      <c r="O1181" s="5">
        <f t="shared" si="126"/>
        <v>5.3333333333333337E-2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t="s">
        <v>8282</v>
      </c>
      <c r="T1181" t="b">
        <v>0</v>
      </c>
      <c r="U1181" t="str">
        <f t="shared" si="132"/>
        <v>Unsuccessful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8223</v>
      </c>
      <c r="H1182" t="s">
        <v>8244</v>
      </c>
      <c r="I1182" s="10">
        <f t="shared" si="130"/>
        <v>41818.806875000002</v>
      </c>
      <c r="J1182" s="10">
        <f t="shared" si="131"/>
        <v>41781.806875000002</v>
      </c>
      <c r="K1182">
        <v>1403983314</v>
      </c>
      <c r="L1182">
        <v>1400786514</v>
      </c>
      <c r="M1182" t="b">
        <v>0</v>
      </c>
      <c r="N1182">
        <v>85</v>
      </c>
      <c r="O1182" s="5">
        <f t="shared" si="126"/>
        <v>0.11749999999999999</v>
      </c>
      <c r="P1182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t="s">
        <v>8282</v>
      </c>
      <c r="T1182" t="b">
        <v>0</v>
      </c>
      <c r="U1182" t="str">
        <f t="shared" si="132"/>
        <v>Unsuccessful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8223</v>
      </c>
      <c r="H1183" t="s">
        <v>8244</v>
      </c>
      <c r="I1183" s="10">
        <f t="shared" si="130"/>
        <v>42064.339363425926</v>
      </c>
      <c r="J1183" s="10">
        <f t="shared" si="131"/>
        <v>42034.339363425926</v>
      </c>
      <c r="K1183">
        <v>1425197321</v>
      </c>
      <c r="L1183">
        <v>1422605321</v>
      </c>
      <c r="M1183" t="b">
        <v>0</v>
      </c>
      <c r="N1183">
        <v>3</v>
      </c>
      <c r="O1183" s="5">
        <f t="shared" si="126"/>
        <v>8.0000000000000007E-5</v>
      </c>
      <c r="P118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t="s">
        <v>8282</v>
      </c>
      <c r="T1183" t="b">
        <v>0</v>
      </c>
      <c r="U1183" t="str">
        <f t="shared" si="132"/>
        <v>Unsuccessful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8223</v>
      </c>
      <c r="H1184" t="s">
        <v>8244</v>
      </c>
      <c r="I1184" s="10">
        <f t="shared" si="130"/>
        <v>42747.695833333331</v>
      </c>
      <c r="J1184" s="10">
        <f t="shared" si="131"/>
        <v>42728.827407407407</v>
      </c>
      <c r="K1184">
        <v>1484239320</v>
      </c>
      <c r="L1184">
        <v>1482609088</v>
      </c>
      <c r="M1184" t="b">
        <v>0</v>
      </c>
      <c r="N1184">
        <v>4</v>
      </c>
      <c r="O1184" s="5">
        <f t="shared" si="126"/>
        <v>4.2000000000000003E-2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t="s">
        <v>8282</v>
      </c>
      <c r="T1184" t="b">
        <v>0</v>
      </c>
      <c r="U1184" t="str">
        <f t="shared" si="132"/>
        <v>Unsuccessful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8223</v>
      </c>
      <c r="H1185" t="s">
        <v>8244</v>
      </c>
      <c r="I1185" s="10">
        <f t="shared" si="130"/>
        <v>42676.165972222225</v>
      </c>
      <c r="J1185" s="10">
        <f t="shared" si="131"/>
        <v>42656.86137731481</v>
      </c>
      <c r="K1185">
        <v>1478059140</v>
      </c>
      <c r="L1185">
        <v>1476391223</v>
      </c>
      <c r="M1185" t="b">
        <v>0</v>
      </c>
      <c r="N1185">
        <v>3</v>
      </c>
      <c r="O1185" s="5">
        <f t="shared" si="126"/>
        <v>0.04</v>
      </c>
      <c r="P118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t="s">
        <v>8282</v>
      </c>
      <c r="T1185" t="b">
        <v>0</v>
      </c>
      <c r="U1185" t="str">
        <f t="shared" si="132"/>
        <v>Unsuccessful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8245</v>
      </c>
      <c r="I1186" s="10">
        <f t="shared" si="130"/>
        <v>42772.599664351852</v>
      </c>
      <c r="J1186" s="10">
        <f t="shared" si="131"/>
        <v>42741.599664351852</v>
      </c>
      <c r="K1186">
        <v>1486391011</v>
      </c>
      <c r="L1186">
        <v>1483712611</v>
      </c>
      <c r="M1186" t="b">
        <v>0</v>
      </c>
      <c r="N1186">
        <v>375</v>
      </c>
      <c r="O1186" s="5">
        <f t="shared" si="126"/>
        <v>1.0493636363636363</v>
      </c>
      <c r="P1186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t="s">
        <v>8283</v>
      </c>
      <c r="T1186" t="b">
        <v>1</v>
      </c>
      <c r="U1186" t="str">
        <f t="shared" si="132"/>
        <v>Successful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8244</v>
      </c>
      <c r="I1187" s="10">
        <f t="shared" si="130"/>
        <v>42163.166666666672</v>
      </c>
      <c r="J1187" s="10">
        <f t="shared" si="131"/>
        <v>42130.865150462967</v>
      </c>
      <c r="K1187">
        <v>1433736000</v>
      </c>
      <c r="L1187">
        <v>1430945149</v>
      </c>
      <c r="M1187" t="b">
        <v>0</v>
      </c>
      <c r="N1187">
        <v>111</v>
      </c>
      <c r="O1187" s="5">
        <f t="shared" si="126"/>
        <v>1.0544</v>
      </c>
      <c r="P118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t="s">
        <v>8283</v>
      </c>
      <c r="T1187" t="b">
        <v>1</v>
      </c>
      <c r="U1187" t="str">
        <f t="shared" si="132"/>
        <v>Successful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8245</v>
      </c>
      <c r="I1188" s="10">
        <f t="shared" si="130"/>
        <v>42156.945833333331</v>
      </c>
      <c r="J1188" s="10">
        <f t="shared" si="131"/>
        <v>42123.86336805555</v>
      </c>
      <c r="K1188">
        <v>1433198520</v>
      </c>
      <c r="L1188">
        <v>1430340195</v>
      </c>
      <c r="M1188" t="b">
        <v>0</v>
      </c>
      <c r="N1188">
        <v>123</v>
      </c>
      <c r="O1188" s="5">
        <f t="shared" si="126"/>
        <v>1.0673333333333332</v>
      </c>
      <c r="P1188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t="s">
        <v>8283</v>
      </c>
      <c r="T1188" t="b">
        <v>1</v>
      </c>
      <c r="U1188" t="str">
        <f t="shared" si="132"/>
        <v>Successful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8244</v>
      </c>
      <c r="I1189" s="10">
        <f t="shared" si="130"/>
        <v>42141.75</v>
      </c>
      <c r="J1189" s="10">
        <f t="shared" si="131"/>
        <v>42109.894942129627</v>
      </c>
      <c r="K1189">
        <v>1431885600</v>
      </c>
      <c r="L1189">
        <v>1429133323</v>
      </c>
      <c r="M1189" t="b">
        <v>0</v>
      </c>
      <c r="N1189">
        <v>70</v>
      </c>
      <c r="O1189" s="5">
        <f t="shared" si="126"/>
        <v>1.0412571428571429</v>
      </c>
      <c r="P1189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t="s">
        <v>8283</v>
      </c>
      <c r="T1189" t="b">
        <v>1</v>
      </c>
      <c r="U1189" t="str">
        <f t="shared" si="132"/>
        <v>Successful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8249</v>
      </c>
      <c r="I1190" s="10">
        <f t="shared" si="130"/>
        <v>42732.700694444444</v>
      </c>
      <c r="J1190" s="10">
        <f t="shared" si="131"/>
        <v>42711.700694444444</v>
      </c>
      <c r="K1190">
        <v>1482943740</v>
      </c>
      <c r="L1190">
        <v>1481129340</v>
      </c>
      <c r="M1190" t="b">
        <v>0</v>
      </c>
      <c r="N1190">
        <v>85</v>
      </c>
      <c r="O1190" s="5">
        <f t="shared" si="126"/>
        <v>1.6054999999999999</v>
      </c>
      <c r="P1190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t="s">
        <v>8283</v>
      </c>
      <c r="T1190" t="b">
        <v>1</v>
      </c>
      <c r="U1190" t="str">
        <f t="shared" si="132"/>
        <v>Successful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8244</v>
      </c>
      <c r="I1191" s="10">
        <f t="shared" si="130"/>
        <v>42550.979108796295</v>
      </c>
      <c r="J1191" s="10">
        <f t="shared" si="131"/>
        <v>42529.979108796295</v>
      </c>
      <c r="K1191">
        <v>1467242995</v>
      </c>
      <c r="L1191">
        <v>1465428595</v>
      </c>
      <c r="M1191" t="b">
        <v>0</v>
      </c>
      <c r="N1191">
        <v>86</v>
      </c>
      <c r="O1191" s="5">
        <f t="shared" si="126"/>
        <v>1.0777777777777777</v>
      </c>
      <c r="P1191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t="s">
        <v>8283</v>
      </c>
      <c r="T1191" t="b">
        <v>1</v>
      </c>
      <c r="U1191" t="str">
        <f t="shared" si="132"/>
        <v>Successful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8244</v>
      </c>
      <c r="I1192" s="10">
        <f t="shared" si="130"/>
        <v>41882.665798611109</v>
      </c>
      <c r="J1192" s="10">
        <f t="shared" si="131"/>
        <v>41852.665798611109</v>
      </c>
      <c r="K1192">
        <v>1409500725</v>
      </c>
      <c r="L1192">
        <v>1406908725</v>
      </c>
      <c r="M1192" t="b">
        <v>0</v>
      </c>
      <c r="N1192">
        <v>13</v>
      </c>
      <c r="O1192" s="5">
        <f t="shared" si="126"/>
        <v>1.35</v>
      </c>
      <c r="P1192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t="s">
        <v>8283</v>
      </c>
      <c r="T1192" t="b">
        <v>1</v>
      </c>
      <c r="U1192" t="str">
        <f t="shared" si="132"/>
        <v>Successful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8244</v>
      </c>
      <c r="I1193" s="10">
        <f t="shared" si="130"/>
        <v>42449.562037037038</v>
      </c>
      <c r="J1193" s="10">
        <f t="shared" si="131"/>
        <v>42419.603703703702</v>
      </c>
      <c r="K1193">
        <v>1458480560</v>
      </c>
      <c r="L1193">
        <v>1455892160</v>
      </c>
      <c r="M1193" t="b">
        <v>0</v>
      </c>
      <c r="N1193">
        <v>33</v>
      </c>
      <c r="O1193" s="5">
        <f t="shared" si="126"/>
        <v>1.0907407407407408</v>
      </c>
      <c r="P119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t="s">
        <v>8283</v>
      </c>
      <c r="T1193" t="b">
        <v>1</v>
      </c>
      <c r="U1193" t="str">
        <f t="shared" si="132"/>
        <v>Successful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8245</v>
      </c>
      <c r="I1194" s="10">
        <f t="shared" si="130"/>
        <v>42777.506689814814</v>
      </c>
      <c r="J1194" s="10">
        <f t="shared" si="131"/>
        <v>42747.506689814814</v>
      </c>
      <c r="K1194">
        <v>1486814978</v>
      </c>
      <c r="L1194">
        <v>1484222978</v>
      </c>
      <c r="M1194" t="b">
        <v>0</v>
      </c>
      <c r="N1194">
        <v>15</v>
      </c>
      <c r="O1194" s="5">
        <f t="shared" si="126"/>
        <v>2.9</v>
      </c>
      <c r="P1194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t="s">
        <v>8283</v>
      </c>
      <c r="T1194" t="b">
        <v>1</v>
      </c>
      <c r="U1194" t="str">
        <f t="shared" si="132"/>
        <v>Successful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8244</v>
      </c>
      <c r="I1195" s="10">
        <f t="shared" si="130"/>
        <v>42469.734409722223</v>
      </c>
      <c r="J1195" s="10">
        <f t="shared" si="131"/>
        <v>42409.776076388887</v>
      </c>
      <c r="K1195">
        <v>1460223453</v>
      </c>
      <c r="L1195">
        <v>1455043053</v>
      </c>
      <c r="M1195" t="b">
        <v>0</v>
      </c>
      <c r="N1195">
        <v>273</v>
      </c>
      <c r="O1195" s="5">
        <f t="shared" si="126"/>
        <v>1.0395714285714286</v>
      </c>
      <c r="P119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t="s">
        <v>8283</v>
      </c>
      <c r="T1195" t="b">
        <v>1</v>
      </c>
      <c r="U1195" t="str">
        <f t="shared" si="132"/>
        <v>Successful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8247</v>
      </c>
      <c r="I1196" s="10">
        <f t="shared" si="130"/>
        <v>42102.488182870366</v>
      </c>
      <c r="J1196" s="10">
        <f t="shared" si="131"/>
        <v>42072.488182870366</v>
      </c>
      <c r="K1196">
        <v>1428493379</v>
      </c>
      <c r="L1196">
        <v>1425901379</v>
      </c>
      <c r="M1196" t="b">
        <v>0</v>
      </c>
      <c r="N1196">
        <v>714</v>
      </c>
      <c r="O1196" s="5">
        <f t="shared" si="126"/>
        <v>3.2223999999999999</v>
      </c>
      <c r="P1196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t="s">
        <v>8283</v>
      </c>
      <c r="T1196" t="b">
        <v>1</v>
      </c>
      <c r="U1196" t="str">
        <f t="shared" si="132"/>
        <v>Successful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8247</v>
      </c>
      <c r="I1197" s="10">
        <f t="shared" si="130"/>
        <v>42358.375</v>
      </c>
      <c r="J1197" s="10">
        <f t="shared" si="131"/>
        <v>42298.34783564815</v>
      </c>
      <c r="K1197">
        <v>1450602000</v>
      </c>
      <c r="L1197">
        <v>1445415653</v>
      </c>
      <c r="M1197" t="b">
        <v>0</v>
      </c>
      <c r="N1197">
        <v>170</v>
      </c>
      <c r="O1197" s="5">
        <f t="shared" si="126"/>
        <v>1.35</v>
      </c>
      <c r="P119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t="s">
        <v>8283</v>
      </c>
      <c r="T1197" t="b">
        <v>1</v>
      </c>
      <c r="U1197" t="str">
        <f t="shared" si="132"/>
        <v>Successful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8245</v>
      </c>
      <c r="I1198" s="10">
        <f t="shared" si="130"/>
        <v>42356.818738425922</v>
      </c>
      <c r="J1198" s="10">
        <f t="shared" si="131"/>
        <v>42326.818738425922</v>
      </c>
      <c r="K1198">
        <v>1450467539</v>
      </c>
      <c r="L1198">
        <v>1447875539</v>
      </c>
      <c r="M1198" t="b">
        <v>0</v>
      </c>
      <c r="N1198">
        <v>512</v>
      </c>
      <c r="O1198" s="5">
        <f t="shared" si="126"/>
        <v>2.6991034482758622</v>
      </c>
      <c r="P1198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t="s">
        <v>8283</v>
      </c>
      <c r="T1198" t="b">
        <v>1</v>
      </c>
      <c r="U1198" t="str">
        <f t="shared" si="132"/>
        <v>Successful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8244</v>
      </c>
      <c r="I1199" s="10">
        <f t="shared" si="130"/>
        <v>42534.249305555553</v>
      </c>
      <c r="J1199" s="10">
        <f t="shared" si="131"/>
        <v>42503.66474537037</v>
      </c>
      <c r="K1199">
        <v>1465797540</v>
      </c>
      <c r="L1199">
        <v>1463155034</v>
      </c>
      <c r="M1199" t="b">
        <v>0</v>
      </c>
      <c r="N1199">
        <v>314</v>
      </c>
      <c r="O1199" s="5">
        <f t="shared" si="126"/>
        <v>2.5329333333333333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t="s">
        <v>8283</v>
      </c>
      <c r="T1199" t="b">
        <v>1</v>
      </c>
      <c r="U1199" t="str">
        <f t="shared" si="132"/>
        <v>Successful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8244</v>
      </c>
      <c r="I1200" s="10">
        <f t="shared" si="130"/>
        <v>42369.125</v>
      </c>
      <c r="J1200" s="10">
        <f t="shared" si="131"/>
        <v>42333.619050925925</v>
      </c>
      <c r="K1200">
        <v>1451530800</v>
      </c>
      <c r="L1200">
        <v>1448463086</v>
      </c>
      <c r="M1200" t="b">
        <v>0</v>
      </c>
      <c r="N1200">
        <v>167</v>
      </c>
      <c r="O1200" s="5">
        <f t="shared" si="126"/>
        <v>2.6059999999999999</v>
      </c>
      <c r="P1200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t="s">
        <v>8283</v>
      </c>
      <c r="T1200" t="b">
        <v>1</v>
      </c>
      <c r="U1200" t="str">
        <f t="shared" si="132"/>
        <v>Successful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8245</v>
      </c>
      <c r="I1201" s="10">
        <f t="shared" si="130"/>
        <v>42193.770833333328</v>
      </c>
      <c r="J1201" s="10">
        <f t="shared" si="131"/>
        <v>42161.770833333328</v>
      </c>
      <c r="K1201">
        <v>1436380200</v>
      </c>
      <c r="L1201">
        <v>1433615400</v>
      </c>
      <c r="M1201" t="b">
        <v>0</v>
      </c>
      <c r="N1201">
        <v>9</v>
      </c>
      <c r="O1201" s="5">
        <f t="shared" si="126"/>
        <v>1.0131677953348381</v>
      </c>
      <c r="P1201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t="s">
        <v>8283</v>
      </c>
      <c r="T1201" t="b">
        <v>1</v>
      </c>
      <c r="U1201" t="str">
        <f t="shared" si="132"/>
        <v>Successful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8244</v>
      </c>
      <c r="I1202" s="10">
        <f t="shared" si="130"/>
        <v>42110.477500000001</v>
      </c>
      <c r="J1202" s="10">
        <f t="shared" si="131"/>
        <v>42089.477500000001</v>
      </c>
      <c r="K1202">
        <v>1429183656</v>
      </c>
      <c r="L1202">
        <v>1427369256</v>
      </c>
      <c r="M1202" t="b">
        <v>0</v>
      </c>
      <c r="N1202">
        <v>103</v>
      </c>
      <c r="O1202" s="5">
        <f t="shared" si="126"/>
        <v>1.2560416666666667</v>
      </c>
      <c r="P1202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t="s">
        <v>8283</v>
      </c>
      <c r="T1202" t="b">
        <v>1</v>
      </c>
      <c r="U1202" t="str">
        <f t="shared" si="132"/>
        <v>Successful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8245</v>
      </c>
      <c r="I1203" s="10">
        <f t="shared" si="130"/>
        <v>42566.60701388889</v>
      </c>
      <c r="J1203" s="10">
        <f t="shared" si="131"/>
        <v>42536.60701388889</v>
      </c>
      <c r="K1203">
        <v>1468593246</v>
      </c>
      <c r="L1203">
        <v>1466001246</v>
      </c>
      <c r="M1203" t="b">
        <v>0</v>
      </c>
      <c r="N1203">
        <v>111</v>
      </c>
      <c r="O1203" s="5">
        <f t="shared" si="126"/>
        <v>1.0243783333333334</v>
      </c>
      <c r="P120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t="s">
        <v>8283</v>
      </c>
      <c r="T1203" t="b">
        <v>1</v>
      </c>
      <c r="U1203" t="str">
        <f t="shared" si="132"/>
        <v>Successful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8246</v>
      </c>
      <c r="I1204" s="10">
        <f t="shared" si="130"/>
        <v>42182.288819444446</v>
      </c>
      <c r="J1204" s="10">
        <f t="shared" si="131"/>
        <v>42152.288819444446</v>
      </c>
      <c r="K1204">
        <v>1435388154</v>
      </c>
      <c r="L1204">
        <v>1432796154</v>
      </c>
      <c r="M1204" t="b">
        <v>0</v>
      </c>
      <c r="N1204">
        <v>271</v>
      </c>
      <c r="O1204" s="5">
        <f t="shared" si="126"/>
        <v>1.99244</v>
      </c>
      <c r="P1204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t="s">
        <v>8283</v>
      </c>
      <c r="T1204" t="b">
        <v>1</v>
      </c>
      <c r="U1204" t="str">
        <f t="shared" si="132"/>
        <v>Successful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8244</v>
      </c>
      <c r="I1205" s="10">
        <f t="shared" si="130"/>
        <v>42155.614895833336</v>
      </c>
      <c r="J1205" s="10">
        <f t="shared" si="131"/>
        <v>42125.614895833336</v>
      </c>
      <c r="K1205">
        <v>1433083527</v>
      </c>
      <c r="L1205">
        <v>1430491527</v>
      </c>
      <c r="M1205" t="b">
        <v>0</v>
      </c>
      <c r="N1205">
        <v>101</v>
      </c>
      <c r="O1205" s="5">
        <f t="shared" si="126"/>
        <v>1.0245398773006136</v>
      </c>
      <c r="P120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t="s">
        <v>8283</v>
      </c>
      <c r="T1205" t="b">
        <v>1</v>
      </c>
      <c r="U1205" t="str">
        <f t="shared" si="132"/>
        <v>Successful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8244</v>
      </c>
      <c r="I1206" s="10">
        <f t="shared" si="130"/>
        <v>42342.208333333328</v>
      </c>
      <c r="J1206" s="10">
        <f t="shared" si="131"/>
        <v>42297.748067129629</v>
      </c>
      <c r="K1206">
        <v>1449205200</v>
      </c>
      <c r="L1206">
        <v>1445363833</v>
      </c>
      <c r="M1206" t="b">
        <v>0</v>
      </c>
      <c r="N1206">
        <v>57</v>
      </c>
      <c r="O1206" s="5">
        <f t="shared" si="126"/>
        <v>1.0294615384615384</v>
      </c>
      <c r="P1206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t="s">
        <v>8283</v>
      </c>
      <c r="T1206" t="b">
        <v>1</v>
      </c>
      <c r="U1206" t="str">
        <f t="shared" si="132"/>
        <v>Successful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8247</v>
      </c>
      <c r="I1207" s="10">
        <f t="shared" si="130"/>
        <v>42168.506377314814</v>
      </c>
      <c r="J1207" s="10">
        <f t="shared" si="131"/>
        <v>42138.506377314814</v>
      </c>
      <c r="K1207">
        <v>1434197351</v>
      </c>
      <c r="L1207">
        <v>1431605351</v>
      </c>
      <c r="M1207" t="b">
        <v>0</v>
      </c>
      <c r="N1207">
        <v>62</v>
      </c>
      <c r="O1207" s="5">
        <f t="shared" si="126"/>
        <v>1.0086153846153847</v>
      </c>
      <c r="P120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t="s">
        <v>8283</v>
      </c>
      <c r="T1207" t="b">
        <v>1</v>
      </c>
      <c r="U1207" t="str">
        <f t="shared" si="132"/>
        <v>Successful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8247</v>
      </c>
      <c r="I1208" s="10">
        <f t="shared" si="130"/>
        <v>42805.561805555553</v>
      </c>
      <c r="J1208" s="10">
        <f t="shared" si="131"/>
        <v>42772.776076388887</v>
      </c>
      <c r="K1208">
        <v>1489238940</v>
      </c>
      <c r="L1208">
        <v>1486406253</v>
      </c>
      <c r="M1208" t="b">
        <v>0</v>
      </c>
      <c r="N1208">
        <v>32</v>
      </c>
      <c r="O1208" s="5">
        <f t="shared" si="126"/>
        <v>1.1499999999999999</v>
      </c>
      <c r="P1208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t="s">
        <v>8283</v>
      </c>
      <c r="T1208" t="b">
        <v>1</v>
      </c>
      <c r="U1208" t="str">
        <f t="shared" si="132"/>
        <v>Successful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8247</v>
      </c>
      <c r="I1209" s="10">
        <f t="shared" si="130"/>
        <v>42460.416666666672</v>
      </c>
      <c r="J1209" s="10">
        <f t="shared" si="131"/>
        <v>42430.430243055554</v>
      </c>
      <c r="K1209">
        <v>1459418400</v>
      </c>
      <c r="L1209">
        <v>1456827573</v>
      </c>
      <c r="M1209" t="b">
        <v>0</v>
      </c>
      <c r="N1209">
        <v>141</v>
      </c>
      <c r="O1209" s="5">
        <f t="shared" si="126"/>
        <v>1.0416766467065868</v>
      </c>
      <c r="P1209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t="s">
        <v>8283</v>
      </c>
      <c r="T1209" t="b">
        <v>1</v>
      </c>
      <c r="U1209" t="str">
        <f t="shared" si="132"/>
        <v>Successful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8244</v>
      </c>
      <c r="I1210" s="10">
        <f t="shared" si="130"/>
        <v>42453.667407407411</v>
      </c>
      <c r="J1210" s="10">
        <f t="shared" si="131"/>
        <v>42423.709074074075</v>
      </c>
      <c r="K1210">
        <v>1458835264</v>
      </c>
      <c r="L1210">
        <v>1456246864</v>
      </c>
      <c r="M1210" t="b">
        <v>0</v>
      </c>
      <c r="N1210">
        <v>75</v>
      </c>
      <c r="O1210" s="5">
        <f t="shared" si="126"/>
        <v>1.5529999999999999</v>
      </c>
      <c r="P1210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t="s">
        <v>8283</v>
      </c>
      <c r="T1210" t="b">
        <v>1</v>
      </c>
      <c r="U1210" t="str">
        <f t="shared" si="132"/>
        <v>Successful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8244</v>
      </c>
      <c r="I1211" s="10">
        <f t="shared" si="130"/>
        <v>42791.846122685187</v>
      </c>
      <c r="J1211" s="10">
        <f t="shared" si="131"/>
        <v>42761.846122685187</v>
      </c>
      <c r="K1211">
        <v>1488053905</v>
      </c>
      <c r="L1211">
        <v>1485461905</v>
      </c>
      <c r="M1211" t="b">
        <v>0</v>
      </c>
      <c r="N1211">
        <v>46</v>
      </c>
      <c r="O1211" s="5">
        <f t="shared" si="126"/>
        <v>1.06</v>
      </c>
      <c r="P1211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t="s">
        <v>8283</v>
      </c>
      <c r="T1211" t="b">
        <v>1</v>
      </c>
      <c r="U1211" t="str">
        <f t="shared" si="132"/>
        <v>Successful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8253</v>
      </c>
      <c r="I1212" s="10">
        <f t="shared" si="130"/>
        <v>42155.875</v>
      </c>
      <c r="J1212" s="10">
        <f t="shared" si="131"/>
        <v>42132.941805555558</v>
      </c>
      <c r="K1212">
        <v>1433106000</v>
      </c>
      <c r="L1212">
        <v>1431124572</v>
      </c>
      <c r="M1212" t="b">
        <v>0</v>
      </c>
      <c r="N1212">
        <v>103</v>
      </c>
      <c r="O1212" s="5">
        <f t="shared" si="126"/>
        <v>2.5431499999999998</v>
      </c>
      <c r="P1212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t="s">
        <v>8283</v>
      </c>
      <c r="T1212" t="b">
        <v>1</v>
      </c>
      <c r="U1212" t="str">
        <f t="shared" si="132"/>
        <v>Successful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8249</v>
      </c>
      <c r="I1213" s="10">
        <f t="shared" si="130"/>
        <v>42530.866446759261</v>
      </c>
      <c r="J1213" s="10">
        <f t="shared" si="131"/>
        <v>42515.866446759261</v>
      </c>
      <c r="K1213">
        <v>1465505261</v>
      </c>
      <c r="L1213">
        <v>1464209261</v>
      </c>
      <c r="M1213" t="b">
        <v>0</v>
      </c>
      <c r="N1213">
        <v>6</v>
      </c>
      <c r="O1213" s="5">
        <f t="shared" si="126"/>
        <v>1.0109999999999999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t="s">
        <v>8283</v>
      </c>
      <c r="T1213" t="b">
        <v>1</v>
      </c>
      <c r="U1213" t="str">
        <f t="shared" si="132"/>
        <v>Successful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8244</v>
      </c>
      <c r="I1214" s="10">
        <f t="shared" si="130"/>
        <v>42335.041666666672</v>
      </c>
      <c r="J1214" s="10">
        <f t="shared" si="131"/>
        <v>42318.950173611112</v>
      </c>
      <c r="K1214">
        <v>1448586000</v>
      </c>
      <c r="L1214">
        <v>1447195695</v>
      </c>
      <c r="M1214" t="b">
        <v>0</v>
      </c>
      <c r="N1214">
        <v>83</v>
      </c>
      <c r="O1214" s="5">
        <f t="shared" si="126"/>
        <v>1.2904</v>
      </c>
      <c r="P1214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t="s">
        <v>8283</v>
      </c>
      <c r="T1214" t="b">
        <v>1</v>
      </c>
      <c r="U1214" t="str">
        <f t="shared" si="132"/>
        <v>Successful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8245</v>
      </c>
      <c r="I1215" s="10">
        <f t="shared" si="130"/>
        <v>42766.755787037036</v>
      </c>
      <c r="J1215" s="10">
        <f t="shared" si="131"/>
        <v>42731.755787037036</v>
      </c>
      <c r="K1215">
        <v>1485886100</v>
      </c>
      <c r="L1215">
        <v>1482862100</v>
      </c>
      <c r="M1215" t="b">
        <v>0</v>
      </c>
      <c r="N1215">
        <v>108</v>
      </c>
      <c r="O1215" s="5">
        <f t="shared" si="126"/>
        <v>1.0223076923076924</v>
      </c>
      <c r="P121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t="s">
        <v>8283</v>
      </c>
      <c r="T1215" t="b">
        <v>1</v>
      </c>
      <c r="U1215" t="str">
        <f t="shared" si="132"/>
        <v>Successful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8244</v>
      </c>
      <c r="I1216" s="10">
        <f t="shared" si="130"/>
        <v>42164.840335648143</v>
      </c>
      <c r="J1216" s="10">
        <f t="shared" si="131"/>
        <v>42104.840335648143</v>
      </c>
      <c r="K1216">
        <v>1433880605</v>
      </c>
      <c r="L1216">
        <v>1428696605</v>
      </c>
      <c r="M1216" t="b">
        <v>0</v>
      </c>
      <c r="N1216">
        <v>25</v>
      </c>
      <c r="O1216" s="5">
        <f t="shared" si="126"/>
        <v>1.3180000000000001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t="s">
        <v>8283</v>
      </c>
      <c r="T1216" t="b">
        <v>1</v>
      </c>
      <c r="U1216" t="str">
        <f t="shared" si="132"/>
        <v>Successful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8244</v>
      </c>
      <c r="I1217" s="10">
        <f t="shared" si="130"/>
        <v>41789.923101851848</v>
      </c>
      <c r="J1217" s="10">
        <f t="shared" si="131"/>
        <v>41759.923101851848</v>
      </c>
      <c r="K1217">
        <v>1401487756</v>
      </c>
      <c r="L1217">
        <v>1398895756</v>
      </c>
      <c r="M1217" t="b">
        <v>0</v>
      </c>
      <c r="N1217">
        <v>549</v>
      </c>
      <c r="O1217" s="5">
        <f t="shared" si="126"/>
        <v>7.8608020000000005</v>
      </c>
      <c r="P121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t="s">
        <v>8283</v>
      </c>
      <c r="T1217" t="b">
        <v>1</v>
      </c>
      <c r="U1217" t="str">
        <f t="shared" si="132"/>
        <v>Successful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8244</v>
      </c>
      <c r="I1218" s="10">
        <f t="shared" si="130"/>
        <v>42279.960416666669</v>
      </c>
      <c r="J1218" s="10">
        <f t="shared" si="131"/>
        <v>42247.616400462968</v>
      </c>
      <c r="K1218">
        <v>1443826980</v>
      </c>
      <c r="L1218">
        <v>1441032457</v>
      </c>
      <c r="M1218" t="b">
        <v>0</v>
      </c>
      <c r="N1218">
        <v>222</v>
      </c>
      <c r="O1218" s="5">
        <f t="shared" ref="O1218:O1281" si="133">E1218/D1218</f>
        <v>1.4570000000000001</v>
      </c>
      <c r="P1218">
        <f t="shared" ref="P1218:P1281" si="134">IFERROR((E1218/N1218),"Received No Donations")</f>
        <v>91.882882882882882</v>
      </c>
      <c r="Q1218" t="str">
        <f t="shared" ref="Q1218:Q1281" si="135">LEFT(S1218,FIND("/",S1218)-1)</f>
        <v>photography</v>
      </c>
      <c r="R1218" t="str">
        <f t="shared" ref="R1218:R1281" si="136">RIGHT(S1218,LEN(S1218)-FIND("/",S1218))</f>
        <v>photobooks</v>
      </c>
      <c r="S1218" t="s">
        <v>8283</v>
      </c>
      <c r="T1218" t="b">
        <v>1</v>
      </c>
      <c r="U1218" t="str">
        <f t="shared" si="132"/>
        <v>Successful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8244</v>
      </c>
      <c r="I1219" s="10">
        <f t="shared" ref="I1219:I1282" si="137">((K1219/86400)/IF(LEN(K1219)=13,1000,1))+DATE(1970,1,1)</f>
        <v>42565.809490740736</v>
      </c>
      <c r="J1219" s="10">
        <f t="shared" ref="J1219:J1282" si="138">((L1219/86400)/IF(LEN(L1219)=13,1000,1))+DATE(1970,1,1)</f>
        <v>42535.809490740736</v>
      </c>
      <c r="K1219">
        <v>1468524340</v>
      </c>
      <c r="L1219">
        <v>1465932340</v>
      </c>
      <c r="M1219" t="b">
        <v>0</v>
      </c>
      <c r="N1219">
        <v>183</v>
      </c>
      <c r="O1219" s="5">
        <f t="shared" si="133"/>
        <v>1.026</v>
      </c>
      <c r="P1219">
        <f t="shared" si="134"/>
        <v>148.57377049180329</v>
      </c>
      <c r="Q1219" t="str">
        <f t="shared" si="135"/>
        <v>photography</v>
      </c>
      <c r="R1219" t="str">
        <f t="shared" si="136"/>
        <v>photobooks</v>
      </c>
      <c r="S1219" t="s">
        <v>8283</v>
      </c>
      <c r="T1219" t="b">
        <v>1</v>
      </c>
      <c r="U1219" t="str">
        <f t="shared" ref="U1219:U1282" si="139">IF(F1219="successful","Successful","Unsuccessful")</f>
        <v>Successful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8244</v>
      </c>
      <c r="I1220" s="10">
        <f t="shared" si="137"/>
        <v>42309.125</v>
      </c>
      <c r="J1220" s="10">
        <f t="shared" si="138"/>
        <v>42278.662037037036</v>
      </c>
      <c r="K1220">
        <v>1446346800</v>
      </c>
      <c r="L1220">
        <v>1443714800</v>
      </c>
      <c r="M1220" t="b">
        <v>0</v>
      </c>
      <c r="N1220">
        <v>89</v>
      </c>
      <c r="O1220" s="5">
        <f t="shared" si="133"/>
        <v>1.7227777777777777</v>
      </c>
      <c r="P1220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t="s">
        <v>8283</v>
      </c>
      <c r="T1220" t="b">
        <v>1</v>
      </c>
      <c r="U1220" t="str">
        <f t="shared" si="139"/>
        <v>Successful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8244</v>
      </c>
      <c r="I1221" s="10">
        <f t="shared" si="137"/>
        <v>42663.461956018524</v>
      </c>
      <c r="J1221" s="10">
        <f t="shared" si="138"/>
        <v>42633.461956018524</v>
      </c>
      <c r="K1221">
        <v>1476961513</v>
      </c>
      <c r="L1221">
        <v>1474369513</v>
      </c>
      <c r="M1221" t="b">
        <v>0</v>
      </c>
      <c r="N1221">
        <v>253</v>
      </c>
      <c r="O1221" s="5">
        <f t="shared" si="133"/>
        <v>1.5916819571865444</v>
      </c>
      <c r="P1221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t="s">
        <v>8283</v>
      </c>
      <c r="T1221" t="b">
        <v>1</v>
      </c>
      <c r="U1221" t="str">
        <f t="shared" si="139"/>
        <v>Successful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8247</v>
      </c>
      <c r="I1222" s="10">
        <f t="shared" si="137"/>
        <v>42241.628611111111</v>
      </c>
      <c r="J1222" s="10">
        <f t="shared" si="138"/>
        <v>42211.628611111111</v>
      </c>
      <c r="K1222">
        <v>1440515112</v>
      </c>
      <c r="L1222">
        <v>1437923112</v>
      </c>
      <c r="M1222" t="b">
        <v>0</v>
      </c>
      <c r="N1222">
        <v>140</v>
      </c>
      <c r="O1222" s="5">
        <f t="shared" si="133"/>
        <v>1.0376666666666667</v>
      </c>
      <c r="P1222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t="s">
        <v>8283</v>
      </c>
      <c r="T1222" t="b">
        <v>1</v>
      </c>
      <c r="U1222" t="str">
        <f t="shared" si="139"/>
        <v>Successful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8245</v>
      </c>
      <c r="I1223" s="10">
        <f t="shared" si="137"/>
        <v>42708</v>
      </c>
      <c r="J1223" s="10">
        <f t="shared" si="138"/>
        <v>42680.47555555556</v>
      </c>
      <c r="K1223">
        <v>1480809600</v>
      </c>
      <c r="L1223">
        <v>1478431488</v>
      </c>
      <c r="M1223" t="b">
        <v>0</v>
      </c>
      <c r="N1223">
        <v>103</v>
      </c>
      <c r="O1223" s="5">
        <f t="shared" si="133"/>
        <v>1.1140954545454547</v>
      </c>
      <c r="P122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t="s">
        <v>8283</v>
      </c>
      <c r="T1223" t="b">
        <v>1</v>
      </c>
      <c r="U1223" t="str">
        <f t="shared" si="139"/>
        <v>Successful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8249</v>
      </c>
      <c r="I1224" s="10">
        <f t="shared" si="137"/>
        <v>42461.166666666672</v>
      </c>
      <c r="J1224" s="10">
        <f t="shared" si="138"/>
        <v>42430.720451388886</v>
      </c>
      <c r="K1224">
        <v>1459483200</v>
      </c>
      <c r="L1224">
        <v>1456852647</v>
      </c>
      <c r="M1224" t="b">
        <v>0</v>
      </c>
      <c r="N1224">
        <v>138</v>
      </c>
      <c r="O1224" s="5">
        <f t="shared" si="133"/>
        <v>2.80375</v>
      </c>
      <c r="P1224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t="s">
        <v>8283</v>
      </c>
      <c r="T1224" t="b">
        <v>1</v>
      </c>
      <c r="U1224" t="str">
        <f t="shared" si="139"/>
        <v>Successful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8244</v>
      </c>
      <c r="I1225" s="10">
        <f t="shared" si="137"/>
        <v>42684.218854166669</v>
      </c>
      <c r="J1225" s="10">
        <f t="shared" si="138"/>
        <v>42654.177187499998</v>
      </c>
      <c r="K1225">
        <v>1478754909</v>
      </c>
      <c r="L1225">
        <v>1476159309</v>
      </c>
      <c r="M1225" t="b">
        <v>0</v>
      </c>
      <c r="N1225">
        <v>191</v>
      </c>
      <c r="O1225" s="5">
        <f t="shared" si="133"/>
        <v>1.1210606060606061</v>
      </c>
      <c r="P122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t="s">
        <v>8283</v>
      </c>
      <c r="T1225" t="b">
        <v>1</v>
      </c>
      <c r="U1225" t="str">
        <f t="shared" si="139"/>
        <v>Successful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8223</v>
      </c>
      <c r="H1226" t="s">
        <v>8244</v>
      </c>
      <c r="I1226" s="10">
        <f t="shared" si="137"/>
        <v>41796.549791666665</v>
      </c>
      <c r="J1226" s="10">
        <f t="shared" si="138"/>
        <v>41736.549791666665</v>
      </c>
      <c r="K1226">
        <v>1402060302</v>
      </c>
      <c r="L1226">
        <v>1396876302</v>
      </c>
      <c r="M1226" t="b">
        <v>0</v>
      </c>
      <c r="N1226">
        <v>18</v>
      </c>
      <c r="O1226" s="5">
        <f t="shared" si="133"/>
        <v>7.0666666666666669E-2</v>
      </c>
      <c r="P1226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t="s">
        <v>8284</v>
      </c>
      <c r="T1226" t="b">
        <v>0</v>
      </c>
      <c r="U1226" t="str">
        <f t="shared" si="139"/>
        <v>Unsuccessful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8223</v>
      </c>
      <c r="H1227" t="s">
        <v>8244</v>
      </c>
      <c r="I1227" s="10">
        <f t="shared" si="137"/>
        <v>41569.905995370369</v>
      </c>
      <c r="J1227" s="10">
        <f t="shared" si="138"/>
        <v>41509.905995370369</v>
      </c>
      <c r="K1227">
        <v>1382478278</v>
      </c>
      <c r="L1227">
        <v>1377294278</v>
      </c>
      <c r="M1227" t="b">
        <v>0</v>
      </c>
      <c r="N1227">
        <v>3</v>
      </c>
      <c r="O1227" s="5">
        <f t="shared" si="133"/>
        <v>4.3999999999999997E-2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t="s">
        <v>8284</v>
      </c>
      <c r="T1227" t="b">
        <v>0</v>
      </c>
      <c r="U1227" t="str">
        <f t="shared" si="139"/>
        <v>Unsuccessful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8223</v>
      </c>
      <c r="H1228" t="s">
        <v>8244</v>
      </c>
      <c r="I1228" s="10">
        <f t="shared" si="137"/>
        <v>41750.041666666664</v>
      </c>
      <c r="J1228" s="10">
        <f t="shared" si="138"/>
        <v>41715.874780092592</v>
      </c>
      <c r="K1228">
        <v>1398042000</v>
      </c>
      <c r="L1228">
        <v>1395089981</v>
      </c>
      <c r="M1228" t="b">
        <v>0</v>
      </c>
      <c r="N1228">
        <v>40</v>
      </c>
      <c r="O1228" s="5">
        <f t="shared" si="133"/>
        <v>3.8739999999999997E-2</v>
      </c>
      <c r="P1228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t="s">
        <v>8284</v>
      </c>
      <c r="T1228" t="b">
        <v>0</v>
      </c>
      <c r="U1228" t="str">
        <f t="shared" si="139"/>
        <v>Unsuccessful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8223</v>
      </c>
      <c r="H1229" t="s">
        <v>8244</v>
      </c>
      <c r="I1229" s="10">
        <f t="shared" si="137"/>
        <v>41858.291666666664</v>
      </c>
      <c r="J1229" s="10">
        <f t="shared" si="138"/>
        <v>41827.919166666667</v>
      </c>
      <c r="K1229">
        <v>1407394800</v>
      </c>
      <c r="L1229">
        <v>1404770616</v>
      </c>
      <c r="M1229" t="b">
        <v>0</v>
      </c>
      <c r="N1229">
        <v>0</v>
      </c>
      <c r="O1229" s="5">
        <f t="shared" si="133"/>
        <v>0</v>
      </c>
      <c r="P1229" t="str">
        <f t="shared" si="134"/>
        <v>Received No Donations</v>
      </c>
      <c r="Q1229" t="str">
        <f t="shared" si="135"/>
        <v>music</v>
      </c>
      <c r="R1229" t="str">
        <f t="shared" si="136"/>
        <v>world music</v>
      </c>
      <c r="S1229" t="s">
        <v>8284</v>
      </c>
      <c r="T1229" t="b">
        <v>0</v>
      </c>
      <c r="U1229" t="str">
        <f t="shared" si="139"/>
        <v>Unsuccessful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8223</v>
      </c>
      <c r="H1230" t="s">
        <v>8244</v>
      </c>
      <c r="I1230" s="10">
        <f t="shared" si="137"/>
        <v>40814.729259259257</v>
      </c>
      <c r="J1230" s="10">
        <f t="shared" si="138"/>
        <v>40754.729259259257</v>
      </c>
      <c r="K1230">
        <v>1317231008</v>
      </c>
      <c r="L1230">
        <v>1312047008</v>
      </c>
      <c r="M1230" t="b">
        <v>0</v>
      </c>
      <c r="N1230">
        <v>24</v>
      </c>
      <c r="O1230" s="5">
        <f t="shared" si="133"/>
        <v>0.29299999999999998</v>
      </c>
      <c r="P1230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t="s">
        <v>8284</v>
      </c>
      <c r="T1230" t="b">
        <v>0</v>
      </c>
      <c r="U1230" t="str">
        <f t="shared" si="139"/>
        <v>Unsuccessful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8223</v>
      </c>
      <c r="H1231" t="s">
        <v>8244</v>
      </c>
      <c r="I1231" s="10">
        <f t="shared" si="137"/>
        <v>41015.666666666664</v>
      </c>
      <c r="J1231" s="10">
        <f t="shared" si="138"/>
        <v>40985.459803240738</v>
      </c>
      <c r="K1231">
        <v>1334592000</v>
      </c>
      <c r="L1231">
        <v>1331982127</v>
      </c>
      <c r="M1231" t="b">
        <v>0</v>
      </c>
      <c r="N1231">
        <v>1</v>
      </c>
      <c r="O1231" s="5">
        <f t="shared" si="133"/>
        <v>9.0909090909090905E-3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t="s">
        <v>8284</v>
      </c>
      <c r="T1231" t="b">
        <v>0</v>
      </c>
      <c r="U1231" t="str">
        <f t="shared" si="139"/>
        <v>Unsuccessful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8223</v>
      </c>
      <c r="H1232" t="s">
        <v>8244</v>
      </c>
      <c r="I1232" s="10">
        <f t="shared" si="137"/>
        <v>40598.972569444442</v>
      </c>
      <c r="J1232" s="10">
        <f t="shared" si="138"/>
        <v>40568.972569444442</v>
      </c>
      <c r="K1232">
        <v>1298589630</v>
      </c>
      <c r="L1232">
        <v>1295997630</v>
      </c>
      <c r="M1232" t="b">
        <v>0</v>
      </c>
      <c r="N1232">
        <v>0</v>
      </c>
      <c r="O1232" s="5">
        <f t="shared" si="133"/>
        <v>0</v>
      </c>
      <c r="P1232" t="str">
        <f t="shared" si="134"/>
        <v>Received No Donations</v>
      </c>
      <c r="Q1232" t="str">
        <f t="shared" si="135"/>
        <v>music</v>
      </c>
      <c r="R1232" t="str">
        <f t="shared" si="136"/>
        <v>world music</v>
      </c>
      <c r="S1232" t="s">
        <v>8284</v>
      </c>
      <c r="T1232" t="b">
        <v>0</v>
      </c>
      <c r="U1232" t="str">
        <f t="shared" si="139"/>
        <v>Unsuccessful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8223</v>
      </c>
      <c r="H1233" t="s">
        <v>8244</v>
      </c>
      <c r="I1233" s="10">
        <f t="shared" si="137"/>
        <v>42244.041666666672</v>
      </c>
      <c r="J1233" s="10">
        <f t="shared" si="138"/>
        <v>42193.941759259258</v>
      </c>
      <c r="K1233">
        <v>1440723600</v>
      </c>
      <c r="L1233">
        <v>1436394968</v>
      </c>
      <c r="M1233" t="b">
        <v>0</v>
      </c>
      <c r="N1233">
        <v>0</v>
      </c>
      <c r="O1233" s="5">
        <f t="shared" si="133"/>
        <v>0</v>
      </c>
      <c r="P1233" t="str">
        <f t="shared" si="134"/>
        <v>Received No Donations</v>
      </c>
      <c r="Q1233" t="str">
        <f t="shared" si="135"/>
        <v>music</v>
      </c>
      <c r="R1233" t="str">
        <f t="shared" si="136"/>
        <v>world music</v>
      </c>
      <c r="S1233" t="s">
        <v>8284</v>
      </c>
      <c r="T1233" t="b">
        <v>0</v>
      </c>
      <c r="U1233" t="str">
        <f t="shared" si="139"/>
        <v>Unsuccessful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8223</v>
      </c>
      <c r="H1234" t="s">
        <v>8244</v>
      </c>
      <c r="I1234" s="10">
        <f t="shared" si="137"/>
        <v>41553.848032407404</v>
      </c>
      <c r="J1234" s="10">
        <f t="shared" si="138"/>
        <v>41506.848032407404</v>
      </c>
      <c r="K1234">
        <v>1381090870</v>
      </c>
      <c r="L1234">
        <v>1377030070</v>
      </c>
      <c r="M1234" t="b">
        <v>0</v>
      </c>
      <c r="N1234">
        <v>1</v>
      </c>
      <c r="O1234" s="5">
        <f t="shared" si="133"/>
        <v>8.0000000000000002E-3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t="s">
        <v>8284</v>
      </c>
      <c r="T1234" t="b">
        <v>0</v>
      </c>
      <c r="U1234" t="str">
        <f t="shared" si="139"/>
        <v>Unsuccessful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8223</v>
      </c>
      <c r="H1235" t="s">
        <v>8244</v>
      </c>
      <c r="I1235" s="10">
        <f t="shared" si="137"/>
        <v>40960.948773148149</v>
      </c>
      <c r="J1235" s="10">
        <f t="shared" si="138"/>
        <v>40939.948773148149</v>
      </c>
      <c r="K1235">
        <v>1329864374</v>
      </c>
      <c r="L1235">
        <v>1328049974</v>
      </c>
      <c r="M1235" t="b">
        <v>0</v>
      </c>
      <c r="N1235">
        <v>6</v>
      </c>
      <c r="O1235" s="5">
        <f t="shared" si="133"/>
        <v>0.11600000000000001</v>
      </c>
      <c r="P123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t="s">
        <v>8284</v>
      </c>
      <c r="T1235" t="b">
        <v>0</v>
      </c>
      <c r="U1235" t="str">
        <f t="shared" si="139"/>
        <v>Unsuccessful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8224</v>
      </c>
      <c r="H1236" t="s">
        <v>8245</v>
      </c>
      <c r="I1236" s="10">
        <f t="shared" si="137"/>
        <v>42037.788680555561</v>
      </c>
      <c r="J1236" s="10">
        <f t="shared" si="138"/>
        <v>42007.788680555561</v>
      </c>
      <c r="K1236">
        <v>1422903342</v>
      </c>
      <c r="L1236">
        <v>1420311342</v>
      </c>
      <c r="M1236" t="b">
        <v>0</v>
      </c>
      <c r="N1236">
        <v>0</v>
      </c>
      <c r="O1236" s="5">
        <f t="shared" si="133"/>
        <v>0</v>
      </c>
      <c r="P1236" t="str">
        <f t="shared" si="134"/>
        <v>Received No Donations</v>
      </c>
      <c r="Q1236" t="str">
        <f t="shared" si="135"/>
        <v>music</v>
      </c>
      <c r="R1236" t="str">
        <f t="shared" si="136"/>
        <v>world music</v>
      </c>
      <c r="S1236" t="s">
        <v>8284</v>
      </c>
      <c r="T1236" t="b">
        <v>0</v>
      </c>
      <c r="U1236" t="str">
        <f t="shared" si="139"/>
        <v>Unsuccessful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8223</v>
      </c>
      <c r="H1237" t="s">
        <v>8244</v>
      </c>
      <c r="I1237" s="10">
        <f t="shared" si="137"/>
        <v>41623.135405092595</v>
      </c>
      <c r="J1237" s="10">
        <f t="shared" si="138"/>
        <v>41583.135405092595</v>
      </c>
      <c r="K1237">
        <v>1387077299</v>
      </c>
      <c r="L1237">
        <v>1383621299</v>
      </c>
      <c r="M1237" t="b">
        <v>0</v>
      </c>
      <c r="N1237">
        <v>6</v>
      </c>
      <c r="O1237" s="5">
        <f t="shared" si="133"/>
        <v>2.787363950092912E-2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t="s">
        <v>8284</v>
      </c>
      <c r="T1237" t="b">
        <v>0</v>
      </c>
      <c r="U1237" t="str">
        <f t="shared" si="139"/>
        <v>Unsuccessful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8223</v>
      </c>
      <c r="H1238" t="s">
        <v>8244</v>
      </c>
      <c r="I1238" s="10">
        <f t="shared" si="137"/>
        <v>41118.666666666664</v>
      </c>
      <c r="J1238" s="10">
        <f t="shared" si="138"/>
        <v>41110.680138888885</v>
      </c>
      <c r="K1238">
        <v>1343491200</v>
      </c>
      <c r="L1238">
        <v>1342801164</v>
      </c>
      <c r="M1238" t="b">
        <v>0</v>
      </c>
      <c r="N1238">
        <v>0</v>
      </c>
      <c r="O1238" s="5">
        <f t="shared" si="133"/>
        <v>0</v>
      </c>
      <c r="P1238" t="str">
        <f t="shared" si="134"/>
        <v>Received No Donations</v>
      </c>
      <c r="Q1238" t="str">
        <f t="shared" si="135"/>
        <v>music</v>
      </c>
      <c r="R1238" t="str">
        <f t="shared" si="136"/>
        <v>world music</v>
      </c>
      <c r="S1238" t="s">
        <v>8284</v>
      </c>
      <c r="T1238" t="b">
        <v>0</v>
      </c>
      <c r="U1238" t="str">
        <f t="shared" si="139"/>
        <v>Unsuccessful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8223</v>
      </c>
      <c r="H1239" t="s">
        <v>8244</v>
      </c>
      <c r="I1239" s="10">
        <f t="shared" si="137"/>
        <v>41145.283159722225</v>
      </c>
      <c r="J1239" s="10">
        <f t="shared" si="138"/>
        <v>41125.283159722225</v>
      </c>
      <c r="K1239">
        <v>1345790865</v>
      </c>
      <c r="L1239">
        <v>1344062865</v>
      </c>
      <c r="M1239" t="b">
        <v>0</v>
      </c>
      <c r="N1239">
        <v>0</v>
      </c>
      <c r="O1239" s="5">
        <f t="shared" si="133"/>
        <v>0</v>
      </c>
      <c r="P1239" t="str">
        <f t="shared" si="134"/>
        <v>Received No Donations</v>
      </c>
      <c r="Q1239" t="str">
        <f t="shared" si="135"/>
        <v>music</v>
      </c>
      <c r="R1239" t="str">
        <f t="shared" si="136"/>
        <v>world music</v>
      </c>
      <c r="S1239" t="s">
        <v>8284</v>
      </c>
      <c r="T1239" t="b">
        <v>0</v>
      </c>
      <c r="U1239" t="str">
        <f t="shared" si="139"/>
        <v>Unsuccessful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8223</v>
      </c>
      <c r="H1240" t="s">
        <v>8244</v>
      </c>
      <c r="I1240" s="10">
        <f t="shared" si="137"/>
        <v>40761.61037037037</v>
      </c>
      <c r="J1240" s="10">
        <f t="shared" si="138"/>
        <v>40731.61037037037</v>
      </c>
      <c r="K1240">
        <v>1312641536</v>
      </c>
      <c r="L1240">
        <v>1310049536</v>
      </c>
      <c r="M1240" t="b">
        <v>0</v>
      </c>
      <c r="N1240">
        <v>3</v>
      </c>
      <c r="O1240" s="5">
        <f t="shared" si="133"/>
        <v>0.17799999999999999</v>
      </c>
      <c r="P1240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t="s">
        <v>8284</v>
      </c>
      <c r="T1240" t="b">
        <v>0</v>
      </c>
      <c r="U1240" t="str">
        <f t="shared" si="139"/>
        <v>Unsuccessful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8223</v>
      </c>
      <c r="H1241" t="s">
        <v>8244</v>
      </c>
      <c r="I1241" s="10">
        <f t="shared" si="137"/>
        <v>40913.962581018517</v>
      </c>
      <c r="J1241" s="10">
        <f t="shared" si="138"/>
        <v>40883.962581018517</v>
      </c>
      <c r="K1241">
        <v>1325804767</v>
      </c>
      <c r="L1241">
        <v>1323212767</v>
      </c>
      <c r="M1241" t="b">
        <v>0</v>
      </c>
      <c r="N1241">
        <v>0</v>
      </c>
      <c r="O1241" s="5">
        <f t="shared" si="133"/>
        <v>0</v>
      </c>
      <c r="P1241" t="str">
        <f t="shared" si="134"/>
        <v>Received No Donations</v>
      </c>
      <c r="Q1241" t="str">
        <f t="shared" si="135"/>
        <v>music</v>
      </c>
      <c r="R1241" t="str">
        <f t="shared" si="136"/>
        <v>world music</v>
      </c>
      <c r="S1241" t="s">
        <v>8284</v>
      </c>
      <c r="T1241" t="b">
        <v>0</v>
      </c>
      <c r="U1241" t="str">
        <f t="shared" si="139"/>
        <v>Unsuccessful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8223</v>
      </c>
      <c r="H1242" t="s">
        <v>8244</v>
      </c>
      <c r="I1242" s="10">
        <f t="shared" si="137"/>
        <v>41467.910416666666</v>
      </c>
      <c r="J1242" s="10">
        <f t="shared" si="138"/>
        <v>41409.040011574078</v>
      </c>
      <c r="K1242">
        <v>1373665860</v>
      </c>
      <c r="L1242">
        <v>1368579457</v>
      </c>
      <c r="M1242" t="b">
        <v>0</v>
      </c>
      <c r="N1242">
        <v>8</v>
      </c>
      <c r="O1242" s="5">
        <f t="shared" si="133"/>
        <v>3.0124999999999999E-2</v>
      </c>
      <c r="P1242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t="s">
        <v>8284</v>
      </c>
      <c r="T1242" t="b">
        <v>0</v>
      </c>
      <c r="U1242" t="str">
        <f t="shared" si="139"/>
        <v>Unsuccessful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8223</v>
      </c>
      <c r="H1243" t="s">
        <v>8244</v>
      </c>
      <c r="I1243" s="10">
        <f t="shared" si="137"/>
        <v>41946.249305555553</v>
      </c>
      <c r="J1243" s="10">
        <f t="shared" si="138"/>
        <v>41923.837731481479</v>
      </c>
      <c r="K1243">
        <v>1414994340</v>
      </c>
      <c r="L1243">
        <v>1413057980</v>
      </c>
      <c r="M1243" t="b">
        <v>0</v>
      </c>
      <c r="N1243">
        <v>34</v>
      </c>
      <c r="O1243" s="5">
        <f t="shared" si="133"/>
        <v>0.50739999999999996</v>
      </c>
      <c r="P124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t="s">
        <v>8284</v>
      </c>
      <c r="T1243" t="b">
        <v>0</v>
      </c>
      <c r="U1243" t="str">
        <f t="shared" si="139"/>
        <v>Unsuccessful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8223</v>
      </c>
      <c r="H1244" t="s">
        <v>8244</v>
      </c>
      <c r="I1244" s="10">
        <f t="shared" si="137"/>
        <v>40797.554166666669</v>
      </c>
      <c r="J1244" s="10">
        <f t="shared" si="138"/>
        <v>40782.165532407409</v>
      </c>
      <c r="K1244">
        <v>1315747080</v>
      </c>
      <c r="L1244">
        <v>1314417502</v>
      </c>
      <c r="M1244" t="b">
        <v>0</v>
      </c>
      <c r="N1244">
        <v>1</v>
      </c>
      <c r="O1244" s="5">
        <f t="shared" si="133"/>
        <v>5.4884742041712408E-3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t="s">
        <v>8284</v>
      </c>
      <c r="T1244" t="b">
        <v>0</v>
      </c>
      <c r="U1244" t="str">
        <f t="shared" si="139"/>
        <v>Unsuccessful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8223</v>
      </c>
      <c r="H1245" t="s">
        <v>8244</v>
      </c>
      <c r="I1245" s="10">
        <f t="shared" si="137"/>
        <v>40732.875</v>
      </c>
      <c r="J1245" s="10">
        <f t="shared" si="138"/>
        <v>40671.879293981481</v>
      </c>
      <c r="K1245">
        <v>1310158800</v>
      </c>
      <c r="L1245">
        <v>1304888771</v>
      </c>
      <c r="M1245" t="b">
        <v>0</v>
      </c>
      <c r="N1245">
        <v>38</v>
      </c>
      <c r="O1245" s="5">
        <f t="shared" si="133"/>
        <v>0.14091666666666666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t="s">
        <v>8284</v>
      </c>
      <c r="T1245" t="b">
        <v>0</v>
      </c>
      <c r="U1245" t="str">
        <f t="shared" si="139"/>
        <v>Unsuccessful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8244</v>
      </c>
      <c r="I1246" s="10">
        <f t="shared" si="137"/>
        <v>41386.875</v>
      </c>
      <c r="J1246" s="10">
        <f t="shared" si="138"/>
        <v>41355.825497685189</v>
      </c>
      <c r="K1246">
        <v>1366664400</v>
      </c>
      <c r="L1246">
        <v>1363981723</v>
      </c>
      <c r="M1246" t="b">
        <v>1</v>
      </c>
      <c r="N1246">
        <v>45</v>
      </c>
      <c r="O1246" s="5">
        <f t="shared" si="133"/>
        <v>1.038</v>
      </c>
      <c r="P1246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t="s">
        <v>8274</v>
      </c>
      <c r="T1246" t="b">
        <v>1</v>
      </c>
      <c r="U1246" t="str">
        <f t="shared" si="139"/>
        <v>Successful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8244</v>
      </c>
      <c r="I1247" s="10">
        <f t="shared" si="137"/>
        <v>41804.59993055556</v>
      </c>
      <c r="J1247" s="10">
        <f t="shared" si="138"/>
        <v>41774.59993055556</v>
      </c>
      <c r="K1247">
        <v>1402755834</v>
      </c>
      <c r="L1247">
        <v>1400163834</v>
      </c>
      <c r="M1247" t="b">
        <v>1</v>
      </c>
      <c r="N1247">
        <v>17</v>
      </c>
      <c r="O1247" s="5">
        <f t="shared" si="133"/>
        <v>1.2024999999999999</v>
      </c>
      <c r="P124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t="s">
        <v>8274</v>
      </c>
      <c r="T1247" t="b">
        <v>1</v>
      </c>
      <c r="U1247" t="str">
        <f t="shared" si="139"/>
        <v>Successful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8244</v>
      </c>
      <c r="I1248" s="10">
        <f t="shared" si="137"/>
        <v>40883.085057870368</v>
      </c>
      <c r="J1248" s="10">
        <f t="shared" si="138"/>
        <v>40838.043391203704</v>
      </c>
      <c r="K1248">
        <v>1323136949</v>
      </c>
      <c r="L1248">
        <v>1319245349</v>
      </c>
      <c r="M1248" t="b">
        <v>1</v>
      </c>
      <c r="N1248">
        <v>31</v>
      </c>
      <c r="O1248" s="5">
        <f t="shared" si="133"/>
        <v>1.17</v>
      </c>
      <c r="P1248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t="s">
        <v>8274</v>
      </c>
      <c r="T1248" t="b">
        <v>1</v>
      </c>
      <c r="U1248" t="str">
        <f t="shared" si="139"/>
        <v>Successful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8244</v>
      </c>
      <c r="I1249" s="10">
        <f t="shared" si="137"/>
        <v>41400.292303240742</v>
      </c>
      <c r="J1249" s="10">
        <f t="shared" si="138"/>
        <v>41370.292303240742</v>
      </c>
      <c r="K1249">
        <v>1367823655</v>
      </c>
      <c r="L1249">
        <v>1365231655</v>
      </c>
      <c r="M1249" t="b">
        <v>1</v>
      </c>
      <c r="N1249">
        <v>50</v>
      </c>
      <c r="O1249" s="5">
        <f t="shared" si="133"/>
        <v>1.2214285714285715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t="s">
        <v>8274</v>
      </c>
      <c r="T1249" t="b">
        <v>1</v>
      </c>
      <c r="U1249" t="str">
        <f t="shared" si="139"/>
        <v>Successful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8244</v>
      </c>
      <c r="I1250" s="10">
        <f t="shared" si="137"/>
        <v>41803.290972222225</v>
      </c>
      <c r="J1250" s="10">
        <f t="shared" si="138"/>
        <v>41767.656863425924</v>
      </c>
      <c r="K1250">
        <v>1402642740</v>
      </c>
      <c r="L1250">
        <v>1399563953</v>
      </c>
      <c r="M1250" t="b">
        <v>1</v>
      </c>
      <c r="N1250">
        <v>59</v>
      </c>
      <c r="O1250" s="5">
        <f t="shared" si="133"/>
        <v>1.5164</v>
      </c>
      <c r="P1250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t="s">
        <v>8274</v>
      </c>
      <c r="T1250" t="b">
        <v>1</v>
      </c>
      <c r="U1250" t="str">
        <f t="shared" si="139"/>
        <v>Successful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8244</v>
      </c>
      <c r="I1251" s="10">
        <f t="shared" si="137"/>
        <v>41097.740868055553</v>
      </c>
      <c r="J1251" s="10">
        <f t="shared" si="138"/>
        <v>41067.740868055553</v>
      </c>
      <c r="K1251">
        <v>1341683211</v>
      </c>
      <c r="L1251">
        <v>1339091211</v>
      </c>
      <c r="M1251" t="b">
        <v>1</v>
      </c>
      <c r="N1251">
        <v>81</v>
      </c>
      <c r="O1251" s="5">
        <f t="shared" si="133"/>
        <v>1.0444</v>
      </c>
      <c r="P1251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t="s">
        <v>8274</v>
      </c>
      <c r="T1251" t="b">
        <v>1</v>
      </c>
      <c r="U1251" t="str">
        <f t="shared" si="139"/>
        <v>Successful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8244</v>
      </c>
      <c r="I1252" s="10">
        <f t="shared" si="137"/>
        <v>41888.64271990741</v>
      </c>
      <c r="J1252" s="10">
        <f t="shared" si="138"/>
        <v>41843.64271990741</v>
      </c>
      <c r="K1252">
        <v>1410017131</v>
      </c>
      <c r="L1252">
        <v>1406129131</v>
      </c>
      <c r="M1252" t="b">
        <v>1</v>
      </c>
      <c r="N1252">
        <v>508</v>
      </c>
      <c r="O1252" s="5">
        <f t="shared" si="133"/>
        <v>2.0015333333333332</v>
      </c>
      <c r="P1252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t="s">
        <v>8274</v>
      </c>
      <c r="T1252" t="b">
        <v>1</v>
      </c>
      <c r="U1252" t="str">
        <f t="shared" si="139"/>
        <v>Successful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8244</v>
      </c>
      <c r="I1253" s="10">
        <f t="shared" si="137"/>
        <v>40811.814432870371</v>
      </c>
      <c r="J1253" s="10">
        <f t="shared" si="138"/>
        <v>40751.814432870371</v>
      </c>
      <c r="K1253">
        <v>1316979167</v>
      </c>
      <c r="L1253">
        <v>1311795167</v>
      </c>
      <c r="M1253" t="b">
        <v>1</v>
      </c>
      <c r="N1253">
        <v>74</v>
      </c>
      <c r="O1253" s="5">
        <f t="shared" si="133"/>
        <v>1.018</v>
      </c>
      <c r="P125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t="s">
        <v>8274</v>
      </c>
      <c r="T1253" t="b">
        <v>1</v>
      </c>
      <c r="U1253" t="str">
        <f t="shared" si="139"/>
        <v>Successful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8244</v>
      </c>
      <c r="I1254" s="10">
        <f t="shared" si="137"/>
        <v>41571.988067129627</v>
      </c>
      <c r="J1254" s="10">
        <f t="shared" si="138"/>
        <v>41543.988067129627</v>
      </c>
      <c r="K1254">
        <v>1382658169</v>
      </c>
      <c r="L1254">
        <v>1380238969</v>
      </c>
      <c r="M1254" t="b">
        <v>1</v>
      </c>
      <c r="N1254">
        <v>141</v>
      </c>
      <c r="O1254" s="5">
        <f t="shared" si="133"/>
        <v>1.3765714285714286</v>
      </c>
      <c r="P1254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t="s">
        <v>8274</v>
      </c>
      <c r="T1254" t="b">
        <v>1</v>
      </c>
      <c r="U1254" t="str">
        <f t="shared" si="139"/>
        <v>Successful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8244</v>
      </c>
      <c r="I1255" s="10">
        <f t="shared" si="137"/>
        <v>41885.783645833333</v>
      </c>
      <c r="J1255" s="10">
        <f t="shared" si="138"/>
        <v>41855.783645833333</v>
      </c>
      <c r="K1255">
        <v>1409770107</v>
      </c>
      <c r="L1255">
        <v>1407178107</v>
      </c>
      <c r="M1255" t="b">
        <v>1</v>
      </c>
      <c r="N1255">
        <v>711</v>
      </c>
      <c r="O1255" s="5">
        <f t="shared" si="133"/>
        <v>3038.3319999999999</v>
      </c>
      <c r="P125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t="s">
        <v>8274</v>
      </c>
      <c r="T1255" t="b">
        <v>1</v>
      </c>
      <c r="U1255" t="str">
        <f t="shared" si="139"/>
        <v>Successful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8244</v>
      </c>
      <c r="I1256" s="10">
        <f t="shared" si="137"/>
        <v>40544.207638888889</v>
      </c>
      <c r="J1256" s="10">
        <f t="shared" si="138"/>
        <v>40487.621365740742</v>
      </c>
      <c r="K1256">
        <v>1293857940</v>
      </c>
      <c r="L1256">
        <v>1288968886</v>
      </c>
      <c r="M1256" t="b">
        <v>1</v>
      </c>
      <c r="N1256">
        <v>141</v>
      </c>
      <c r="O1256" s="5">
        <f t="shared" si="133"/>
        <v>1.9885074626865671</v>
      </c>
      <c r="P1256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t="s">
        <v>8274</v>
      </c>
      <c r="T1256" t="b">
        <v>1</v>
      </c>
      <c r="U1256" t="str">
        <f t="shared" si="139"/>
        <v>Successful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8244</v>
      </c>
      <c r="I1257" s="10">
        <f t="shared" si="137"/>
        <v>41609.887175925927</v>
      </c>
      <c r="J1257" s="10">
        <f t="shared" si="138"/>
        <v>41579.845509259263</v>
      </c>
      <c r="K1257">
        <v>1385932652</v>
      </c>
      <c r="L1257">
        <v>1383337052</v>
      </c>
      <c r="M1257" t="b">
        <v>1</v>
      </c>
      <c r="N1257">
        <v>109</v>
      </c>
      <c r="O1257" s="5">
        <f t="shared" si="133"/>
        <v>2.0236666666666667</v>
      </c>
      <c r="P125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t="s">
        <v>8274</v>
      </c>
      <c r="T1257" t="b">
        <v>1</v>
      </c>
      <c r="U1257" t="str">
        <f t="shared" si="139"/>
        <v>Successful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8244</v>
      </c>
      <c r="I1258" s="10">
        <f t="shared" si="137"/>
        <v>40951.919340277775</v>
      </c>
      <c r="J1258" s="10">
        <f t="shared" si="138"/>
        <v>40921.919340277775</v>
      </c>
      <c r="K1258">
        <v>1329084231</v>
      </c>
      <c r="L1258">
        <v>1326492231</v>
      </c>
      <c r="M1258" t="b">
        <v>1</v>
      </c>
      <c r="N1258">
        <v>361</v>
      </c>
      <c r="O1258" s="5">
        <f t="shared" si="133"/>
        <v>1.1796376666666666</v>
      </c>
      <c r="P1258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t="s">
        <v>8274</v>
      </c>
      <c r="T1258" t="b">
        <v>1</v>
      </c>
      <c r="U1258" t="str">
        <f t="shared" si="139"/>
        <v>Successful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8244</v>
      </c>
      <c r="I1259" s="10">
        <f t="shared" si="137"/>
        <v>40636.043865740743</v>
      </c>
      <c r="J1259" s="10">
        <f t="shared" si="138"/>
        <v>40587.085532407407</v>
      </c>
      <c r="K1259">
        <v>1301792590</v>
      </c>
      <c r="L1259">
        <v>1297562590</v>
      </c>
      <c r="M1259" t="b">
        <v>1</v>
      </c>
      <c r="N1259">
        <v>176</v>
      </c>
      <c r="O1259" s="5">
        <f t="shared" si="133"/>
        <v>2.9472727272727273</v>
      </c>
      <c r="P1259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t="s">
        <v>8274</v>
      </c>
      <c r="T1259" t="b">
        <v>1</v>
      </c>
      <c r="U1259" t="str">
        <f t="shared" si="139"/>
        <v>Successful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8244</v>
      </c>
      <c r="I1260" s="10">
        <f t="shared" si="137"/>
        <v>41517.611250000002</v>
      </c>
      <c r="J1260" s="10">
        <f t="shared" si="138"/>
        <v>41487.611250000002</v>
      </c>
      <c r="K1260">
        <v>1377960012</v>
      </c>
      <c r="L1260">
        <v>1375368012</v>
      </c>
      <c r="M1260" t="b">
        <v>1</v>
      </c>
      <c r="N1260">
        <v>670</v>
      </c>
      <c r="O1260" s="5">
        <f t="shared" si="133"/>
        <v>2.1314633333333335</v>
      </c>
      <c r="P1260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t="s">
        <v>8274</v>
      </c>
      <c r="T1260" t="b">
        <v>1</v>
      </c>
      <c r="U1260" t="str">
        <f t="shared" si="139"/>
        <v>Successful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8244</v>
      </c>
      <c r="I1261" s="10">
        <f t="shared" si="137"/>
        <v>41799.165972222225</v>
      </c>
      <c r="J1261" s="10">
        <f t="shared" si="138"/>
        <v>41766.970648148148</v>
      </c>
      <c r="K1261">
        <v>1402286340</v>
      </c>
      <c r="L1261">
        <v>1399504664</v>
      </c>
      <c r="M1261" t="b">
        <v>1</v>
      </c>
      <c r="N1261">
        <v>96</v>
      </c>
      <c r="O1261" s="5">
        <f t="shared" si="133"/>
        <v>1.0424</v>
      </c>
      <c r="P1261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t="s">
        <v>8274</v>
      </c>
      <c r="T1261" t="b">
        <v>1</v>
      </c>
      <c r="U1261" t="str">
        <f t="shared" si="139"/>
        <v>Successful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8244</v>
      </c>
      <c r="I1262" s="10">
        <f t="shared" si="137"/>
        <v>41696.842824074076</v>
      </c>
      <c r="J1262" s="10">
        <f t="shared" si="138"/>
        <v>41666.842824074076</v>
      </c>
      <c r="K1262">
        <v>1393445620</v>
      </c>
      <c r="L1262">
        <v>1390853620</v>
      </c>
      <c r="M1262" t="b">
        <v>1</v>
      </c>
      <c r="N1262">
        <v>74</v>
      </c>
      <c r="O1262" s="5">
        <f t="shared" si="133"/>
        <v>1.1366666666666667</v>
      </c>
      <c r="P1262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t="s">
        <v>8274</v>
      </c>
      <c r="T1262" t="b">
        <v>1</v>
      </c>
      <c r="U1262" t="str">
        <f t="shared" si="139"/>
        <v>Successful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8244</v>
      </c>
      <c r="I1263" s="10">
        <f t="shared" si="137"/>
        <v>41668.342905092592</v>
      </c>
      <c r="J1263" s="10">
        <f t="shared" si="138"/>
        <v>41638.342905092592</v>
      </c>
      <c r="K1263">
        <v>1390983227</v>
      </c>
      <c r="L1263">
        <v>1388391227</v>
      </c>
      <c r="M1263" t="b">
        <v>1</v>
      </c>
      <c r="N1263">
        <v>52</v>
      </c>
      <c r="O1263" s="5">
        <f t="shared" si="133"/>
        <v>1.0125</v>
      </c>
      <c r="P126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t="s">
        <v>8274</v>
      </c>
      <c r="T1263" t="b">
        <v>1</v>
      </c>
      <c r="U1263" t="str">
        <f t="shared" si="139"/>
        <v>Successful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8249</v>
      </c>
      <c r="I1264" s="10">
        <f t="shared" si="137"/>
        <v>41686.762638888889</v>
      </c>
      <c r="J1264" s="10">
        <f t="shared" si="138"/>
        <v>41656.762638888889</v>
      </c>
      <c r="K1264">
        <v>1392574692</v>
      </c>
      <c r="L1264">
        <v>1389982692</v>
      </c>
      <c r="M1264" t="b">
        <v>1</v>
      </c>
      <c r="N1264">
        <v>105</v>
      </c>
      <c r="O1264" s="5">
        <f t="shared" si="133"/>
        <v>1.2541538461538462</v>
      </c>
      <c r="P1264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t="s">
        <v>8274</v>
      </c>
      <c r="T1264" t="b">
        <v>1</v>
      </c>
      <c r="U1264" t="str">
        <f t="shared" si="139"/>
        <v>Successful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8244</v>
      </c>
      <c r="I1265" s="10">
        <f t="shared" si="137"/>
        <v>41727.041666666664</v>
      </c>
      <c r="J1265" s="10">
        <f t="shared" si="138"/>
        <v>41692.084143518521</v>
      </c>
      <c r="K1265">
        <v>1396054800</v>
      </c>
      <c r="L1265">
        <v>1393034470</v>
      </c>
      <c r="M1265" t="b">
        <v>1</v>
      </c>
      <c r="N1265">
        <v>41</v>
      </c>
      <c r="O1265" s="5">
        <f t="shared" si="133"/>
        <v>1.19</v>
      </c>
      <c r="P126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t="s">
        <v>8274</v>
      </c>
      <c r="T1265" t="b">
        <v>1</v>
      </c>
      <c r="U1265" t="str">
        <f t="shared" si="139"/>
        <v>Successful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8244</v>
      </c>
      <c r="I1266" s="10">
        <f t="shared" si="137"/>
        <v>41576.662997685184</v>
      </c>
      <c r="J1266" s="10">
        <f t="shared" si="138"/>
        <v>41547.662997685184</v>
      </c>
      <c r="K1266">
        <v>1383062083</v>
      </c>
      <c r="L1266">
        <v>1380556483</v>
      </c>
      <c r="M1266" t="b">
        <v>1</v>
      </c>
      <c r="N1266">
        <v>34</v>
      </c>
      <c r="O1266" s="5">
        <f t="shared" si="133"/>
        <v>1.6646153846153846</v>
      </c>
      <c r="P1266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t="s">
        <v>8274</v>
      </c>
      <c r="T1266" t="b">
        <v>1</v>
      </c>
      <c r="U1266" t="str">
        <f t="shared" si="139"/>
        <v>Successful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8244</v>
      </c>
      <c r="I1267" s="10">
        <f t="shared" si="137"/>
        <v>40512.655266203699</v>
      </c>
      <c r="J1267" s="10">
        <f t="shared" si="138"/>
        <v>40465.655266203699</v>
      </c>
      <c r="K1267">
        <v>1291131815</v>
      </c>
      <c r="L1267">
        <v>1287071015</v>
      </c>
      <c r="M1267" t="b">
        <v>1</v>
      </c>
      <c r="N1267">
        <v>66</v>
      </c>
      <c r="O1267" s="5">
        <f t="shared" si="133"/>
        <v>1.1914771428571429</v>
      </c>
      <c r="P126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t="s">
        <v>8274</v>
      </c>
      <c r="T1267" t="b">
        <v>1</v>
      </c>
      <c r="U1267" t="str">
        <f t="shared" si="139"/>
        <v>Successful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8244</v>
      </c>
      <c r="I1268" s="10">
        <f t="shared" si="137"/>
        <v>41650.87667824074</v>
      </c>
      <c r="J1268" s="10">
        <f t="shared" si="138"/>
        <v>41620.87667824074</v>
      </c>
      <c r="K1268">
        <v>1389474145</v>
      </c>
      <c r="L1268">
        <v>1386882145</v>
      </c>
      <c r="M1268" t="b">
        <v>1</v>
      </c>
      <c r="N1268">
        <v>50</v>
      </c>
      <c r="O1268" s="5">
        <f t="shared" si="133"/>
        <v>1.0047368421052632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t="s">
        <v>8274</v>
      </c>
      <c r="T1268" t="b">
        <v>1</v>
      </c>
      <c r="U1268" t="str">
        <f t="shared" si="139"/>
        <v>Successful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8244</v>
      </c>
      <c r="I1269" s="10">
        <f t="shared" si="137"/>
        <v>41479.585162037038</v>
      </c>
      <c r="J1269" s="10">
        <f t="shared" si="138"/>
        <v>41449.585162037038</v>
      </c>
      <c r="K1269">
        <v>1374674558</v>
      </c>
      <c r="L1269">
        <v>1372082558</v>
      </c>
      <c r="M1269" t="b">
        <v>1</v>
      </c>
      <c r="N1269">
        <v>159</v>
      </c>
      <c r="O1269" s="5">
        <f t="shared" si="133"/>
        <v>1.018</v>
      </c>
      <c r="P1269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t="s">
        <v>8274</v>
      </c>
      <c r="T1269" t="b">
        <v>1</v>
      </c>
      <c r="U1269" t="str">
        <f t="shared" si="139"/>
        <v>Successful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8244</v>
      </c>
      <c r="I1270" s="10">
        <f t="shared" si="137"/>
        <v>41537.845451388886</v>
      </c>
      <c r="J1270" s="10">
        <f t="shared" si="138"/>
        <v>41507.845451388886</v>
      </c>
      <c r="K1270">
        <v>1379708247</v>
      </c>
      <c r="L1270">
        <v>1377116247</v>
      </c>
      <c r="M1270" t="b">
        <v>1</v>
      </c>
      <c r="N1270">
        <v>182</v>
      </c>
      <c r="O1270" s="5">
        <f t="shared" si="133"/>
        <v>1.1666666666666667</v>
      </c>
      <c r="P1270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t="s">
        <v>8274</v>
      </c>
      <c r="T1270" t="b">
        <v>1</v>
      </c>
      <c r="U1270" t="str">
        <f t="shared" si="139"/>
        <v>Successful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8244</v>
      </c>
      <c r="I1271" s="10">
        <f t="shared" si="137"/>
        <v>42476</v>
      </c>
      <c r="J1271" s="10">
        <f t="shared" si="138"/>
        <v>42445.823055555556</v>
      </c>
      <c r="K1271">
        <v>1460764800</v>
      </c>
      <c r="L1271">
        <v>1458157512</v>
      </c>
      <c r="M1271" t="b">
        <v>1</v>
      </c>
      <c r="N1271">
        <v>206</v>
      </c>
      <c r="O1271" s="5">
        <f t="shared" si="133"/>
        <v>1.0864893617021276</v>
      </c>
      <c r="P1271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t="s">
        <v>8274</v>
      </c>
      <c r="T1271" t="b">
        <v>1</v>
      </c>
      <c r="U1271" t="str">
        <f t="shared" si="139"/>
        <v>Successful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8244</v>
      </c>
      <c r="I1272" s="10">
        <f t="shared" si="137"/>
        <v>40993.815300925926</v>
      </c>
      <c r="J1272" s="10">
        <f t="shared" si="138"/>
        <v>40933.85696759259</v>
      </c>
      <c r="K1272">
        <v>1332704042</v>
      </c>
      <c r="L1272">
        <v>1327523642</v>
      </c>
      <c r="M1272" t="b">
        <v>1</v>
      </c>
      <c r="N1272">
        <v>169</v>
      </c>
      <c r="O1272" s="5">
        <f t="shared" si="133"/>
        <v>1.1472</v>
      </c>
      <c r="P1272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t="s">
        <v>8274</v>
      </c>
      <c r="T1272" t="b">
        <v>1</v>
      </c>
      <c r="U1272" t="str">
        <f t="shared" si="139"/>
        <v>Successful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8244</v>
      </c>
      <c r="I1273" s="10">
        <f t="shared" si="137"/>
        <v>41591.725219907406</v>
      </c>
      <c r="J1273" s="10">
        <f t="shared" si="138"/>
        <v>41561.683553240742</v>
      </c>
      <c r="K1273">
        <v>1384363459</v>
      </c>
      <c r="L1273">
        <v>1381767859</v>
      </c>
      <c r="M1273" t="b">
        <v>1</v>
      </c>
      <c r="N1273">
        <v>31</v>
      </c>
      <c r="O1273" s="5">
        <f t="shared" si="133"/>
        <v>1.018</v>
      </c>
      <c r="P127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t="s">
        <v>8274</v>
      </c>
      <c r="T1273" t="b">
        <v>1</v>
      </c>
      <c r="U1273" t="str">
        <f t="shared" si="139"/>
        <v>Successful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8244</v>
      </c>
      <c r="I1274" s="10">
        <f t="shared" si="137"/>
        <v>40344.166666666664</v>
      </c>
      <c r="J1274" s="10">
        <f t="shared" si="138"/>
        <v>40274.745127314818</v>
      </c>
      <c r="K1274">
        <v>1276574400</v>
      </c>
      <c r="L1274">
        <v>1270576379</v>
      </c>
      <c r="M1274" t="b">
        <v>1</v>
      </c>
      <c r="N1274">
        <v>28</v>
      </c>
      <c r="O1274" s="5">
        <f t="shared" si="133"/>
        <v>1.06</v>
      </c>
      <c r="P1274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t="s">
        <v>8274</v>
      </c>
      <c r="T1274" t="b">
        <v>1</v>
      </c>
      <c r="U1274" t="str">
        <f t="shared" si="139"/>
        <v>Successful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8249</v>
      </c>
      <c r="I1275" s="10">
        <f t="shared" si="137"/>
        <v>41882.730219907404</v>
      </c>
      <c r="J1275" s="10">
        <f t="shared" si="138"/>
        <v>41852.730219907404</v>
      </c>
      <c r="K1275">
        <v>1409506291</v>
      </c>
      <c r="L1275">
        <v>1406914291</v>
      </c>
      <c r="M1275" t="b">
        <v>1</v>
      </c>
      <c r="N1275">
        <v>54</v>
      </c>
      <c r="O1275" s="5">
        <f t="shared" si="133"/>
        <v>1.0349999999999999</v>
      </c>
      <c r="P127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t="s">
        <v>8274</v>
      </c>
      <c r="T1275" t="b">
        <v>1</v>
      </c>
      <c r="U1275" t="str">
        <f t="shared" si="139"/>
        <v>Successful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8244</v>
      </c>
      <c r="I1276" s="10">
        <f t="shared" si="137"/>
        <v>41151.690104166664</v>
      </c>
      <c r="J1276" s="10">
        <f t="shared" si="138"/>
        <v>41116.690104166664</v>
      </c>
      <c r="K1276">
        <v>1346344425</v>
      </c>
      <c r="L1276">
        <v>1343320425</v>
      </c>
      <c r="M1276" t="b">
        <v>1</v>
      </c>
      <c r="N1276">
        <v>467</v>
      </c>
      <c r="O1276" s="5">
        <f t="shared" si="133"/>
        <v>1.5497535999999998</v>
      </c>
      <c r="P1276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t="s">
        <v>8274</v>
      </c>
      <c r="T1276" t="b">
        <v>1</v>
      </c>
      <c r="U1276" t="str">
        <f t="shared" si="139"/>
        <v>Successful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8244</v>
      </c>
      <c r="I1277" s="10">
        <f t="shared" si="137"/>
        <v>41493.867905092593</v>
      </c>
      <c r="J1277" s="10">
        <f t="shared" si="138"/>
        <v>41458.867905092593</v>
      </c>
      <c r="K1277">
        <v>1375908587</v>
      </c>
      <c r="L1277">
        <v>1372884587</v>
      </c>
      <c r="M1277" t="b">
        <v>1</v>
      </c>
      <c r="N1277">
        <v>389</v>
      </c>
      <c r="O1277" s="5">
        <f t="shared" si="133"/>
        <v>1.6214066666666667</v>
      </c>
      <c r="P127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t="s">
        <v>8274</v>
      </c>
      <c r="T1277" t="b">
        <v>1</v>
      </c>
      <c r="U1277" t="str">
        <f t="shared" si="139"/>
        <v>Successful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8244</v>
      </c>
      <c r="I1278" s="10">
        <f t="shared" si="137"/>
        <v>40057.166666666664</v>
      </c>
      <c r="J1278" s="10">
        <f t="shared" si="138"/>
        <v>40007.704247685186</v>
      </c>
      <c r="K1278">
        <v>1251777600</v>
      </c>
      <c r="L1278">
        <v>1247504047</v>
      </c>
      <c r="M1278" t="b">
        <v>1</v>
      </c>
      <c r="N1278">
        <v>68</v>
      </c>
      <c r="O1278" s="5">
        <f t="shared" si="133"/>
        <v>1.0442100000000001</v>
      </c>
      <c r="P1278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t="s">
        <v>8274</v>
      </c>
      <c r="T1278" t="b">
        <v>1</v>
      </c>
      <c r="U1278" t="str">
        <f t="shared" si="139"/>
        <v>Successful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8244</v>
      </c>
      <c r="I1279" s="10">
        <f t="shared" si="137"/>
        <v>41156.561886574076</v>
      </c>
      <c r="J1279" s="10">
        <f t="shared" si="138"/>
        <v>41121.561886574076</v>
      </c>
      <c r="K1279">
        <v>1346765347</v>
      </c>
      <c r="L1279">
        <v>1343741347</v>
      </c>
      <c r="M1279" t="b">
        <v>1</v>
      </c>
      <c r="N1279">
        <v>413</v>
      </c>
      <c r="O1279" s="5">
        <f t="shared" si="133"/>
        <v>1.0612433333333333</v>
      </c>
      <c r="P1279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t="s">
        <v>8274</v>
      </c>
      <c r="T1279" t="b">
        <v>1</v>
      </c>
      <c r="U1279" t="str">
        <f t="shared" si="139"/>
        <v>Successful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8244</v>
      </c>
      <c r="I1280" s="10">
        <f t="shared" si="137"/>
        <v>41815.083333333336</v>
      </c>
      <c r="J1280" s="10">
        <f t="shared" si="138"/>
        <v>41786.555162037039</v>
      </c>
      <c r="K1280">
        <v>1403661600</v>
      </c>
      <c r="L1280">
        <v>1401196766</v>
      </c>
      <c r="M1280" t="b">
        <v>1</v>
      </c>
      <c r="N1280">
        <v>190</v>
      </c>
      <c r="O1280" s="5">
        <f t="shared" si="133"/>
        <v>1.5493846153846154</v>
      </c>
      <c r="P1280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t="s">
        <v>8274</v>
      </c>
      <c r="T1280" t="b">
        <v>1</v>
      </c>
      <c r="U1280" t="str">
        <f t="shared" si="139"/>
        <v>Successful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8244</v>
      </c>
      <c r="I1281" s="10">
        <f t="shared" si="137"/>
        <v>41722.057523148149</v>
      </c>
      <c r="J1281" s="10">
        <f t="shared" si="138"/>
        <v>41682.099189814813</v>
      </c>
      <c r="K1281">
        <v>1395624170</v>
      </c>
      <c r="L1281">
        <v>1392171770</v>
      </c>
      <c r="M1281" t="b">
        <v>1</v>
      </c>
      <c r="N1281">
        <v>189</v>
      </c>
      <c r="O1281" s="5">
        <f t="shared" si="133"/>
        <v>1.1077157238734421</v>
      </c>
      <c r="P1281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t="s">
        <v>8274</v>
      </c>
      <c r="T1281" t="b">
        <v>1</v>
      </c>
      <c r="U1281" t="str">
        <f t="shared" si="139"/>
        <v>Successful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8244</v>
      </c>
      <c r="I1282" s="10">
        <f t="shared" si="137"/>
        <v>40603.757569444446</v>
      </c>
      <c r="J1282" s="10">
        <f t="shared" si="138"/>
        <v>40513.757569444446</v>
      </c>
      <c r="K1282">
        <v>1299003054</v>
      </c>
      <c r="L1282">
        <v>1291227054</v>
      </c>
      <c r="M1282" t="b">
        <v>1</v>
      </c>
      <c r="N1282">
        <v>130</v>
      </c>
      <c r="O1282" s="5">
        <f t="shared" ref="O1282:O1345" si="140">E1282/D1282</f>
        <v>1.1091186666666666</v>
      </c>
      <c r="P1282">
        <f t="shared" ref="P1282:P1345" si="141">IFERROR((E1282/N1282),"Received No Donations")</f>
        <v>127.97523076923076</v>
      </c>
      <c r="Q1282" t="str">
        <f t="shared" ref="Q1282:Q1345" si="142">LEFT(S1282,FIND("/",S1282)-1)</f>
        <v>music</v>
      </c>
      <c r="R1282" t="str">
        <f t="shared" ref="R1282:R1345" si="143">RIGHT(S1282,LEN(S1282)-FIND("/",S1282))</f>
        <v>rock</v>
      </c>
      <c r="S1282" t="s">
        <v>8274</v>
      </c>
      <c r="T1282" t="b">
        <v>1</v>
      </c>
      <c r="U1282" t="str">
        <f t="shared" si="139"/>
        <v>Successful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8244</v>
      </c>
      <c r="I1283" s="10">
        <f t="shared" ref="I1283:I1346" si="144">((K1283/86400)/IF(LEN(K1283)=13,1000,1))+DATE(1970,1,1)</f>
        <v>41483.743472222224</v>
      </c>
      <c r="J1283" s="10">
        <f t="shared" ref="J1283:J1346" si="145">((L1283/86400)/IF(LEN(L1283)=13,1000,1))+DATE(1970,1,1)</f>
        <v>41463.743472222224</v>
      </c>
      <c r="K1283">
        <v>1375033836</v>
      </c>
      <c r="L1283">
        <v>1373305836</v>
      </c>
      <c r="M1283" t="b">
        <v>1</v>
      </c>
      <c r="N1283">
        <v>74</v>
      </c>
      <c r="O1283" s="5">
        <f t="shared" si="140"/>
        <v>1.1071428571428572</v>
      </c>
      <c r="P1283">
        <f t="shared" si="141"/>
        <v>104.72972972972973</v>
      </c>
      <c r="Q1283" t="str">
        <f t="shared" si="142"/>
        <v>music</v>
      </c>
      <c r="R1283" t="str">
        <f t="shared" si="143"/>
        <v>rock</v>
      </c>
      <c r="S1283" t="s">
        <v>8274</v>
      </c>
      <c r="T1283" t="b">
        <v>1</v>
      </c>
      <c r="U1283" t="str">
        <f t="shared" ref="U1283:U1346" si="146">IF(F1283="successful","Successful","Unsuccessful")</f>
        <v>Successful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8244</v>
      </c>
      <c r="I1284" s="10">
        <f t="shared" si="144"/>
        <v>41617.207638888889</v>
      </c>
      <c r="J1284" s="10">
        <f t="shared" si="145"/>
        <v>41586.475173611107</v>
      </c>
      <c r="K1284">
        <v>1386565140</v>
      </c>
      <c r="L1284">
        <v>1383909855</v>
      </c>
      <c r="M1284" t="b">
        <v>1</v>
      </c>
      <c r="N1284">
        <v>274</v>
      </c>
      <c r="O1284" s="5">
        <f t="shared" si="140"/>
        <v>1.2361333333333333</v>
      </c>
      <c r="P1284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t="s">
        <v>8274</v>
      </c>
      <c r="T1284" t="b">
        <v>1</v>
      </c>
      <c r="U1284" t="str">
        <f t="shared" si="146"/>
        <v>Successful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8244</v>
      </c>
      <c r="I1285" s="10">
        <f t="shared" si="144"/>
        <v>41344.166666666664</v>
      </c>
      <c r="J1285" s="10">
        <f t="shared" si="145"/>
        <v>41320.717465277776</v>
      </c>
      <c r="K1285">
        <v>1362974400</v>
      </c>
      <c r="L1285">
        <v>1360948389</v>
      </c>
      <c r="M1285" t="b">
        <v>1</v>
      </c>
      <c r="N1285">
        <v>22</v>
      </c>
      <c r="O1285" s="5">
        <f t="shared" si="140"/>
        <v>2.1105</v>
      </c>
      <c r="P128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t="s">
        <v>8274</v>
      </c>
      <c r="T1285" t="b">
        <v>1</v>
      </c>
      <c r="U1285" t="str">
        <f t="shared" si="146"/>
        <v>Successful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8244</v>
      </c>
      <c r="I1286" s="10">
        <f t="shared" si="144"/>
        <v>42735.707638888889</v>
      </c>
      <c r="J1286" s="10">
        <f t="shared" si="145"/>
        <v>42712.23474537037</v>
      </c>
      <c r="K1286">
        <v>1483203540</v>
      </c>
      <c r="L1286">
        <v>1481175482</v>
      </c>
      <c r="M1286" t="b">
        <v>0</v>
      </c>
      <c r="N1286">
        <v>31</v>
      </c>
      <c r="O1286" s="5">
        <f t="shared" si="140"/>
        <v>1.01</v>
      </c>
      <c r="P1286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t="s">
        <v>8269</v>
      </c>
      <c r="T1286" t="b">
        <v>1</v>
      </c>
      <c r="U1286" t="str">
        <f t="shared" si="146"/>
        <v>Successful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8245</v>
      </c>
      <c r="I1287" s="10">
        <f t="shared" si="144"/>
        <v>42175.583043981482</v>
      </c>
      <c r="J1287" s="10">
        <f t="shared" si="145"/>
        <v>42160.583043981482</v>
      </c>
      <c r="K1287">
        <v>1434808775</v>
      </c>
      <c r="L1287">
        <v>1433512775</v>
      </c>
      <c r="M1287" t="b">
        <v>0</v>
      </c>
      <c r="N1287">
        <v>63</v>
      </c>
      <c r="O1287" s="5">
        <f t="shared" si="140"/>
        <v>1.0165</v>
      </c>
      <c r="P128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t="s">
        <v>8269</v>
      </c>
      <c r="T1287" t="b">
        <v>1</v>
      </c>
      <c r="U1287" t="str">
        <f t="shared" si="146"/>
        <v>Successful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8245</v>
      </c>
      <c r="I1288" s="10">
        <f t="shared" si="144"/>
        <v>42052.583333333328</v>
      </c>
      <c r="J1288" s="10">
        <f t="shared" si="145"/>
        <v>42039.384571759263</v>
      </c>
      <c r="K1288">
        <v>1424181600</v>
      </c>
      <c r="L1288">
        <v>1423041227</v>
      </c>
      <c r="M1288" t="b">
        <v>0</v>
      </c>
      <c r="N1288">
        <v>20</v>
      </c>
      <c r="O1288" s="5">
        <f t="shared" si="140"/>
        <v>1.0833333333333333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t="s">
        <v>8269</v>
      </c>
      <c r="T1288" t="b">
        <v>1</v>
      </c>
      <c r="U1288" t="str">
        <f t="shared" si="146"/>
        <v>Successful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8245</v>
      </c>
      <c r="I1289" s="10">
        <f t="shared" si="144"/>
        <v>42167.621018518519</v>
      </c>
      <c r="J1289" s="10">
        <f t="shared" si="145"/>
        <v>42107.621018518519</v>
      </c>
      <c r="K1289">
        <v>1434120856</v>
      </c>
      <c r="L1289">
        <v>1428936856</v>
      </c>
      <c r="M1289" t="b">
        <v>0</v>
      </c>
      <c r="N1289">
        <v>25</v>
      </c>
      <c r="O1289" s="5">
        <f t="shared" si="140"/>
        <v>2.42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t="s">
        <v>8269</v>
      </c>
      <c r="T1289" t="b">
        <v>1</v>
      </c>
      <c r="U1289" t="str">
        <f t="shared" si="146"/>
        <v>Successful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8244</v>
      </c>
      <c r="I1290" s="10">
        <f t="shared" si="144"/>
        <v>42592.166666666672</v>
      </c>
      <c r="J1290" s="10">
        <f t="shared" si="145"/>
        <v>42561.154664351852</v>
      </c>
      <c r="K1290">
        <v>1470801600</v>
      </c>
      <c r="L1290">
        <v>1468122163</v>
      </c>
      <c r="M1290" t="b">
        <v>0</v>
      </c>
      <c r="N1290">
        <v>61</v>
      </c>
      <c r="O1290" s="5">
        <f t="shared" si="140"/>
        <v>1.0044999999999999</v>
      </c>
      <c r="P1290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t="s">
        <v>8269</v>
      </c>
      <c r="T1290" t="b">
        <v>1</v>
      </c>
      <c r="U1290" t="str">
        <f t="shared" si="146"/>
        <v>Successful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8244</v>
      </c>
      <c r="I1291" s="10">
        <f t="shared" si="144"/>
        <v>42739.134780092594</v>
      </c>
      <c r="J1291" s="10">
        <f t="shared" si="145"/>
        <v>42709.134780092594</v>
      </c>
      <c r="K1291">
        <v>1483499645</v>
      </c>
      <c r="L1291">
        <v>1480907645</v>
      </c>
      <c r="M1291" t="b">
        <v>0</v>
      </c>
      <c r="N1291">
        <v>52</v>
      </c>
      <c r="O1291" s="5">
        <f t="shared" si="140"/>
        <v>1.2506666666666666</v>
      </c>
      <c r="P1291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t="s">
        <v>8269</v>
      </c>
      <c r="T1291" t="b">
        <v>1</v>
      </c>
      <c r="U1291" t="str">
        <f t="shared" si="146"/>
        <v>Successful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8244</v>
      </c>
      <c r="I1292" s="10">
        <f t="shared" si="144"/>
        <v>42117.290972222225</v>
      </c>
      <c r="J1292" s="10">
        <f t="shared" si="145"/>
        <v>42086.614942129629</v>
      </c>
      <c r="K1292">
        <v>1429772340</v>
      </c>
      <c r="L1292">
        <v>1427121931</v>
      </c>
      <c r="M1292" t="b">
        <v>0</v>
      </c>
      <c r="N1292">
        <v>86</v>
      </c>
      <c r="O1292" s="5">
        <f t="shared" si="140"/>
        <v>1.0857142857142856</v>
      </c>
      <c r="P1292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t="s">
        <v>8269</v>
      </c>
      <c r="T1292" t="b">
        <v>1</v>
      </c>
      <c r="U1292" t="str">
        <f t="shared" si="146"/>
        <v>Successful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8244</v>
      </c>
      <c r="I1293" s="10">
        <f t="shared" si="144"/>
        <v>42101.291666666672</v>
      </c>
      <c r="J1293" s="10">
        <f t="shared" si="145"/>
        <v>42064.652673611112</v>
      </c>
      <c r="K1293">
        <v>1428390000</v>
      </c>
      <c r="L1293">
        <v>1425224391</v>
      </c>
      <c r="M1293" t="b">
        <v>0</v>
      </c>
      <c r="N1293">
        <v>42</v>
      </c>
      <c r="O1293" s="5">
        <f t="shared" si="140"/>
        <v>1.4570000000000001</v>
      </c>
      <c r="P129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t="s">
        <v>8269</v>
      </c>
      <c r="T1293" t="b">
        <v>1</v>
      </c>
      <c r="U1293" t="str">
        <f t="shared" si="146"/>
        <v>Successful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8245</v>
      </c>
      <c r="I1294" s="10">
        <f t="shared" si="144"/>
        <v>42283.957638888889</v>
      </c>
      <c r="J1294" s="10">
        <f t="shared" si="145"/>
        <v>42256.764212962968</v>
      </c>
      <c r="K1294">
        <v>1444172340</v>
      </c>
      <c r="L1294">
        <v>1441822828</v>
      </c>
      <c r="M1294" t="b">
        <v>0</v>
      </c>
      <c r="N1294">
        <v>52</v>
      </c>
      <c r="O1294" s="5">
        <f t="shared" si="140"/>
        <v>1.1000000000000001</v>
      </c>
      <c r="P1294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t="s">
        <v>8269</v>
      </c>
      <c r="T1294" t="b">
        <v>1</v>
      </c>
      <c r="U1294" t="str">
        <f t="shared" si="146"/>
        <v>Successful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8244</v>
      </c>
      <c r="I1295" s="10">
        <f t="shared" si="144"/>
        <v>42322.742719907408</v>
      </c>
      <c r="J1295" s="10">
        <f t="shared" si="145"/>
        <v>42292.701053240744</v>
      </c>
      <c r="K1295">
        <v>1447523371</v>
      </c>
      <c r="L1295">
        <v>1444927771</v>
      </c>
      <c r="M1295" t="b">
        <v>0</v>
      </c>
      <c r="N1295">
        <v>120</v>
      </c>
      <c r="O1295" s="5">
        <f t="shared" si="140"/>
        <v>1.0223333333333333</v>
      </c>
      <c r="P129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t="s">
        <v>8269</v>
      </c>
      <c r="T1295" t="b">
        <v>1</v>
      </c>
      <c r="U1295" t="str">
        <f t="shared" si="146"/>
        <v>Successful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8245</v>
      </c>
      <c r="I1296" s="10">
        <f t="shared" si="144"/>
        <v>42296.458333333328</v>
      </c>
      <c r="J1296" s="10">
        <f t="shared" si="145"/>
        <v>42278.453668981485</v>
      </c>
      <c r="K1296">
        <v>1445252400</v>
      </c>
      <c r="L1296">
        <v>1443696797</v>
      </c>
      <c r="M1296" t="b">
        <v>0</v>
      </c>
      <c r="N1296">
        <v>22</v>
      </c>
      <c r="O1296" s="5">
        <f t="shared" si="140"/>
        <v>1.22</v>
      </c>
      <c r="P1296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t="s">
        <v>8269</v>
      </c>
      <c r="T1296" t="b">
        <v>1</v>
      </c>
      <c r="U1296" t="str">
        <f t="shared" si="146"/>
        <v>Successful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8245</v>
      </c>
      <c r="I1297" s="10">
        <f t="shared" si="144"/>
        <v>42214.708333333328</v>
      </c>
      <c r="J1297" s="10">
        <f t="shared" si="145"/>
        <v>42184.572881944448</v>
      </c>
      <c r="K1297">
        <v>1438189200</v>
      </c>
      <c r="L1297">
        <v>1435585497</v>
      </c>
      <c r="M1297" t="b">
        <v>0</v>
      </c>
      <c r="N1297">
        <v>64</v>
      </c>
      <c r="O1297" s="5">
        <f t="shared" si="140"/>
        <v>1.0196000000000001</v>
      </c>
      <c r="P129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t="s">
        <v>8269</v>
      </c>
      <c r="T1297" t="b">
        <v>1</v>
      </c>
      <c r="U1297" t="str">
        <f t="shared" si="146"/>
        <v>Successful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8245</v>
      </c>
      <c r="I1298" s="10">
        <f t="shared" si="144"/>
        <v>42443.008946759262</v>
      </c>
      <c r="J1298" s="10">
        <f t="shared" si="145"/>
        <v>42423.050613425927</v>
      </c>
      <c r="K1298">
        <v>1457914373</v>
      </c>
      <c r="L1298">
        <v>1456189973</v>
      </c>
      <c r="M1298" t="b">
        <v>0</v>
      </c>
      <c r="N1298">
        <v>23</v>
      </c>
      <c r="O1298" s="5">
        <f t="shared" si="140"/>
        <v>1.411764705882353</v>
      </c>
      <c r="P1298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t="s">
        <v>8269</v>
      </c>
      <c r="T1298" t="b">
        <v>1</v>
      </c>
      <c r="U1298" t="str">
        <f t="shared" si="146"/>
        <v>Successful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8244</v>
      </c>
      <c r="I1299" s="10">
        <f t="shared" si="144"/>
        <v>42491.747199074074</v>
      </c>
      <c r="J1299" s="10">
        <f t="shared" si="145"/>
        <v>42461.747199074074</v>
      </c>
      <c r="K1299">
        <v>1462125358</v>
      </c>
      <c r="L1299">
        <v>1459533358</v>
      </c>
      <c r="M1299" t="b">
        <v>0</v>
      </c>
      <c r="N1299">
        <v>238</v>
      </c>
      <c r="O1299" s="5">
        <f t="shared" si="140"/>
        <v>1.0952500000000001</v>
      </c>
      <c r="P1299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t="s">
        <v>8269</v>
      </c>
      <c r="T1299" t="b">
        <v>1</v>
      </c>
      <c r="U1299" t="str">
        <f t="shared" si="146"/>
        <v>Successful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8245</v>
      </c>
      <c r="I1300" s="10">
        <f t="shared" si="144"/>
        <v>42488.680925925924</v>
      </c>
      <c r="J1300" s="10">
        <f t="shared" si="145"/>
        <v>42458.680925925924</v>
      </c>
      <c r="K1300">
        <v>1461860432</v>
      </c>
      <c r="L1300">
        <v>1459268432</v>
      </c>
      <c r="M1300" t="b">
        <v>0</v>
      </c>
      <c r="N1300">
        <v>33</v>
      </c>
      <c r="O1300" s="5">
        <f t="shared" si="140"/>
        <v>1.0465</v>
      </c>
      <c r="P1300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t="s">
        <v>8269</v>
      </c>
      <c r="T1300" t="b">
        <v>1</v>
      </c>
      <c r="U1300" t="str">
        <f t="shared" si="146"/>
        <v>Successful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8244</v>
      </c>
      <c r="I1301" s="10">
        <f t="shared" si="144"/>
        <v>42199.814340277779</v>
      </c>
      <c r="J1301" s="10">
        <f t="shared" si="145"/>
        <v>42169.814340277779</v>
      </c>
      <c r="K1301">
        <v>1436902359</v>
      </c>
      <c r="L1301">
        <v>1434310359</v>
      </c>
      <c r="M1301" t="b">
        <v>0</v>
      </c>
      <c r="N1301">
        <v>32</v>
      </c>
      <c r="O1301" s="5">
        <f t="shared" si="140"/>
        <v>1.24</v>
      </c>
      <c r="P1301">
        <f t="shared" si="141"/>
        <v>135.625</v>
      </c>
      <c r="Q1301" t="str">
        <f t="shared" si="142"/>
        <v>theater</v>
      </c>
      <c r="R1301" t="str">
        <f t="shared" si="143"/>
        <v>plays</v>
      </c>
      <c r="S1301" t="s">
        <v>8269</v>
      </c>
      <c r="T1301" t="b">
        <v>1</v>
      </c>
      <c r="U1301" t="str">
        <f t="shared" si="146"/>
        <v>Successful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8244</v>
      </c>
      <c r="I1302" s="10">
        <f t="shared" si="144"/>
        <v>42522.789583333331</v>
      </c>
      <c r="J1302" s="10">
        <f t="shared" si="145"/>
        <v>42483.675208333334</v>
      </c>
      <c r="K1302">
        <v>1464807420</v>
      </c>
      <c r="L1302">
        <v>1461427938</v>
      </c>
      <c r="M1302" t="b">
        <v>0</v>
      </c>
      <c r="N1302">
        <v>24</v>
      </c>
      <c r="O1302" s="5">
        <f t="shared" si="140"/>
        <v>1.35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t="s">
        <v>8269</v>
      </c>
      <c r="T1302" t="b">
        <v>1</v>
      </c>
      <c r="U1302" t="str">
        <f t="shared" si="146"/>
        <v>Successful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8244</v>
      </c>
      <c r="I1303" s="10">
        <f t="shared" si="144"/>
        <v>42206.125</v>
      </c>
      <c r="J1303" s="10">
        <f t="shared" si="145"/>
        <v>42195.749745370369</v>
      </c>
      <c r="K1303">
        <v>1437447600</v>
      </c>
      <c r="L1303">
        <v>1436551178</v>
      </c>
      <c r="M1303" t="b">
        <v>0</v>
      </c>
      <c r="N1303">
        <v>29</v>
      </c>
      <c r="O1303" s="5">
        <f t="shared" si="140"/>
        <v>1.0275000000000001</v>
      </c>
      <c r="P130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t="s">
        <v>8269</v>
      </c>
      <c r="T1303" t="b">
        <v>1</v>
      </c>
      <c r="U1303" t="str">
        <f t="shared" si="146"/>
        <v>Successful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8244</v>
      </c>
      <c r="I1304" s="10">
        <f t="shared" si="144"/>
        <v>42705.099664351852</v>
      </c>
      <c r="J1304" s="10">
        <f t="shared" si="145"/>
        <v>42675.057997685188</v>
      </c>
      <c r="K1304">
        <v>1480559011</v>
      </c>
      <c r="L1304">
        <v>1477963411</v>
      </c>
      <c r="M1304" t="b">
        <v>0</v>
      </c>
      <c r="N1304">
        <v>50</v>
      </c>
      <c r="O1304" s="5">
        <f t="shared" si="140"/>
        <v>1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t="s">
        <v>8269</v>
      </c>
      <c r="T1304" t="b">
        <v>1</v>
      </c>
      <c r="U1304" t="str">
        <f t="shared" si="146"/>
        <v>Successful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8245</v>
      </c>
      <c r="I1305" s="10">
        <f t="shared" si="144"/>
        <v>42582.458333333328</v>
      </c>
      <c r="J1305" s="10">
        <f t="shared" si="145"/>
        <v>42566.441203703704</v>
      </c>
      <c r="K1305">
        <v>1469962800</v>
      </c>
      <c r="L1305">
        <v>1468578920</v>
      </c>
      <c r="M1305" t="b">
        <v>0</v>
      </c>
      <c r="N1305">
        <v>108</v>
      </c>
      <c r="O1305" s="5">
        <f t="shared" si="140"/>
        <v>1.3026085714285716</v>
      </c>
      <c r="P130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t="s">
        <v>8269</v>
      </c>
      <c r="T1305" t="b">
        <v>1</v>
      </c>
      <c r="U1305" t="str">
        <f t="shared" si="146"/>
        <v>Successful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8224</v>
      </c>
      <c r="H1306" t="s">
        <v>8245</v>
      </c>
      <c r="I1306" s="10">
        <f t="shared" si="144"/>
        <v>42807.152835648143</v>
      </c>
      <c r="J1306" s="10">
        <f t="shared" si="145"/>
        <v>42747.194502314815</v>
      </c>
      <c r="K1306">
        <v>1489376405</v>
      </c>
      <c r="L1306">
        <v>1484196005</v>
      </c>
      <c r="M1306" t="b">
        <v>0</v>
      </c>
      <c r="N1306">
        <v>104</v>
      </c>
      <c r="O1306" s="5">
        <f t="shared" si="140"/>
        <v>0.39627499999999999</v>
      </c>
      <c r="P1306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t="s">
        <v>8271</v>
      </c>
      <c r="T1306" t="b">
        <v>0</v>
      </c>
      <c r="U1306" t="str">
        <f t="shared" si="146"/>
        <v>Unsuccessful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8223</v>
      </c>
      <c r="H1307" t="s">
        <v>8244</v>
      </c>
      <c r="I1307" s="10">
        <f t="shared" si="144"/>
        <v>42572.729166666672</v>
      </c>
      <c r="J1307" s="10">
        <f t="shared" si="145"/>
        <v>42543.665601851855</v>
      </c>
      <c r="K1307">
        <v>1469122200</v>
      </c>
      <c r="L1307">
        <v>1466611108</v>
      </c>
      <c r="M1307" t="b">
        <v>0</v>
      </c>
      <c r="N1307">
        <v>86</v>
      </c>
      <c r="O1307" s="5">
        <f t="shared" si="140"/>
        <v>0.25976666666666665</v>
      </c>
      <c r="P130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t="s">
        <v>8271</v>
      </c>
      <c r="T1307" t="b">
        <v>0</v>
      </c>
      <c r="U1307" t="str">
        <f t="shared" si="146"/>
        <v>Unsuccessful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8223</v>
      </c>
      <c r="H1308" t="s">
        <v>8244</v>
      </c>
      <c r="I1308" s="10">
        <f t="shared" si="144"/>
        <v>41977.457569444443</v>
      </c>
      <c r="J1308" s="10">
        <f t="shared" si="145"/>
        <v>41947.457569444443</v>
      </c>
      <c r="K1308">
        <v>1417690734</v>
      </c>
      <c r="L1308">
        <v>1415098734</v>
      </c>
      <c r="M1308" t="b">
        <v>0</v>
      </c>
      <c r="N1308">
        <v>356</v>
      </c>
      <c r="O1308" s="5">
        <f t="shared" si="140"/>
        <v>0.65246363636363636</v>
      </c>
      <c r="P1308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t="s">
        <v>8271</v>
      </c>
      <c r="T1308" t="b">
        <v>0</v>
      </c>
      <c r="U1308" t="str">
        <f t="shared" si="146"/>
        <v>Unsuccessful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8223</v>
      </c>
      <c r="H1309" t="s">
        <v>8244</v>
      </c>
      <c r="I1309" s="10">
        <f t="shared" si="144"/>
        <v>42417.503229166672</v>
      </c>
      <c r="J1309" s="10">
        <f t="shared" si="145"/>
        <v>42387.503229166672</v>
      </c>
      <c r="K1309">
        <v>1455710679</v>
      </c>
      <c r="L1309">
        <v>1453118679</v>
      </c>
      <c r="M1309" t="b">
        <v>0</v>
      </c>
      <c r="N1309">
        <v>45</v>
      </c>
      <c r="O1309" s="5">
        <f t="shared" si="140"/>
        <v>0.11514000000000001</v>
      </c>
      <c r="P1309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t="s">
        <v>8271</v>
      </c>
      <c r="T1309" t="b">
        <v>0</v>
      </c>
      <c r="U1309" t="str">
        <f t="shared" si="146"/>
        <v>Unsuccessful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8223</v>
      </c>
      <c r="H1310" t="s">
        <v>8244</v>
      </c>
      <c r="I1310" s="10">
        <f t="shared" si="144"/>
        <v>42651.613564814819</v>
      </c>
      <c r="J1310" s="10">
        <f t="shared" si="145"/>
        <v>42611.613564814819</v>
      </c>
      <c r="K1310">
        <v>1475937812</v>
      </c>
      <c r="L1310">
        <v>1472481812</v>
      </c>
      <c r="M1310" t="b">
        <v>0</v>
      </c>
      <c r="N1310">
        <v>38</v>
      </c>
      <c r="O1310" s="5">
        <f t="shared" si="140"/>
        <v>0.11360000000000001</v>
      </c>
      <c r="P1310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t="s">
        <v>8271</v>
      </c>
      <c r="T1310" t="b">
        <v>0</v>
      </c>
      <c r="U1310" t="str">
        <f t="shared" si="146"/>
        <v>Unsuccessful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8223</v>
      </c>
      <c r="H1311" t="s">
        <v>8244</v>
      </c>
      <c r="I1311" s="10">
        <f t="shared" si="144"/>
        <v>42292.882731481484</v>
      </c>
      <c r="J1311" s="10">
        <f t="shared" si="145"/>
        <v>42257.882731481484</v>
      </c>
      <c r="K1311">
        <v>1444943468</v>
      </c>
      <c r="L1311">
        <v>1441919468</v>
      </c>
      <c r="M1311" t="b">
        <v>0</v>
      </c>
      <c r="N1311">
        <v>35</v>
      </c>
      <c r="O1311" s="5">
        <f t="shared" si="140"/>
        <v>1.1199130434782609</v>
      </c>
      <c r="P1311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t="s">
        <v>8271</v>
      </c>
      <c r="T1311" t="b">
        <v>0</v>
      </c>
      <c r="U1311" t="str">
        <f t="shared" si="146"/>
        <v>Unsuccessful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8223</v>
      </c>
      <c r="H1312" t="s">
        <v>8244</v>
      </c>
      <c r="I1312" s="10">
        <f t="shared" si="144"/>
        <v>42601.667245370365</v>
      </c>
      <c r="J1312" s="10">
        <f t="shared" si="145"/>
        <v>42556.667245370365</v>
      </c>
      <c r="K1312">
        <v>1471622450</v>
      </c>
      <c r="L1312">
        <v>1467734450</v>
      </c>
      <c r="M1312" t="b">
        <v>0</v>
      </c>
      <c r="N1312">
        <v>24</v>
      </c>
      <c r="O1312" s="5">
        <f t="shared" si="140"/>
        <v>0.155</v>
      </c>
      <c r="P1312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t="s">
        <v>8271</v>
      </c>
      <c r="T1312" t="b">
        <v>0</v>
      </c>
      <c r="U1312" t="str">
        <f t="shared" si="146"/>
        <v>Unsuccessful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8223</v>
      </c>
      <c r="H1313" t="s">
        <v>8244</v>
      </c>
      <c r="I1313" s="10">
        <f t="shared" si="144"/>
        <v>42704.843969907408</v>
      </c>
      <c r="J1313" s="10">
        <f t="shared" si="145"/>
        <v>42669.802303240736</v>
      </c>
      <c r="K1313">
        <v>1480536919</v>
      </c>
      <c r="L1313">
        <v>1477509319</v>
      </c>
      <c r="M1313" t="b">
        <v>0</v>
      </c>
      <c r="N1313">
        <v>100</v>
      </c>
      <c r="O1313" s="5">
        <f t="shared" si="140"/>
        <v>0.32028000000000001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t="s">
        <v>8271</v>
      </c>
      <c r="T1313" t="b">
        <v>0</v>
      </c>
      <c r="U1313" t="str">
        <f t="shared" si="146"/>
        <v>Unsuccessful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8223</v>
      </c>
      <c r="H1314" t="s">
        <v>8244</v>
      </c>
      <c r="I1314" s="10">
        <f t="shared" si="144"/>
        <v>42112.702800925923</v>
      </c>
      <c r="J1314" s="10">
        <f t="shared" si="145"/>
        <v>42082.702800925923</v>
      </c>
      <c r="K1314">
        <v>1429375922</v>
      </c>
      <c r="L1314">
        <v>1426783922</v>
      </c>
      <c r="M1314" t="b">
        <v>0</v>
      </c>
      <c r="N1314">
        <v>1</v>
      </c>
      <c r="O1314" s="5">
        <f t="shared" si="140"/>
        <v>6.0869565217391303E-3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t="s">
        <v>8271</v>
      </c>
      <c r="T1314" t="b">
        <v>0</v>
      </c>
      <c r="U1314" t="str">
        <f t="shared" si="146"/>
        <v>Unsuccessful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8223</v>
      </c>
      <c r="H1315" t="s">
        <v>8244</v>
      </c>
      <c r="I1315" s="10">
        <f t="shared" si="144"/>
        <v>42432.709652777776</v>
      </c>
      <c r="J1315" s="10">
        <f t="shared" si="145"/>
        <v>42402.709652777776</v>
      </c>
      <c r="K1315">
        <v>1457024514</v>
      </c>
      <c r="L1315">
        <v>1454432514</v>
      </c>
      <c r="M1315" t="b">
        <v>0</v>
      </c>
      <c r="N1315">
        <v>122</v>
      </c>
      <c r="O1315" s="5">
        <f t="shared" si="140"/>
        <v>0.31114999999999998</v>
      </c>
      <c r="P131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t="s">
        <v>8271</v>
      </c>
      <c r="T1315" t="b">
        <v>0</v>
      </c>
      <c r="U1315" t="str">
        <f t="shared" si="146"/>
        <v>Unsuccessful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8223</v>
      </c>
      <c r="H1316" t="s">
        <v>8244</v>
      </c>
      <c r="I1316" s="10">
        <f t="shared" si="144"/>
        <v>42664.669675925921</v>
      </c>
      <c r="J1316" s="10">
        <f t="shared" si="145"/>
        <v>42604.669675925921</v>
      </c>
      <c r="K1316">
        <v>1477065860</v>
      </c>
      <c r="L1316">
        <v>1471881860</v>
      </c>
      <c r="M1316" t="b">
        <v>0</v>
      </c>
      <c r="N1316">
        <v>11</v>
      </c>
      <c r="O1316" s="5">
        <f t="shared" si="140"/>
        <v>1.1266666666666666E-2</v>
      </c>
      <c r="P1316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t="s">
        <v>8271</v>
      </c>
      <c r="T1316" t="b">
        <v>0</v>
      </c>
      <c r="U1316" t="str">
        <f t="shared" si="146"/>
        <v>Unsuccessful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8223</v>
      </c>
      <c r="H1317" t="s">
        <v>8244</v>
      </c>
      <c r="I1317" s="10">
        <f t="shared" si="144"/>
        <v>42314.041666666672</v>
      </c>
      <c r="J1317" s="10">
        <f t="shared" si="145"/>
        <v>42278.498240740737</v>
      </c>
      <c r="K1317">
        <v>1446771600</v>
      </c>
      <c r="L1317">
        <v>1443700648</v>
      </c>
      <c r="M1317" t="b">
        <v>0</v>
      </c>
      <c r="N1317">
        <v>248</v>
      </c>
      <c r="O1317" s="5">
        <f t="shared" si="140"/>
        <v>0.40404000000000001</v>
      </c>
      <c r="P131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t="s">
        <v>8271</v>
      </c>
      <c r="T1317" t="b">
        <v>0</v>
      </c>
      <c r="U1317" t="str">
        <f t="shared" si="146"/>
        <v>Unsuccessful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8223</v>
      </c>
      <c r="H1318" t="s">
        <v>8244</v>
      </c>
      <c r="I1318" s="10">
        <f t="shared" si="144"/>
        <v>42428.961909722224</v>
      </c>
      <c r="J1318" s="10">
        <f t="shared" si="145"/>
        <v>42393.961909722224</v>
      </c>
      <c r="K1318">
        <v>1456700709</v>
      </c>
      <c r="L1318">
        <v>1453676709</v>
      </c>
      <c r="M1318" t="b">
        <v>0</v>
      </c>
      <c r="N1318">
        <v>1</v>
      </c>
      <c r="O1318" s="5">
        <f t="shared" si="140"/>
        <v>1.3333333333333333E-5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t="s">
        <v>8271</v>
      </c>
      <c r="T1318" t="b">
        <v>0</v>
      </c>
      <c r="U1318" t="str">
        <f t="shared" si="146"/>
        <v>Unsuccessful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8231</v>
      </c>
      <c r="H1319" t="s">
        <v>8251</v>
      </c>
      <c r="I1319" s="10">
        <f t="shared" si="144"/>
        <v>42572.583333333328</v>
      </c>
      <c r="J1319" s="10">
        <f t="shared" si="145"/>
        <v>42520.235486111109</v>
      </c>
      <c r="K1319">
        <v>1469109600</v>
      </c>
      <c r="L1319">
        <v>1464586746</v>
      </c>
      <c r="M1319" t="b">
        <v>0</v>
      </c>
      <c r="N1319">
        <v>19</v>
      </c>
      <c r="O1319" s="5">
        <f t="shared" si="140"/>
        <v>5.7334999999999997E-2</v>
      </c>
      <c r="P1319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t="s">
        <v>8271</v>
      </c>
      <c r="T1319" t="b">
        <v>0</v>
      </c>
      <c r="U1319" t="str">
        <f t="shared" si="146"/>
        <v>Unsuccessful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8223</v>
      </c>
      <c r="H1320" t="s">
        <v>8244</v>
      </c>
      <c r="I1320" s="10">
        <f t="shared" si="144"/>
        <v>42015.043657407412</v>
      </c>
      <c r="J1320" s="10">
        <f t="shared" si="145"/>
        <v>41985.043657407412</v>
      </c>
      <c r="K1320">
        <v>1420938172</v>
      </c>
      <c r="L1320">
        <v>1418346172</v>
      </c>
      <c r="M1320" t="b">
        <v>0</v>
      </c>
      <c r="N1320">
        <v>135</v>
      </c>
      <c r="O1320" s="5">
        <f t="shared" si="140"/>
        <v>0.15325</v>
      </c>
      <c r="P1320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t="s">
        <v>8271</v>
      </c>
      <c r="T1320" t="b">
        <v>0</v>
      </c>
      <c r="U1320" t="str">
        <f t="shared" si="146"/>
        <v>Unsuccessful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8224</v>
      </c>
      <c r="H1321" t="s">
        <v>8245</v>
      </c>
      <c r="I1321" s="10">
        <f t="shared" si="144"/>
        <v>41831.666666666664</v>
      </c>
      <c r="J1321" s="10">
        <f t="shared" si="145"/>
        <v>41816.812094907407</v>
      </c>
      <c r="K1321">
        <v>1405094400</v>
      </c>
      <c r="L1321">
        <v>1403810965</v>
      </c>
      <c r="M1321" t="b">
        <v>0</v>
      </c>
      <c r="N1321">
        <v>9</v>
      </c>
      <c r="O1321" s="5">
        <f t="shared" si="140"/>
        <v>0.15103448275862069</v>
      </c>
      <c r="P1321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t="s">
        <v>8271</v>
      </c>
      <c r="T1321" t="b">
        <v>0</v>
      </c>
      <c r="U1321" t="str">
        <f t="shared" si="146"/>
        <v>Unsuccessful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8232</v>
      </c>
      <c r="H1322" t="s">
        <v>8247</v>
      </c>
      <c r="I1322" s="10">
        <f t="shared" si="144"/>
        <v>42734.958333333328</v>
      </c>
      <c r="J1322" s="10">
        <f t="shared" si="145"/>
        <v>42705.690347222218</v>
      </c>
      <c r="K1322">
        <v>1483138800</v>
      </c>
      <c r="L1322">
        <v>1480610046</v>
      </c>
      <c r="M1322" t="b">
        <v>0</v>
      </c>
      <c r="N1322">
        <v>3</v>
      </c>
      <c r="O1322" s="5">
        <f t="shared" si="140"/>
        <v>5.0299999999999997E-3</v>
      </c>
      <c r="P1322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t="s">
        <v>8271</v>
      </c>
      <c r="T1322" t="b">
        <v>0</v>
      </c>
      <c r="U1322" t="str">
        <f t="shared" si="146"/>
        <v>Unsuccessful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8234</v>
      </c>
      <c r="H1323" t="s">
        <v>8253</v>
      </c>
      <c r="I1323" s="10">
        <f t="shared" si="144"/>
        <v>42727.74927083333</v>
      </c>
      <c r="J1323" s="10">
        <f t="shared" si="145"/>
        <v>42697.74927083333</v>
      </c>
      <c r="K1323">
        <v>1482515937</v>
      </c>
      <c r="L1323">
        <v>1479923937</v>
      </c>
      <c r="M1323" t="b">
        <v>0</v>
      </c>
      <c r="N1323">
        <v>7</v>
      </c>
      <c r="O1323" s="5">
        <f t="shared" si="140"/>
        <v>1.3028138528138528E-2</v>
      </c>
      <c r="P132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t="s">
        <v>8271</v>
      </c>
      <c r="T1323" t="b">
        <v>0</v>
      </c>
      <c r="U1323" t="str">
        <f t="shared" si="146"/>
        <v>Unsuccessful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8224</v>
      </c>
      <c r="H1324" t="s">
        <v>8245</v>
      </c>
      <c r="I1324" s="10">
        <f t="shared" si="144"/>
        <v>42145.656539351854</v>
      </c>
      <c r="J1324" s="10">
        <f t="shared" si="145"/>
        <v>42115.656539351854</v>
      </c>
      <c r="K1324">
        <v>1432223125</v>
      </c>
      <c r="L1324">
        <v>1429631125</v>
      </c>
      <c r="M1324" t="b">
        <v>0</v>
      </c>
      <c r="N1324">
        <v>4</v>
      </c>
      <c r="O1324" s="5">
        <f t="shared" si="140"/>
        <v>3.0285714285714286E-3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t="s">
        <v>8271</v>
      </c>
      <c r="T1324" t="b">
        <v>0</v>
      </c>
      <c r="U1324" t="str">
        <f t="shared" si="146"/>
        <v>Unsuccessful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8223</v>
      </c>
      <c r="H1325" t="s">
        <v>8244</v>
      </c>
      <c r="I1325" s="10">
        <f t="shared" si="144"/>
        <v>42486.288194444445</v>
      </c>
      <c r="J1325" s="10">
        <f t="shared" si="145"/>
        <v>42451.698449074072</v>
      </c>
      <c r="K1325">
        <v>1461653700</v>
      </c>
      <c r="L1325">
        <v>1458665146</v>
      </c>
      <c r="M1325" t="b">
        <v>0</v>
      </c>
      <c r="N1325">
        <v>44</v>
      </c>
      <c r="O1325" s="5">
        <f t="shared" si="140"/>
        <v>8.8800000000000004E-2</v>
      </c>
      <c r="P132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t="s">
        <v>8271</v>
      </c>
      <c r="T1325" t="b">
        <v>0</v>
      </c>
      <c r="U1325" t="str">
        <f t="shared" si="146"/>
        <v>Unsuccessful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8223</v>
      </c>
      <c r="H1326" t="s">
        <v>8244</v>
      </c>
      <c r="I1326" s="10">
        <f t="shared" si="144"/>
        <v>42656.633703703701</v>
      </c>
      <c r="J1326" s="10">
        <f t="shared" si="145"/>
        <v>42626.633703703701</v>
      </c>
      <c r="K1326">
        <v>1476371552</v>
      </c>
      <c r="L1326">
        <v>1473779552</v>
      </c>
      <c r="M1326" t="b">
        <v>0</v>
      </c>
      <c r="N1326">
        <v>90</v>
      </c>
      <c r="O1326" s="5">
        <f t="shared" si="140"/>
        <v>9.8400000000000001E-2</v>
      </c>
      <c r="P1326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t="s">
        <v>8271</v>
      </c>
      <c r="T1326" t="b">
        <v>0</v>
      </c>
      <c r="U1326" t="str">
        <f t="shared" si="146"/>
        <v>Unsuccessful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8223</v>
      </c>
      <c r="H1327" t="s">
        <v>8244</v>
      </c>
      <c r="I1327" s="10">
        <f t="shared" si="144"/>
        <v>42734.086053240739</v>
      </c>
      <c r="J1327" s="10">
        <f t="shared" si="145"/>
        <v>42704.086053240739</v>
      </c>
      <c r="K1327">
        <v>1483063435</v>
      </c>
      <c r="L1327">
        <v>1480471435</v>
      </c>
      <c r="M1327" t="b">
        <v>0</v>
      </c>
      <c r="N1327">
        <v>8</v>
      </c>
      <c r="O1327" s="5">
        <f t="shared" si="140"/>
        <v>2.4299999999999999E-2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t="s">
        <v>8271</v>
      </c>
      <c r="T1327" t="b">
        <v>0</v>
      </c>
      <c r="U1327" t="str">
        <f t="shared" si="146"/>
        <v>Unsuccessful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8223</v>
      </c>
      <c r="H1328" t="s">
        <v>8244</v>
      </c>
      <c r="I1328" s="10">
        <f t="shared" si="144"/>
        <v>42019.791990740741</v>
      </c>
      <c r="J1328" s="10">
        <f t="shared" si="145"/>
        <v>41974.791990740741</v>
      </c>
      <c r="K1328">
        <v>1421348428</v>
      </c>
      <c r="L1328">
        <v>1417460428</v>
      </c>
      <c r="M1328" t="b">
        <v>0</v>
      </c>
      <c r="N1328">
        <v>11</v>
      </c>
      <c r="O1328" s="5">
        <f t="shared" si="140"/>
        <v>1.1299999999999999E-2</v>
      </c>
      <c r="P1328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t="s">
        <v>8271</v>
      </c>
      <c r="T1328" t="b">
        <v>0</v>
      </c>
      <c r="U1328" t="str">
        <f t="shared" si="146"/>
        <v>Unsuccessful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8223</v>
      </c>
      <c r="H1329" t="s">
        <v>8244</v>
      </c>
      <c r="I1329" s="10">
        <f t="shared" si="144"/>
        <v>42153.678645833337</v>
      </c>
      <c r="J1329" s="10">
        <f t="shared" si="145"/>
        <v>42123.678645833337</v>
      </c>
      <c r="K1329">
        <v>1432916235</v>
      </c>
      <c r="L1329">
        <v>1430324235</v>
      </c>
      <c r="M1329" t="b">
        <v>0</v>
      </c>
      <c r="N1329">
        <v>41</v>
      </c>
      <c r="O1329" s="5">
        <f t="shared" si="140"/>
        <v>3.5520833333333335E-2</v>
      </c>
      <c r="P1329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t="s">
        <v>8271</v>
      </c>
      <c r="T1329" t="b">
        <v>0</v>
      </c>
      <c r="U1329" t="str">
        <f t="shared" si="146"/>
        <v>Unsuccessful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8223</v>
      </c>
      <c r="H1330" t="s">
        <v>8244</v>
      </c>
      <c r="I1330" s="10">
        <f t="shared" si="144"/>
        <v>42657.642754629633</v>
      </c>
      <c r="J1330" s="10">
        <f t="shared" si="145"/>
        <v>42612.642754629633</v>
      </c>
      <c r="K1330">
        <v>1476458734</v>
      </c>
      <c r="L1330">
        <v>1472570734</v>
      </c>
      <c r="M1330" t="b">
        <v>0</v>
      </c>
      <c r="N1330">
        <v>15</v>
      </c>
      <c r="O1330" s="5">
        <f t="shared" si="140"/>
        <v>2.3306666666666667E-2</v>
      </c>
      <c r="P1330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t="s">
        <v>8271</v>
      </c>
      <c r="T1330" t="b">
        <v>0</v>
      </c>
      <c r="U1330" t="str">
        <f t="shared" si="146"/>
        <v>Unsuccessful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8223</v>
      </c>
      <c r="H1331" t="s">
        <v>8244</v>
      </c>
      <c r="I1331" s="10">
        <f t="shared" si="144"/>
        <v>41975.263252314813</v>
      </c>
      <c r="J1331" s="10">
        <f t="shared" si="145"/>
        <v>41935.221585648149</v>
      </c>
      <c r="K1331">
        <v>1417501145</v>
      </c>
      <c r="L1331">
        <v>1414041545</v>
      </c>
      <c r="M1331" t="b">
        <v>0</v>
      </c>
      <c r="N1331">
        <v>9</v>
      </c>
      <c r="O1331" s="5">
        <f t="shared" si="140"/>
        <v>8.1600000000000006E-3</v>
      </c>
      <c r="P1331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t="s">
        <v>8271</v>
      </c>
      <c r="T1331" t="b">
        <v>0</v>
      </c>
      <c r="U1331" t="str">
        <f t="shared" si="146"/>
        <v>Unsuccessful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8223</v>
      </c>
      <c r="H1332" t="s">
        <v>8244</v>
      </c>
      <c r="I1332" s="10">
        <f t="shared" si="144"/>
        <v>42553.166666666672</v>
      </c>
      <c r="J1332" s="10">
        <f t="shared" si="145"/>
        <v>42522.276724537034</v>
      </c>
      <c r="K1332">
        <v>1467432000</v>
      </c>
      <c r="L1332">
        <v>1464763109</v>
      </c>
      <c r="M1332" t="b">
        <v>0</v>
      </c>
      <c r="N1332">
        <v>50</v>
      </c>
      <c r="O1332" s="5">
        <f t="shared" si="140"/>
        <v>0.22494285714285714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t="s">
        <v>8271</v>
      </c>
      <c r="T1332" t="b">
        <v>0</v>
      </c>
      <c r="U1332" t="str">
        <f t="shared" si="146"/>
        <v>Unsuccessful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8223</v>
      </c>
      <c r="H1333" t="s">
        <v>8244</v>
      </c>
      <c r="I1333" s="10">
        <f t="shared" si="144"/>
        <v>42599.50409722222</v>
      </c>
      <c r="J1333" s="10">
        <f t="shared" si="145"/>
        <v>42569.50409722222</v>
      </c>
      <c r="K1333">
        <v>1471435554</v>
      </c>
      <c r="L1333">
        <v>1468843554</v>
      </c>
      <c r="M1333" t="b">
        <v>0</v>
      </c>
      <c r="N1333">
        <v>34</v>
      </c>
      <c r="O1333" s="5">
        <f t="shared" si="140"/>
        <v>1.3668E-2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t="s">
        <v>8271</v>
      </c>
      <c r="T1333" t="b">
        <v>0</v>
      </c>
      <c r="U1333" t="str">
        <f t="shared" si="146"/>
        <v>Unsuccessful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8239</v>
      </c>
      <c r="H1334" t="s">
        <v>8255</v>
      </c>
      <c r="I1334" s="10">
        <f t="shared" si="144"/>
        <v>42762.060277777782</v>
      </c>
      <c r="J1334" s="10">
        <f t="shared" si="145"/>
        <v>42732.060277777782</v>
      </c>
      <c r="K1334">
        <v>1485480408</v>
      </c>
      <c r="L1334">
        <v>1482888408</v>
      </c>
      <c r="M1334" t="b">
        <v>0</v>
      </c>
      <c r="N1334">
        <v>0</v>
      </c>
      <c r="O1334" s="5">
        <f t="shared" si="140"/>
        <v>0</v>
      </c>
      <c r="P1334" t="str">
        <f t="shared" si="141"/>
        <v>Received No Donations</v>
      </c>
      <c r="Q1334" t="str">
        <f t="shared" si="142"/>
        <v>technology</v>
      </c>
      <c r="R1334" t="str">
        <f t="shared" si="143"/>
        <v>wearables</v>
      </c>
      <c r="S1334" t="s">
        <v>8271</v>
      </c>
      <c r="T1334" t="b">
        <v>0</v>
      </c>
      <c r="U1334" t="str">
        <f t="shared" si="146"/>
        <v>Unsuccessful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8225</v>
      </c>
      <c r="H1335" t="s">
        <v>8246</v>
      </c>
      <c r="I1335" s="10">
        <f t="shared" si="144"/>
        <v>41836.106770833336</v>
      </c>
      <c r="J1335" s="10">
        <f t="shared" si="145"/>
        <v>41806.106770833336</v>
      </c>
      <c r="K1335">
        <v>1405478025</v>
      </c>
      <c r="L1335">
        <v>1402886025</v>
      </c>
      <c r="M1335" t="b">
        <v>0</v>
      </c>
      <c r="N1335">
        <v>0</v>
      </c>
      <c r="O1335" s="5">
        <f t="shared" si="140"/>
        <v>0</v>
      </c>
      <c r="P1335" t="str">
        <f t="shared" si="141"/>
        <v>Received No Donations</v>
      </c>
      <c r="Q1335" t="str">
        <f t="shared" si="142"/>
        <v>technology</v>
      </c>
      <c r="R1335" t="str">
        <f t="shared" si="143"/>
        <v>wearables</v>
      </c>
      <c r="S1335" t="s">
        <v>8271</v>
      </c>
      <c r="T1335" t="b">
        <v>0</v>
      </c>
      <c r="U1335" t="str">
        <f t="shared" si="146"/>
        <v>Unsuccessful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8223</v>
      </c>
      <c r="H1336" t="s">
        <v>8244</v>
      </c>
      <c r="I1336" s="10">
        <f t="shared" si="144"/>
        <v>42440.774155092593</v>
      </c>
      <c r="J1336" s="10">
        <f t="shared" si="145"/>
        <v>42410.774155092593</v>
      </c>
      <c r="K1336">
        <v>1457721287</v>
      </c>
      <c r="L1336">
        <v>1455129287</v>
      </c>
      <c r="M1336" t="b">
        <v>0</v>
      </c>
      <c r="N1336">
        <v>276</v>
      </c>
      <c r="O1336" s="5">
        <f t="shared" si="140"/>
        <v>0.10754135338345865</v>
      </c>
      <c r="P1336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t="s">
        <v>8271</v>
      </c>
      <c r="T1336" t="b">
        <v>0</v>
      </c>
      <c r="U1336" t="str">
        <f t="shared" si="146"/>
        <v>Unsuccessful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8223</v>
      </c>
      <c r="H1337" t="s">
        <v>8244</v>
      </c>
      <c r="I1337" s="10">
        <f t="shared" si="144"/>
        <v>42343.936365740738</v>
      </c>
      <c r="J1337" s="10">
        <f t="shared" si="145"/>
        <v>42313.936365740738</v>
      </c>
      <c r="K1337">
        <v>1449354502</v>
      </c>
      <c r="L1337">
        <v>1446762502</v>
      </c>
      <c r="M1337" t="b">
        <v>0</v>
      </c>
      <c r="N1337">
        <v>16</v>
      </c>
      <c r="O1337" s="5">
        <f t="shared" si="140"/>
        <v>0.1976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t="s">
        <v>8271</v>
      </c>
      <c r="T1337" t="b">
        <v>0</v>
      </c>
      <c r="U1337" t="str">
        <f t="shared" si="146"/>
        <v>Unsuccessful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8223</v>
      </c>
      <c r="H1338" t="s">
        <v>8244</v>
      </c>
      <c r="I1338" s="10">
        <f t="shared" si="144"/>
        <v>41990.863750000004</v>
      </c>
      <c r="J1338" s="10">
        <f t="shared" si="145"/>
        <v>41955.863750000004</v>
      </c>
      <c r="K1338">
        <v>1418849028</v>
      </c>
      <c r="L1338">
        <v>1415825028</v>
      </c>
      <c r="M1338" t="b">
        <v>0</v>
      </c>
      <c r="N1338">
        <v>224</v>
      </c>
      <c r="O1338" s="5">
        <f t="shared" si="140"/>
        <v>0.84946999999999995</v>
      </c>
      <c r="P1338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t="s">
        <v>8271</v>
      </c>
      <c r="T1338" t="b">
        <v>0</v>
      </c>
      <c r="U1338" t="str">
        <f t="shared" si="146"/>
        <v>Unsuccessful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8223</v>
      </c>
      <c r="H1339" t="s">
        <v>8244</v>
      </c>
      <c r="I1339" s="10">
        <f t="shared" si="144"/>
        <v>42797.577303240745</v>
      </c>
      <c r="J1339" s="10">
        <f t="shared" si="145"/>
        <v>42767.577303240745</v>
      </c>
      <c r="K1339">
        <v>1488549079</v>
      </c>
      <c r="L1339">
        <v>1485957079</v>
      </c>
      <c r="M1339" t="b">
        <v>0</v>
      </c>
      <c r="N1339">
        <v>140</v>
      </c>
      <c r="O1339" s="5">
        <f t="shared" si="140"/>
        <v>0.49381999999999998</v>
      </c>
      <c r="P1339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t="s">
        <v>8271</v>
      </c>
      <c r="T1339" t="b">
        <v>0</v>
      </c>
      <c r="U1339" t="str">
        <f t="shared" si="146"/>
        <v>Unsuccessful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8223</v>
      </c>
      <c r="H1340" t="s">
        <v>8244</v>
      </c>
      <c r="I1340" s="10">
        <f t="shared" si="144"/>
        <v>42218.803622685184</v>
      </c>
      <c r="J1340" s="10">
        <f t="shared" si="145"/>
        <v>42188.803622685184</v>
      </c>
      <c r="K1340">
        <v>1438543033</v>
      </c>
      <c r="L1340">
        <v>1435951033</v>
      </c>
      <c r="M1340" t="b">
        <v>0</v>
      </c>
      <c r="N1340">
        <v>15</v>
      </c>
      <c r="O1340" s="5">
        <f t="shared" si="140"/>
        <v>3.3033333333333331E-2</v>
      </c>
      <c r="P1340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t="s">
        <v>8271</v>
      </c>
      <c r="T1340" t="b">
        <v>0</v>
      </c>
      <c r="U1340" t="str">
        <f t="shared" si="146"/>
        <v>Unsuccessful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8223</v>
      </c>
      <c r="H1341" t="s">
        <v>8244</v>
      </c>
      <c r="I1341" s="10">
        <f t="shared" si="144"/>
        <v>41981.688831018517</v>
      </c>
      <c r="J1341" s="10">
        <f t="shared" si="145"/>
        <v>41936.647164351853</v>
      </c>
      <c r="K1341">
        <v>1418056315</v>
      </c>
      <c r="L1341">
        <v>1414164715</v>
      </c>
      <c r="M1341" t="b">
        <v>0</v>
      </c>
      <c r="N1341">
        <v>37</v>
      </c>
      <c r="O1341" s="5">
        <f t="shared" si="140"/>
        <v>6.6339999999999996E-2</v>
      </c>
      <c r="P1341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t="s">
        <v>8271</v>
      </c>
      <c r="T1341" t="b">
        <v>0</v>
      </c>
      <c r="U1341" t="str">
        <f t="shared" si="146"/>
        <v>Unsuccessful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8223</v>
      </c>
      <c r="H1342" t="s">
        <v>8244</v>
      </c>
      <c r="I1342" s="10">
        <f t="shared" si="144"/>
        <v>41866.595520833333</v>
      </c>
      <c r="J1342" s="10">
        <f t="shared" si="145"/>
        <v>41836.595520833333</v>
      </c>
      <c r="K1342">
        <v>1408112253</v>
      </c>
      <c r="L1342">
        <v>1405520253</v>
      </c>
      <c r="M1342" t="b">
        <v>0</v>
      </c>
      <c r="N1342">
        <v>0</v>
      </c>
      <c r="O1342" s="5">
        <f t="shared" si="140"/>
        <v>0</v>
      </c>
      <c r="P1342" t="str">
        <f t="shared" si="141"/>
        <v>Received No Donations</v>
      </c>
      <c r="Q1342" t="str">
        <f t="shared" si="142"/>
        <v>technology</v>
      </c>
      <c r="R1342" t="str">
        <f t="shared" si="143"/>
        <v>wearables</v>
      </c>
      <c r="S1342" t="s">
        <v>8271</v>
      </c>
      <c r="T1342" t="b">
        <v>0</v>
      </c>
      <c r="U1342" t="str">
        <f t="shared" si="146"/>
        <v>Unsuccessful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8224</v>
      </c>
      <c r="H1343" t="s">
        <v>8245</v>
      </c>
      <c r="I1343" s="10">
        <f t="shared" si="144"/>
        <v>42644.624039351853</v>
      </c>
      <c r="J1343" s="10">
        <f t="shared" si="145"/>
        <v>42612.624039351853</v>
      </c>
      <c r="K1343">
        <v>1475333917</v>
      </c>
      <c r="L1343">
        <v>1472569117</v>
      </c>
      <c r="M1343" t="b">
        <v>0</v>
      </c>
      <c r="N1343">
        <v>46</v>
      </c>
      <c r="O1343" s="5">
        <f t="shared" si="140"/>
        <v>0.7036</v>
      </c>
      <c r="P134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t="s">
        <v>8271</v>
      </c>
      <c r="T1343" t="b">
        <v>0</v>
      </c>
      <c r="U1343" t="str">
        <f t="shared" si="146"/>
        <v>Unsuccessful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8223</v>
      </c>
      <c r="H1344" t="s">
        <v>8244</v>
      </c>
      <c r="I1344" s="10">
        <f t="shared" si="144"/>
        <v>42202.816423611112</v>
      </c>
      <c r="J1344" s="10">
        <f t="shared" si="145"/>
        <v>42172.816423611112</v>
      </c>
      <c r="K1344">
        <v>1437161739</v>
      </c>
      <c r="L1344">
        <v>1434569739</v>
      </c>
      <c r="M1344" t="b">
        <v>0</v>
      </c>
      <c r="N1344">
        <v>1</v>
      </c>
      <c r="O1344" s="5">
        <f t="shared" si="140"/>
        <v>2E-3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t="s">
        <v>8271</v>
      </c>
      <c r="T1344" t="b">
        <v>0</v>
      </c>
      <c r="U1344" t="str">
        <f t="shared" si="146"/>
        <v>Unsuccessful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8223</v>
      </c>
      <c r="H1345" t="s">
        <v>8244</v>
      </c>
      <c r="I1345" s="10">
        <f t="shared" si="144"/>
        <v>42601.165972222225</v>
      </c>
      <c r="J1345" s="10">
        <f t="shared" si="145"/>
        <v>42542.526423611111</v>
      </c>
      <c r="K1345">
        <v>1471579140</v>
      </c>
      <c r="L1345">
        <v>1466512683</v>
      </c>
      <c r="M1345" t="b">
        <v>0</v>
      </c>
      <c r="N1345">
        <v>323</v>
      </c>
      <c r="O1345" s="5">
        <f t="shared" si="140"/>
        <v>1.02298</v>
      </c>
      <c r="P134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t="s">
        <v>8271</v>
      </c>
      <c r="T1345" t="b">
        <v>0</v>
      </c>
      <c r="U1345" t="str">
        <f t="shared" si="146"/>
        <v>Unsuccessful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8249</v>
      </c>
      <c r="I1346" s="10">
        <f t="shared" si="144"/>
        <v>42551.789803240739</v>
      </c>
      <c r="J1346" s="10">
        <f t="shared" si="145"/>
        <v>42522.789803240739</v>
      </c>
      <c r="K1346">
        <v>1467313039</v>
      </c>
      <c r="L1346">
        <v>1464807439</v>
      </c>
      <c r="M1346" t="b">
        <v>0</v>
      </c>
      <c r="N1346">
        <v>139</v>
      </c>
      <c r="O1346" s="5">
        <f t="shared" ref="O1346:O1409" si="147">E1346/D1346</f>
        <v>3.7773333333333334</v>
      </c>
      <c r="P1346">
        <f t="shared" ref="P1346:P1409" si="148">IFERROR((E1346/N1346),"Received No Donations")</f>
        <v>40.762589928057551</v>
      </c>
      <c r="Q1346" t="str">
        <f t="shared" ref="Q1346:Q1409" si="149">LEFT(S1346,FIND("/",S1346)-1)</f>
        <v>publishing</v>
      </c>
      <c r="R1346" t="str">
        <f t="shared" ref="R1346:R1409" si="150">RIGHT(S1346,LEN(S1346)-FIND("/",S1346))</f>
        <v>nonfiction</v>
      </c>
      <c r="S1346" t="s">
        <v>8272</v>
      </c>
      <c r="T1346" t="b">
        <v>1</v>
      </c>
      <c r="U1346" t="str">
        <f t="shared" si="146"/>
        <v>Successful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8244</v>
      </c>
      <c r="I1347" s="10">
        <f t="shared" ref="I1347:I1410" si="151">((K1347/86400)/IF(LEN(K1347)=13,1000,1))+DATE(1970,1,1)</f>
        <v>41834.814340277779</v>
      </c>
      <c r="J1347" s="10">
        <f t="shared" ref="J1347:J1410" si="152">((L1347/86400)/IF(LEN(L1347)=13,1000,1))+DATE(1970,1,1)</f>
        <v>41799.814340277779</v>
      </c>
      <c r="K1347">
        <v>1405366359</v>
      </c>
      <c r="L1347">
        <v>1402342359</v>
      </c>
      <c r="M1347" t="b">
        <v>0</v>
      </c>
      <c r="N1347">
        <v>7</v>
      </c>
      <c r="O1347" s="5">
        <f t="shared" si="147"/>
        <v>1.25</v>
      </c>
      <c r="P1347">
        <f t="shared" si="148"/>
        <v>53.571428571428569</v>
      </c>
      <c r="Q1347" t="str">
        <f t="shared" si="149"/>
        <v>publishing</v>
      </c>
      <c r="R1347" t="str">
        <f t="shared" si="150"/>
        <v>nonfiction</v>
      </c>
      <c r="S1347" t="s">
        <v>8272</v>
      </c>
      <c r="T1347" t="b">
        <v>1</v>
      </c>
      <c r="U1347" t="str">
        <f t="shared" ref="U1347:U1410" si="153">IF(F1347="successful","Successful","Unsuccessful")</f>
        <v>Successful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8244</v>
      </c>
      <c r="I1348" s="10">
        <f t="shared" si="151"/>
        <v>41452.075821759259</v>
      </c>
      <c r="J1348" s="10">
        <f t="shared" si="152"/>
        <v>41422.075821759259</v>
      </c>
      <c r="K1348">
        <v>1372297751</v>
      </c>
      <c r="L1348">
        <v>1369705751</v>
      </c>
      <c r="M1348" t="b">
        <v>0</v>
      </c>
      <c r="N1348">
        <v>149</v>
      </c>
      <c r="O1348" s="5">
        <f t="shared" si="147"/>
        <v>1.473265306122449</v>
      </c>
      <c r="P1348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t="s">
        <v>8272</v>
      </c>
      <c r="T1348" t="b">
        <v>1</v>
      </c>
      <c r="U1348" t="str">
        <f t="shared" si="153"/>
        <v>Successful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8244</v>
      </c>
      <c r="I1349" s="10">
        <f t="shared" si="151"/>
        <v>42070.638020833328</v>
      </c>
      <c r="J1349" s="10">
        <f t="shared" si="152"/>
        <v>42040.638020833328</v>
      </c>
      <c r="K1349">
        <v>1425741525</v>
      </c>
      <c r="L1349">
        <v>1423149525</v>
      </c>
      <c r="M1349" t="b">
        <v>0</v>
      </c>
      <c r="N1349">
        <v>31</v>
      </c>
      <c r="O1349" s="5">
        <f t="shared" si="147"/>
        <v>1.022</v>
      </c>
      <c r="P1349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t="s">
        <v>8272</v>
      </c>
      <c r="T1349" t="b">
        <v>1</v>
      </c>
      <c r="U1349" t="str">
        <f t="shared" si="153"/>
        <v>Successful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8244</v>
      </c>
      <c r="I1350" s="10">
        <f t="shared" si="151"/>
        <v>41991.506168981483</v>
      </c>
      <c r="J1350" s="10">
        <f t="shared" si="152"/>
        <v>41963.506168981483</v>
      </c>
      <c r="K1350">
        <v>1418904533</v>
      </c>
      <c r="L1350">
        <v>1416485333</v>
      </c>
      <c r="M1350" t="b">
        <v>0</v>
      </c>
      <c r="N1350">
        <v>26</v>
      </c>
      <c r="O1350" s="5">
        <f t="shared" si="147"/>
        <v>1.018723404255319</v>
      </c>
      <c r="P1350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t="s">
        <v>8272</v>
      </c>
      <c r="T1350" t="b">
        <v>1</v>
      </c>
      <c r="U1350" t="str">
        <f t="shared" si="153"/>
        <v>Successful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8249</v>
      </c>
      <c r="I1351" s="10">
        <f t="shared" si="151"/>
        <v>42354.290972222225</v>
      </c>
      <c r="J1351" s="10">
        <f t="shared" si="152"/>
        <v>42317.33258101852</v>
      </c>
      <c r="K1351">
        <v>1450249140</v>
      </c>
      <c r="L1351">
        <v>1447055935</v>
      </c>
      <c r="M1351" t="b">
        <v>0</v>
      </c>
      <c r="N1351">
        <v>172</v>
      </c>
      <c r="O1351" s="5">
        <f t="shared" si="147"/>
        <v>2.0419999999999998</v>
      </c>
      <c r="P1351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t="s">
        <v>8272</v>
      </c>
      <c r="T1351" t="b">
        <v>1</v>
      </c>
      <c r="U1351" t="str">
        <f t="shared" si="153"/>
        <v>Successful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8244</v>
      </c>
      <c r="I1352" s="10">
        <f t="shared" si="151"/>
        <v>42364.013124999998</v>
      </c>
      <c r="J1352" s="10">
        <f t="shared" si="152"/>
        <v>42334.013124999998</v>
      </c>
      <c r="K1352">
        <v>1451089134</v>
      </c>
      <c r="L1352">
        <v>1448497134</v>
      </c>
      <c r="M1352" t="b">
        <v>0</v>
      </c>
      <c r="N1352">
        <v>78</v>
      </c>
      <c r="O1352" s="5">
        <f t="shared" si="147"/>
        <v>1.0405</v>
      </c>
      <c r="P1352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t="s">
        <v>8272</v>
      </c>
      <c r="T1352" t="b">
        <v>1</v>
      </c>
      <c r="U1352" t="str">
        <f t="shared" si="153"/>
        <v>Successful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8244</v>
      </c>
      <c r="I1353" s="10">
        <f t="shared" si="151"/>
        <v>42412.74009259259</v>
      </c>
      <c r="J1353" s="10">
        <f t="shared" si="152"/>
        <v>42382.74009259259</v>
      </c>
      <c r="K1353">
        <v>1455299144</v>
      </c>
      <c r="L1353">
        <v>1452707144</v>
      </c>
      <c r="M1353" t="b">
        <v>0</v>
      </c>
      <c r="N1353">
        <v>120</v>
      </c>
      <c r="O1353" s="5">
        <f t="shared" si="147"/>
        <v>1.0126500000000001</v>
      </c>
      <c r="P135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t="s">
        <v>8272</v>
      </c>
      <c r="T1353" t="b">
        <v>1</v>
      </c>
      <c r="U1353" t="str">
        <f t="shared" si="153"/>
        <v>Successful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8244</v>
      </c>
      <c r="I1354" s="10">
        <f t="shared" si="151"/>
        <v>42252.165972222225</v>
      </c>
      <c r="J1354" s="10">
        <f t="shared" si="152"/>
        <v>42200.578310185185</v>
      </c>
      <c r="K1354">
        <v>1441425540</v>
      </c>
      <c r="L1354">
        <v>1436968366</v>
      </c>
      <c r="M1354" t="b">
        <v>0</v>
      </c>
      <c r="N1354">
        <v>227</v>
      </c>
      <c r="O1354" s="5">
        <f t="shared" si="147"/>
        <v>1.3613999999999999</v>
      </c>
      <c r="P1354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t="s">
        <v>8272</v>
      </c>
      <c r="T1354" t="b">
        <v>1</v>
      </c>
      <c r="U1354" t="str">
        <f t="shared" si="153"/>
        <v>Successful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8244</v>
      </c>
      <c r="I1355" s="10">
        <f t="shared" si="151"/>
        <v>41344</v>
      </c>
      <c r="J1355" s="10">
        <f t="shared" si="152"/>
        <v>41309.11791666667</v>
      </c>
      <c r="K1355">
        <v>1362960000</v>
      </c>
      <c r="L1355">
        <v>1359946188</v>
      </c>
      <c r="M1355" t="b">
        <v>0</v>
      </c>
      <c r="N1355">
        <v>42</v>
      </c>
      <c r="O1355" s="5">
        <f t="shared" si="147"/>
        <v>1.3360000000000001</v>
      </c>
      <c r="P135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t="s">
        <v>8272</v>
      </c>
      <c r="T1355" t="b">
        <v>1</v>
      </c>
      <c r="U1355" t="str">
        <f t="shared" si="153"/>
        <v>Successful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8245</v>
      </c>
      <c r="I1356" s="10">
        <f t="shared" si="151"/>
        <v>42532.807627314818</v>
      </c>
      <c r="J1356" s="10">
        <f t="shared" si="152"/>
        <v>42502.807627314818</v>
      </c>
      <c r="K1356">
        <v>1465672979</v>
      </c>
      <c r="L1356">
        <v>1463080979</v>
      </c>
      <c r="M1356" t="b">
        <v>0</v>
      </c>
      <c r="N1356">
        <v>64</v>
      </c>
      <c r="O1356" s="5">
        <f t="shared" si="147"/>
        <v>1.3025</v>
      </c>
      <c r="P1356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t="s">
        <v>8272</v>
      </c>
      <c r="T1356" t="b">
        <v>1</v>
      </c>
      <c r="U1356" t="str">
        <f t="shared" si="153"/>
        <v>Successful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8245</v>
      </c>
      <c r="I1357" s="10">
        <f t="shared" si="151"/>
        <v>41243.416666666664</v>
      </c>
      <c r="J1357" s="10">
        <f t="shared" si="152"/>
        <v>41213.254687499997</v>
      </c>
      <c r="K1357">
        <v>1354269600</v>
      </c>
      <c r="L1357">
        <v>1351663605</v>
      </c>
      <c r="M1357" t="b">
        <v>0</v>
      </c>
      <c r="N1357">
        <v>121</v>
      </c>
      <c r="O1357" s="5">
        <f t="shared" si="147"/>
        <v>1.2267999999999999</v>
      </c>
      <c r="P135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t="s">
        <v>8272</v>
      </c>
      <c r="T1357" t="b">
        <v>1</v>
      </c>
      <c r="U1357" t="str">
        <f t="shared" si="153"/>
        <v>Successful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8244</v>
      </c>
      <c r="I1358" s="10">
        <f t="shared" si="151"/>
        <v>41460.038888888885</v>
      </c>
      <c r="J1358" s="10">
        <f t="shared" si="152"/>
        <v>41430.038888888885</v>
      </c>
      <c r="K1358">
        <v>1372985760</v>
      </c>
      <c r="L1358">
        <v>1370393760</v>
      </c>
      <c r="M1358" t="b">
        <v>0</v>
      </c>
      <c r="N1358">
        <v>87</v>
      </c>
      <c r="O1358" s="5">
        <f t="shared" si="147"/>
        <v>1.8281058823529412</v>
      </c>
      <c r="P1358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t="s">
        <v>8272</v>
      </c>
      <c r="T1358" t="b">
        <v>1</v>
      </c>
      <c r="U1358" t="str">
        <f t="shared" si="153"/>
        <v>Successful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8244</v>
      </c>
      <c r="I1359" s="10">
        <f t="shared" si="151"/>
        <v>41334.249305555553</v>
      </c>
      <c r="J1359" s="10">
        <f t="shared" si="152"/>
        <v>41304.962233796294</v>
      </c>
      <c r="K1359">
        <v>1362117540</v>
      </c>
      <c r="L1359">
        <v>1359587137</v>
      </c>
      <c r="M1359" t="b">
        <v>0</v>
      </c>
      <c r="N1359">
        <v>65</v>
      </c>
      <c r="O1359" s="5">
        <f t="shared" si="147"/>
        <v>1.2529999999999999</v>
      </c>
      <c r="P1359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t="s">
        <v>8272</v>
      </c>
      <c r="T1359" t="b">
        <v>1</v>
      </c>
      <c r="U1359" t="str">
        <f t="shared" si="153"/>
        <v>Successful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8244</v>
      </c>
      <c r="I1360" s="10">
        <f t="shared" si="151"/>
        <v>40719.570868055554</v>
      </c>
      <c r="J1360" s="10">
        <f t="shared" si="152"/>
        <v>40689.570868055554</v>
      </c>
      <c r="K1360">
        <v>1309009323</v>
      </c>
      <c r="L1360">
        <v>1306417323</v>
      </c>
      <c r="M1360" t="b">
        <v>0</v>
      </c>
      <c r="N1360">
        <v>49</v>
      </c>
      <c r="O1360" s="5">
        <f t="shared" si="147"/>
        <v>1.1166666666666667</v>
      </c>
      <c r="P1360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t="s">
        <v>8272</v>
      </c>
      <c r="T1360" t="b">
        <v>1</v>
      </c>
      <c r="U1360" t="str">
        <f t="shared" si="153"/>
        <v>Successful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8244</v>
      </c>
      <c r="I1361" s="10">
        <f t="shared" si="151"/>
        <v>40730.814699074072</v>
      </c>
      <c r="J1361" s="10">
        <f t="shared" si="152"/>
        <v>40668.814699074072</v>
      </c>
      <c r="K1361">
        <v>1309980790</v>
      </c>
      <c r="L1361">
        <v>1304623990</v>
      </c>
      <c r="M1361" t="b">
        <v>0</v>
      </c>
      <c r="N1361">
        <v>19</v>
      </c>
      <c r="O1361" s="5">
        <f t="shared" si="147"/>
        <v>1.1575757575757575</v>
      </c>
      <c r="P1361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t="s">
        <v>8272</v>
      </c>
      <c r="T1361" t="b">
        <v>1</v>
      </c>
      <c r="U1361" t="str">
        <f t="shared" si="153"/>
        <v>Successful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8244</v>
      </c>
      <c r="I1362" s="10">
        <f t="shared" si="151"/>
        <v>41123.900694444441</v>
      </c>
      <c r="J1362" s="10">
        <f t="shared" si="152"/>
        <v>41095.900694444441</v>
      </c>
      <c r="K1362">
        <v>1343943420</v>
      </c>
      <c r="L1362">
        <v>1341524220</v>
      </c>
      <c r="M1362" t="b">
        <v>0</v>
      </c>
      <c r="N1362">
        <v>81</v>
      </c>
      <c r="O1362" s="5">
        <f t="shared" si="147"/>
        <v>1.732</v>
      </c>
      <c r="P1362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t="s">
        <v>8272</v>
      </c>
      <c r="T1362" t="b">
        <v>1</v>
      </c>
      <c r="U1362" t="str">
        <f t="shared" si="153"/>
        <v>Successful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8245</v>
      </c>
      <c r="I1363" s="10">
        <f t="shared" si="151"/>
        <v>41811.717268518521</v>
      </c>
      <c r="J1363" s="10">
        <f t="shared" si="152"/>
        <v>41781.717268518521</v>
      </c>
      <c r="K1363">
        <v>1403370772</v>
      </c>
      <c r="L1363">
        <v>1400778772</v>
      </c>
      <c r="M1363" t="b">
        <v>0</v>
      </c>
      <c r="N1363">
        <v>264</v>
      </c>
      <c r="O1363" s="5">
        <f t="shared" si="147"/>
        <v>1.2598333333333334</v>
      </c>
      <c r="P136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t="s">
        <v>8272</v>
      </c>
      <c r="T1363" t="b">
        <v>1</v>
      </c>
      <c r="U1363" t="str">
        <f t="shared" si="153"/>
        <v>Successful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8244</v>
      </c>
      <c r="I1364" s="10">
        <f t="shared" si="151"/>
        <v>41524.934386574074</v>
      </c>
      <c r="J1364" s="10">
        <f t="shared" si="152"/>
        <v>41464.934386574074</v>
      </c>
      <c r="K1364">
        <v>1378592731</v>
      </c>
      <c r="L1364">
        <v>1373408731</v>
      </c>
      <c r="M1364" t="b">
        <v>0</v>
      </c>
      <c r="N1364">
        <v>25</v>
      </c>
      <c r="O1364" s="5">
        <f t="shared" si="147"/>
        <v>1.091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t="s">
        <v>8272</v>
      </c>
      <c r="T1364" t="b">
        <v>1</v>
      </c>
      <c r="U1364" t="str">
        <f t="shared" si="153"/>
        <v>Successful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8244</v>
      </c>
      <c r="I1365" s="10">
        <f t="shared" si="151"/>
        <v>42415.332638888889</v>
      </c>
      <c r="J1365" s="10">
        <f t="shared" si="152"/>
        <v>42396.8440625</v>
      </c>
      <c r="K1365">
        <v>1455523140</v>
      </c>
      <c r="L1365">
        <v>1453925727</v>
      </c>
      <c r="M1365" t="b">
        <v>0</v>
      </c>
      <c r="N1365">
        <v>5</v>
      </c>
      <c r="O1365" s="5">
        <f t="shared" si="147"/>
        <v>1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t="s">
        <v>8272</v>
      </c>
      <c r="T1365" t="b">
        <v>1</v>
      </c>
      <c r="U1365" t="str">
        <f t="shared" si="153"/>
        <v>Successful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8251</v>
      </c>
      <c r="I1366" s="10">
        <f t="shared" si="151"/>
        <v>42011.6956712963</v>
      </c>
      <c r="J1366" s="10">
        <f t="shared" si="152"/>
        <v>41951.6956712963</v>
      </c>
      <c r="K1366">
        <v>1420648906</v>
      </c>
      <c r="L1366">
        <v>1415464906</v>
      </c>
      <c r="M1366" t="b">
        <v>0</v>
      </c>
      <c r="N1366">
        <v>144</v>
      </c>
      <c r="O1366" s="5">
        <f t="shared" si="147"/>
        <v>1.1864285714285714</v>
      </c>
      <c r="P1366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t="s">
        <v>8274</v>
      </c>
      <c r="T1366" t="b">
        <v>1</v>
      </c>
      <c r="U1366" t="str">
        <f t="shared" si="153"/>
        <v>Successful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8244</v>
      </c>
      <c r="I1367" s="10">
        <f t="shared" si="151"/>
        <v>42079.691574074073</v>
      </c>
      <c r="J1367" s="10">
        <f t="shared" si="152"/>
        <v>42049.733240740738</v>
      </c>
      <c r="K1367">
        <v>1426523752</v>
      </c>
      <c r="L1367">
        <v>1423935352</v>
      </c>
      <c r="M1367" t="b">
        <v>0</v>
      </c>
      <c r="N1367">
        <v>92</v>
      </c>
      <c r="O1367" s="5">
        <f t="shared" si="147"/>
        <v>1.0026666666666666</v>
      </c>
      <c r="P136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t="s">
        <v>8274</v>
      </c>
      <c r="T1367" t="b">
        <v>1</v>
      </c>
      <c r="U1367" t="str">
        <f t="shared" si="153"/>
        <v>Successful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8244</v>
      </c>
      <c r="I1368" s="10">
        <f t="shared" si="151"/>
        <v>41970.037766203706</v>
      </c>
      <c r="J1368" s="10">
        <f t="shared" si="152"/>
        <v>41924.996099537035</v>
      </c>
      <c r="K1368">
        <v>1417049663</v>
      </c>
      <c r="L1368">
        <v>1413158063</v>
      </c>
      <c r="M1368" t="b">
        <v>0</v>
      </c>
      <c r="N1368">
        <v>147</v>
      </c>
      <c r="O1368" s="5">
        <f t="shared" si="147"/>
        <v>1.2648920000000001</v>
      </c>
      <c r="P1368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t="s">
        <v>8274</v>
      </c>
      <c r="T1368" t="b">
        <v>1</v>
      </c>
      <c r="U1368" t="str">
        <f t="shared" si="153"/>
        <v>Successful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8244</v>
      </c>
      <c r="I1369" s="10">
        <f t="shared" si="151"/>
        <v>42322.044560185182</v>
      </c>
      <c r="J1369" s="10">
        <f t="shared" si="152"/>
        <v>42292.002893518518</v>
      </c>
      <c r="K1369">
        <v>1447463050</v>
      </c>
      <c r="L1369">
        <v>1444867450</v>
      </c>
      <c r="M1369" t="b">
        <v>0</v>
      </c>
      <c r="N1369">
        <v>90</v>
      </c>
      <c r="O1369" s="5">
        <f t="shared" si="147"/>
        <v>1.1426000000000001</v>
      </c>
      <c r="P1369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t="s">
        <v>8274</v>
      </c>
      <c r="T1369" t="b">
        <v>1</v>
      </c>
      <c r="U1369" t="str">
        <f t="shared" si="153"/>
        <v>Successful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8244</v>
      </c>
      <c r="I1370" s="10">
        <f t="shared" si="151"/>
        <v>42170.190902777773</v>
      </c>
      <c r="J1370" s="10">
        <f t="shared" si="152"/>
        <v>42146.190902777773</v>
      </c>
      <c r="K1370">
        <v>1434342894</v>
      </c>
      <c r="L1370">
        <v>1432269294</v>
      </c>
      <c r="M1370" t="b">
        <v>0</v>
      </c>
      <c r="N1370">
        <v>87</v>
      </c>
      <c r="O1370" s="5">
        <f t="shared" si="147"/>
        <v>1.107</v>
      </c>
      <c r="P1370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t="s">
        <v>8274</v>
      </c>
      <c r="T1370" t="b">
        <v>1</v>
      </c>
      <c r="U1370" t="str">
        <f t="shared" si="153"/>
        <v>Successful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8244</v>
      </c>
      <c r="I1371" s="10">
        <f t="shared" si="151"/>
        <v>41740.594282407408</v>
      </c>
      <c r="J1371" s="10">
        <f t="shared" si="152"/>
        <v>41710.594282407408</v>
      </c>
      <c r="K1371">
        <v>1397225746</v>
      </c>
      <c r="L1371">
        <v>1394633746</v>
      </c>
      <c r="M1371" t="b">
        <v>0</v>
      </c>
      <c r="N1371">
        <v>406</v>
      </c>
      <c r="O1371" s="5">
        <f t="shared" si="147"/>
        <v>1.0534805315203954</v>
      </c>
      <c r="P1371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t="s">
        <v>8274</v>
      </c>
      <c r="T1371" t="b">
        <v>1</v>
      </c>
      <c r="U1371" t="str">
        <f t="shared" si="153"/>
        <v>Successful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8244</v>
      </c>
      <c r="I1372" s="10">
        <f t="shared" si="151"/>
        <v>41563.00335648148</v>
      </c>
      <c r="J1372" s="10">
        <f t="shared" si="152"/>
        <v>41548.00335648148</v>
      </c>
      <c r="K1372">
        <v>1381881890</v>
      </c>
      <c r="L1372">
        <v>1380585890</v>
      </c>
      <c r="M1372" t="b">
        <v>0</v>
      </c>
      <c r="N1372">
        <v>20</v>
      </c>
      <c r="O1372" s="5">
        <f t="shared" si="147"/>
        <v>1.0366666666666666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t="s">
        <v>8274</v>
      </c>
      <c r="T1372" t="b">
        <v>1</v>
      </c>
      <c r="U1372" t="str">
        <f t="shared" si="153"/>
        <v>Successful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8244</v>
      </c>
      <c r="I1373" s="10">
        <f t="shared" si="151"/>
        <v>42131.758587962962</v>
      </c>
      <c r="J1373" s="10">
        <f t="shared" si="152"/>
        <v>42101.758587962962</v>
      </c>
      <c r="K1373">
        <v>1431022342</v>
      </c>
      <c r="L1373">
        <v>1428430342</v>
      </c>
      <c r="M1373" t="b">
        <v>0</v>
      </c>
      <c r="N1373">
        <v>70</v>
      </c>
      <c r="O1373" s="5">
        <f t="shared" si="147"/>
        <v>1.0708672667523933</v>
      </c>
      <c r="P137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t="s">
        <v>8274</v>
      </c>
      <c r="T1373" t="b">
        <v>1</v>
      </c>
      <c r="U1373" t="str">
        <f t="shared" si="153"/>
        <v>Successful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8244</v>
      </c>
      <c r="I1374" s="10">
        <f t="shared" si="151"/>
        <v>41102.739953703705</v>
      </c>
      <c r="J1374" s="10">
        <f t="shared" si="152"/>
        <v>41072.739953703705</v>
      </c>
      <c r="K1374">
        <v>1342115132</v>
      </c>
      <c r="L1374">
        <v>1339523132</v>
      </c>
      <c r="M1374" t="b">
        <v>0</v>
      </c>
      <c r="N1374">
        <v>16</v>
      </c>
      <c r="O1374" s="5">
        <f t="shared" si="147"/>
        <v>1.24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t="s">
        <v>8274</v>
      </c>
      <c r="T1374" t="b">
        <v>1</v>
      </c>
      <c r="U1374" t="str">
        <f t="shared" si="153"/>
        <v>Successful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8244</v>
      </c>
      <c r="I1375" s="10">
        <f t="shared" si="151"/>
        <v>42734.95177083333</v>
      </c>
      <c r="J1375" s="10">
        <f t="shared" si="152"/>
        <v>42704.95177083333</v>
      </c>
      <c r="K1375">
        <v>1483138233</v>
      </c>
      <c r="L1375">
        <v>1480546233</v>
      </c>
      <c r="M1375" t="b">
        <v>0</v>
      </c>
      <c r="N1375">
        <v>52</v>
      </c>
      <c r="O1375" s="5">
        <f t="shared" si="147"/>
        <v>1.0501</v>
      </c>
      <c r="P137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t="s">
        <v>8274</v>
      </c>
      <c r="T1375" t="b">
        <v>1</v>
      </c>
      <c r="U1375" t="str">
        <f t="shared" si="153"/>
        <v>Successful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8244</v>
      </c>
      <c r="I1376" s="10">
        <f t="shared" si="151"/>
        <v>42454.12023148148</v>
      </c>
      <c r="J1376" s="10">
        <f t="shared" si="152"/>
        <v>42424.161898148144</v>
      </c>
      <c r="K1376">
        <v>1458874388</v>
      </c>
      <c r="L1376">
        <v>1456285988</v>
      </c>
      <c r="M1376" t="b">
        <v>0</v>
      </c>
      <c r="N1376">
        <v>66</v>
      </c>
      <c r="O1376" s="5">
        <f t="shared" si="147"/>
        <v>1.8946666666666667</v>
      </c>
      <c r="P1376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t="s">
        <v>8274</v>
      </c>
      <c r="T1376" t="b">
        <v>1</v>
      </c>
      <c r="U1376" t="str">
        <f t="shared" si="153"/>
        <v>Successful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8247</v>
      </c>
      <c r="I1377" s="10">
        <f t="shared" si="151"/>
        <v>42750.066192129627</v>
      </c>
      <c r="J1377" s="10">
        <f t="shared" si="152"/>
        <v>42720.066192129627</v>
      </c>
      <c r="K1377">
        <v>1484444119</v>
      </c>
      <c r="L1377">
        <v>1481852119</v>
      </c>
      <c r="M1377" t="b">
        <v>0</v>
      </c>
      <c r="N1377">
        <v>109</v>
      </c>
      <c r="O1377" s="5">
        <f t="shared" si="147"/>
        <v>1.7132499999999999</v>
      </c>
      <c r="P137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t="s">
        <v>8274</v>
      </c>
      <c r="T1377" t="b">
        <v>1</v>
      </c>
      <c r="U1377" t="str">
        <f t="shared" si="153"/>
        <v>Successful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8245</v>
      </c>
      <c r="I1378" s="10">
        <f t="shared" si="151"/>
        <v>42707.710717592592</v>
      </c>
      <c r="J1378" s="10">
        <f t="shared" si="152"/>
        <v>42677.669050925921</v>
      </c>
      <c r="K1378">
        <v>1480784606</v>
      </c>
      <c r="L1378">
        <v>1478189006</v>
      </c>
      <c r="M1378" t="b">
        <v>0</v>
      </c>
      <c r="N1378">
        <v>168</v>
      </c>
      <c r="O1378" s="5">
        <f t="shared" si="147"/>
        <v>2.5248648648648651</v>
      </c>
      <c r="P1378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t="s">
        <v>8274</v>
      </c>
      <c r="T1378" t="b">
        <v>1</v>
      </c>
      <c r="U1378" t="str">
        <f t="shared" si="153"/>
        <v>Successful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8244</v>
      </c>
      <c r="I1379" s="10">
        <f t="shared" si="151"/>
        <v>42769.174305555556</v>
      </c>
      <c r="J1379" s="10">
        <f t="shared" si="152"/>
        <v>42747.219560185185</v>
      </c>
      <c r="K1379">
        <v>1486095060</v>
      </c>
      <c r="L1379">
        <v>1484198170</v>
      </c>
      <c r="M1379" t="b">
        <v>0</v>
      </c>
      <c r="N1379">
        <v>31</v>
      </c>
      <c r="O1379" s="5">
        <f t="shared" si="147"/>
        <v>1.1615384615384616</v>
      </c>
      <c r="P1379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t="s">
        <v>8274</v>
      </c>
      <c r="T1379" t="b">
        <v>1</v>
      </c>
      <c r="U1379" t="str">
        <f t="shared" si="153"/>
        <v>Successful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8245</v>
      </c>
      <c r="I1380" s="10">
        <f t="shared" si="151"/>
        <v>42583.759375000001</v>
      </c>
      <c r="J1380" s="10">
        <f t="shared" si="152"/>
        <v>42568.759375000001</v>
      </c>
      <c r="K1380">
        <v>1470075210</v>
      </c>
      <c r="L1380">
        <v>1468779210</v>
      </c>
      <c r="M1380" t="b">
        <v>0</v>
      </c>
      <c r="N1380">
        <v>133</v>
      </c>
      <c r="O1380" s="5">
        <f t="shared" si="147"/>
        <v>2.0335000000000001</v>
      </c>
      <c r="P1380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t="s">
        <v>8274</v>
      </c>
      <c r="T1380" t="b">
        <v>1</v>
      </c>
      <c r="U1380" t="str">
        <f t="shared" si="153"/>
        <v>Successful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8244</v>
      </c>
      <c r="I1381" s="10">
        <f t="shared" si="151"/>
        <v>42160.491620370369</v>
      </c>
      <c r="J1381" s="10">
        <f t="shared" si="152"/>
        <v>42130.491620370369</v>
      </c>
      <c r="K1381">
        <v>1433504876</v>
      </c>
      <c r="L1381">
        <v>1430912876</v>
      </c>
      <c r="M1381" t="b">
        <v>0</v>
      </c>
      <c r="N1381">
        <v>151</v>
      </c>
      <c r="O1381" s="5">
        <f t="shared" si="147"/>
        <v>1.1160000000000001</v>
      </c>
      <c r="P1381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t="s">
        <v>8274</v>
      </c>
      <c r="T1381" t="b">
        <v>1</v>
      </c>
      <c r="U1381" t="str">
        <f t="shared" si="153"/>
        <v>Successful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8244</v>
      </c>
      <c r="I1382" s="10">
        <f t="shared" si="151"/>
        <v>42164.083333333328</v>
      </c>
      <c r="J1382" s="10">
        <f t="shared" si="152"/>
        <v>42141.762800925921</v>
      </c>
      <c r="K1382">
        <v>1433815200</v>
      </c>
      <c r="L1382">
        <v>1431886706</v>
      </c>
      <c r="M1382" t="b">
        <v>0</v>
      </c>
      <c r="N1382">
        <v>5</v>
      </c>
      <c r="O1382" s="5">
        <f t="shared" si="147"/>
        <v>4.24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t="s">
        <v>8274</v>
      </c>
      <c r="T1382" t="b">
        <v>1</v>
      </c>
      <c r="U1382" t="str">
        <f t="shared" si="153"/>
        <v>Successful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8244</v>
      </c>
      <c r="I1383" s="10">
        <f t="shared" si="151"/>
        <v>42733.214409722219</v>
      </c>
      <c r="J1383" s="10">
        <f t="shared" si="152"/>
        <v>42703.214409722219</v>
      </c>
      <c r="K1383">
        <v>1482988125</v>
      </c>
      <c r="L1383">
        <v>1480396125</v>
      </c>
      <c r="M1383" t="b">
        <v>0</v>
      </c>
      <c r="N1383">
        <v>73</v>
      </c>
      <c r="O1383" s="5">
        <f t="shared" si="147"/>
        <v>1.071</v>
      </c>
      <c r="P138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t="s">
        <v>8274</v>
      </c>
      <c r="T1383" t="b">
        <v>1</v>
      </c>
      <c r="U1383" t="str">
        <f t="shared" si="153"/>
        <v>Successful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8244</v>
      </c>
      <c r="I1384" s="10">
        <f t="shared" si="151"/>
        <v>41400.800185185188</v>
      </c>
      <c r="J1384" s="10">
        <f t="shared" si="152"/>
        <v>41370.800185185188</v>
      </c>
      <c r="K1384">
        <v>1367867536</v>
      </c>
      <c r="L1384">
        <v>1365275536</v>
      </c>
      <c r="M1384" t="b">
        <v>0</v>
      </c>
      <c r="N1384">
        <v>148</v>
      </c>
      <c r="O1384" s="5">
        <f t="shared" si="147"/>
        <v>1.043625</v>
      </c>
      <c r="P1384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t="s">
        <v>8274</v>
      </c>
      <c r="T1384" t="b">
        <v>1</v>
      </c>
      <c r="U1384" t="str">
        <f t="shared" si="153"/>
        <v>Successful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8249</v>
      </c>
      <c r="I1385" s="10">
        <f t="shared" si="151"/>
        <v>42727.074976851851</v>
      </c>
      <c r="J1385" s="10">
        <f t="shared" si="152"/>
        <v>42707.074976851851</v>
      </c>
      <c r="K1385">
        <v>1482457678</v>
      </c>
      <c r="L1385">
        <v>1480729678</v>
      </c>
      <c r="M1385" t="b">
        <v>0</v>
      </c>
      <c r="N1385">
        <v>93</v>
      </c>
      <c r="O1385" s="5">
        <f t="shared" si="147"/>
        <v>2.124090909090909</v>
      </c>
      <c r="P138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t="s">
        <v>8274</v>
      </c>
      <c r="T1385" t="b">
        <v>1</v>
      </c>
      <c r="U1385" t="str">
        <f t="shared" si="153"/>
        <v>Successful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8244</v>
      </c>
      <c r="I1386" s="10">
        <f t="shared" si="151"/>
        <v>42190.735208333332</v>
      </c>
      <c r="J1386" s="10">
        <f t="shared" si="152"/>
        <v>42160.735208333332</v>
      </c>
      <c r="K1386">
        <v>1436117922</v>
      </c>
      <c r="L1386">
        <v>1433525922</v>
      </c>
      <c r="M1386" t="b">
        <v>0</v>
      </c>
      <c r="N1386">
        <v>63</v>
      </c>
      <c r="O1386" s="5">
        <f t="shared" si="147"/>
        <v>1.2408571428571429</v>
      </c>
      <c r="P1386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t="s">
        <v>8274</v>
      </c>
      <c r="T1386" t="b">
        <v>1</v>
      </c>
      <c r="U1386" t="str">
        <f t="shared" si="153"/>
        <v>Successful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8247</v>
      </c>
      <c r="I1387" s="10">
        <f t="shared" si="151"/>
        <v>42489.507638888885</v>
      </c>
      <c r="J1387" s="10">
        <f t="shared" si="152"/>
        <v>42433.688900462963</v>
      </c>
      <c r="K1387">
        <v>1461931860</v>
      </c>
      <c r="L1387">
        <v>1457109121</v>
      </c>
      <c r="M1387" t="b">
        <v>0</v>
      </c>
      <c r="N1387">
        <v>134</v>
      </c>
      <c r="O1387" s="5">
        <f t="shared" si="147"/>
        <v>1.10406125</v>
      </c>
      <c r="P138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t="s">
        <v>8274</v>
      </c>
      <c r="T1387" t="b">
        <v>1</v>
      </c>
      <c r="U1387" t="str">
        <f t="shared" si="153"/>
        <v>Successful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8244</v>
      </c>
      <c r="I1388" s="10">
        <f t="shared" si="151"/>
        <v>42214.646863425922</v>
      </c>
      <c r="J1388" s="10">
        <f t="shared" si="152"/>
        <v>42184.646863425922</v>
      </c>
      <c r="K1388">
        <v>1438183889</v>
      </c>
      <c r="L1388">
        <v>1435591889</v>
      </c>
      <c r="M1388" t="b">
        <v>0</v>
      </c>
      <c r="N1388">
        <v>14</v>
      </c>
      <c r="O1388" s="5">
        <f t="shared" si="147"/>
        <v>2.1875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t="s">
        <v>8274</v>
      </c>
      <c r="T1388" t="b">
        <v>1</v>
      </c>
      <c r="U1388" t="str">
        <f t="shared" si="153"/>
        <v>Successful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8244</v>
      </c>
      <c r="I1389" s="10">
        <f t="shared" si="151"/>
        <v>42158.1875</v>
      </c>
      <c r="J1389" s="10">
        <f t="shared" si="152"/>
        <v>42126.92123842593</v>
      </c>
      <c r="K1389">
        <v>1433305800</v>
      </c>
      <c r="L1389">
        <v>1430604395</v>
      </c>
      <c r="M1389" t="b">
        <v>0</v>
      </c>
      <c r="N1389">
        <v>78</v>
      </c>
      <c r="O1389" s="5">
        <f t="shared" si="147"/>
        <v>1.36625</v>
      </c>
      <c r="P1389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t="s">
        <v>8274</v>
      </c>
      <c r="T1389" t="b">
        <v>1</v>
      </c>
      <c r="U1389" t="str">
        <f t="shared" si="153"/>
        <v>Successful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8244</v>
      </c>
      <c r="I1390" s="10">
        <f t="shared" si="151"/>
        <v>42660.676388888889</v>
      </c>
      <c r="J1390" s="10">
        <f t="shared" si="152"/>
        <v>42634.614780092597</v>
      </c>
      <c r="K1390">
        <v>1476720840</v>
      </c>
      <c r="L1390">
        <v>1474469117</v>
      </c>
      <c r="M1390" t="b">
        <v>0</v>
      </c>
      <c r="N1390">
        <v>112</v>
      </c>
      <c r="O1390" s="5">
        <f t="shared" si="147"/>
        <v>1.348074</v>
      </c>
      <c r="P1390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t="s">
        <v>8274</v>
      </c>
      <c r="T1390" t="b">
        <v>1</v>
      </c>
      <c r="U1390" t="str">
        <f t="shared" si="153"/>
        <v>Successful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8245</v>
      </c>
      <c r="I1391" s="10">
        <f t="shared" si="151"/>
        <v>42595.480983796297</v>
      </c>
      <c r="J1391" s="10">
        <f t="shared" si="152"/>
        <v>42565.480983796297</v>
      </c>
      <c r="K1391">
        <v>1471087957</v>
      </c>
      <c r="L1391">
        <v>1468495957</v>
      </c>
      <c r="M1391" t="b">
        <v>0</v>
      </c>
      <c r="N1391">
        <v>34</v>
      </c>
      <c r="O1391" s="5">
        <f t="shared" si="147"/>
        <v>1.454</v>
      </c>
      <c r="P1391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t="s">
        <v>8274</v>
      </c>
      <c r="T1391" t="b">
        <v>1</v>
      </c>
      <c r="U1391" t="str">
        <f t="shared" si="153"/>
        <v>Successful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8244</v>
      </c>
      <c r="I1392" s="10">
        <f t="shared" si="151"/>
        <v>42121.716666666667</v>
      </c>
      <c r="J1392" s="10">
        <f t="shared" si="152"/>
        <v>42087.803310185191</v>
      </c>
      <c r="K1392">
        <v>1430154720</v>
      </c>
      <c r="L1392">
        <v>1427224606</v>
      </c>
      <c r="M1392" t="b">
        <v>0</v>
      </c>
      <c r="N1392">
        <v>19</v>
      </c>
      <c r="O1392" s="5">
        <f t="shared" si="147"/>
        <v>1.0910714285714285</v>
      </c>
      <c r="P1392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t="s">
        <v>8274</v>
      </c>
      <c r="T1392" t="b">
        <v>1</v>
      </c>
      <c r="U1392" t="str">
        <f t="shared" si="153"/>
        <v>Successful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8244</v>
      </c>
      <c r="I1393" s="10">
        <f t="shared" si="151"/>
        <v>42238.207638888889</v>
      </c>
      <c r="J1393" s="10">
        <f t="shared" si="152"/>
        <v>42193.650671296295</v>
      </c>
      <c r="K1393">
        <v>1440219540</v>
      </c>
      <c r="L1393">
        <v>1436369818</v>
      </c>
      <c r="M1393" t="b">
        <v>0</v>
      </c>
      <c r="N1393">
        <v>13</v>
      </c>
      <c r="O1393" s="5">
        <f t="shared" si="147"/>
        <v>1.1020000000000001</v>
      </c>
      <c r="P139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t="s">
        <v>8274</v>
      </c>
      <c r="T1393" t="b">
        <v>1</v>
      </c>
      <c r="U1393" t="str">
        <f t="shared" si="153"/>
        <v>Successful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8244</v>
      </c>
      <c r="I1394" s="10">
        <f t="shared" si="151"/>
        <v>42432.154930555553</v>
      </c>
      <c r="J1394" s="10">
        <f t="shared" si="152"/>
        <v>42401.154930555553</v>
      </c>
      <c r="K1394">
        <v>1456976586</v>
      </c>
      <c r="L1394">
        <v>1454298186</v>
      </c>
      <c r="M1394" t="b">
        <v>0</v>
      </c>
      <c r="N1394">
        <v>104</v>
      </c>
      <c r="O1394" s="5">
        <f t="shared" si="147"/>
        <v>1.1364000000000001</v>
      </c>
      <c r="P1394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t="s">
        <v>8274</v>
      </c>
      <c r="T1394" t="b">
        <v>1</v>
      </c>
      <c r="U1394" t="str">
        <f t="shared" si="153"/>
        <v>Successful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8244</v>
      </c>
      <c r="I1395" s="10">
        <f t="shared" si="151"/>
        <v>42583.681979166664</v>
      </c>
      <c r="J1395" s="10">
        <f t="shared" si="152"/>
        <v>42553.681979166664</v>
      </c>
      <c r="K1395">
        <v>1470068523</v>
      </c>
      <c r="L1395">
        <v>1467476523</v>
      </c>
      <c r="M1395" t="b">
        <v>0</v>
      </c>
      <c r="N1395">
        <v>52</v>
      </c>
      <c r="O1395" s="5">
        <f t="shared" si="147"/>
        <v>1.0235000000000001</v>
      </c>
      <c r="P139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t="s">
        <v>8274</v>
      </c>
      <c r="T1395" t="b">
        <v>1</v>
      </c>
      <c r="U1395" t="str">
        <f t="shared" si="153"/>
        <v>Successful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8244</v>
      </c>
      <c r="I1396" s="10">
        <f t="shared" si="151"/>
        <v>42795.125</v>
      </c>
      <c r="J1396" s="10">
        <f t="shared" si="152"/>
        <v>42752.144976851851</v>
      </c>
      <c r="K1396">
        <v>1488337200</v>
      </c>
      <c r="L1396">
        <v>1484623726</v>
      </c>
      <c r="M1396" t="b">
        <v>0</v>
      </c>
      <c r="N1396">
        <v>17</v>
      </c>
      <c r="O1396" s="5">
        <f t="shared" si="147"/>
        <v>1.2213333333333334</v>
      </c>
      <c r="P1396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t="s">
        <v>8274</v>
      </c>
      <c r="T1396" t="b">
        <v>1</v>
      </c>
      <c r="U1396" t="str">
        <f t="shared" si="153"/>
        <v>Successful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8244</v>
      </c>
      <c r="I1397" s="10">
        <f t="shared" si="151"/>
        <v>42749.90834490741</v>
      </c>
      <c r="J1397" s="10">
        <f t="shared" si="152"/>
        <v>42719.90834490741</v>
      </c>
      <c r="K1397">
        <v>1484430481</v>
      </c>
      <c r="L1397">
        <v>1481838481</v>
      </c>
      <c r="M1397" t="b">
        <v>0</v>
      </c>
      <c r="N1397">
        <v>82</v>
      </c>
      <c r="O1397" s="5">
        <f t="shared" si="147"/>
        <v>1.1188571428571428</v>
      </c>
      <c r="P139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t="s">
        <v>8274</v>
      </c>
      <c r="T1397" t="b">
        <v>1</v>
      </c>
      <c r="U1397" t="str">
        <f t="shared" si="153"/>
        <v>Successful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8244</v>
      </c>
      <c r="I1398" s="10">
        <f t="shared" si="151"/>
        <v>42048.99863425926</v>
      </c>
      <c r="J1398" s="10">
        <f t="shared" si="152"/>
        <v>42018.99863425926</v>
      </c>
      <c r="K1398">
        <v>1423871882</v>
      </c>
      <c r="L1398">
        <v>1421279882</v>
      </c>
      <c r="M1398" t="b">
        <v>0</v>
      </c>
      <c r="N1398">
        <v>73</v>
      </c>
      <c r="O1398" s="5">
        <f t="shared" si="147"/>
        <v>1.073</v>
      </c>
      <c r="P1398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t="s">
        <v>8274</v>
      </c>
      <c r="T1398" t="b">
        <v>1</v>
      </c>
      <c r="U1398" t="str">
        <f t="shared" si="153"/>
        <v>Successful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8244</v>
      </c>
      <c r="I1399" s="10">
        <f t="shared" si="151"/>
        <v>42670.888194444444</v>
      </c>
      <c r="J1399" s="10">
        <f t="shared" si="152"/>
        <v>42640.917939814812</v>
      </c>
      <c r="K1399">
        <v>1477603140</v>
      </c>
      <c r="L1399">
        <v>1475013710</v>
      </c>
      <c r="M1399" t="b">
        <v>0</v>
      </c>
      <c r="N1399">
        <v>158</v>
      </c>
      <c r="O1399" s="5">
        <f t="shared" si="147"/>
        <v>1.1385000000000001</v>
      </c>
      <c r="P1399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t="s">
        <v>8274</v>
      </c>
      <c r="T1399" t="b">
        <v>1</v>
      </c>
      <c r="U1399" t="str">
        <f t="shared" si="153"/>
        <v>Successful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8244</v>
      </c>
      <c r="I1400" s="10">
        <f t="shared" si="151"/>
        <v>42556.874236111107</v>
      </c>
      <c r="J1400" s="10">
        <f t="shared" si="152"/>
        <v>42526.874236111107</v>
      </c>
      <c r="K1400">
        <v>1467752334</v>
      </c>
      <c r="L1400">
        <v>1465160334</v>
      </c>
      <c r="M1400" t="b">
        <v>0</v>
      </c>
      <c r="N1400">
        <v>65</v>
      </c>
      <c r="O1400" s="5">
        <f t="shared" si="147"/>
        <v>1.0968181818181819</v>
      </c>
      <c r="P1400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t="s">
        <v>8274</v>
      </c>
      <c r="T1400" t="b">
        <v>1</v>
      </c>
      <c r="U1400" t="str">
        <f t="shared" si="153"/>
        <v>Successful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8244</v>
      </c>
      <c r="I1401" s="10">
        <f t="shared" si="151"/>
        <v>41919.004317129627</v>
      </c>
      <c r="J1401" s="10">
        <f t="shared" si="152"/>
        <v>41889.004317129627</v>
      </c>
      <c r="K1401">
        <v>1412640373</v>
      </c>
      <c r="L1401">
        <v>1410048373</v>
      </c>
      <c r="M1401" t="b">
        <v>0</v>
      </c>
      <c r="N1401">
        <v>184</v>
      </c>
      <c r="O1401" s="5">
        <f t="shared" si="147"/>
        <v>1.2614444444444444</v>
      </c>
      <c r="P1401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t="s">
        <v>8274</v>
      </c>
      <c r="T1401" t="b">
        <v>1</v>
      </c>
      <c r="U1401" t="str">
        <f t="shared" si="153"/>
        <v>Successful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8245</v>
      </c>
      <c r="I1402" s="10">
        <f t="shared" si="151"/>
        <v>42533.229166666672</v>
      </c>
      <c r="J1402" s="10">
        <f t="shared" si="152"/>
        <v>42498.341122685189</v>
      </c>
      <c r="K1402">
        <v>1465709400</v>
      </c>
      <c r="L1402">
        <v>1462695073</v>
      </c>
      <c r="M1402" t="b">
        <v>0</v>
      </c>
      <c r="N1402">
        <v>34</v>
      </c>
      <c r="O1402" s="5">
        <f t="shared" si="147"/>
        <v>1.6742857142857144</v>
      </c>
      <c r="P1402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t="s">
        <v>8274</v>
      </c>
      <c r="T1402" t="b">
        <v>1</v>
      </c>
      <c r="U1402" t="str">
        <f t="shared" si="153"/>
        <v>Successful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8244</v>
      </c>
      <c r="I1403" s="10">
        <f t="shared" si="151"/>
        <v>41420.99622685185</v>
      </c>
      <c r="J1403" s="10">
        <f t="shared" si="152"/>
        <v>41399.99622685185</v>
      </c>
      <c r="K1403">
        <v>1369612474</v>
      </c>
      <c r="L1403">
        <v>1367798074</v>
      </c>
      <c r="M1403" t="b">
        <v>0</v>
      </c>
      <c r="N1403">
        <v>240</v>
      </c>
      <c r="O1403" s="5">
        <f t="shared" si="147"/>
        <v>4.9652000000000003</v>
      </c>
      <c r="P140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t="s">
        <v>8274</v>
      </c>
      <c r="T1403" t="b">
        <v>1</v>
      </c>
      <c r="U1403" t="str">
        <f t="shared" si="153"/>
        <v>Successful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8245</v>
      </c>
      <c r="I1404" s="10">
        <f t="shared" si="151"/>
        <v>42125.011701388888</v>
      </c>
      <c r="J1404" s="10">
        <f t="shared" si="152"/>
        <v>42065.053368055553</v>
      </c>
      <c r="K1404">
        <v>1430439411</v>
      </c>
      <c r="L1404">
        <v>1425259011</v>
      </c>
      <c r="M1404" t="b">
        <v>0</v>
      </c>
      <c r="N1404">
        <v>113</v>
      </c>
      <c r="O1404" s="5">
        <f t="shared" si="147"/>
        <v>1.0915999999999999</v>
      </c>
      <c r="P1404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t="s">
        <v>8274</v>
      </c>
      <c r="T1404" t="b">
        <v>1</v>
      </c>
      <c r="U1404" t="str">
        <f t="shared" si="153"/>
        <v>Successful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8244</v>
      </c>
      <c r="I1405" s="10">
        <f t="shared" si="151"/>
        <v>41481.062905092593</v>
      </c>
      <c r="J1405" s="10">
        <f t="shared" si="152"/>
        <v>41451.062905092593</v>
      </c>
      <c r="K1405">
        <v>1374802235</v>
      </c>
      <c r="L1405">
        <v>1372210235</v>
      </c>
      <c r="M1405" t="b">
        <v>0</v>
      </c>
      <c r="N1405">
        <v>66</v>
      </c>
      <c r="O1405" s="5">
        <f t="shared" si="147"/>
        <v>1.0257499999999999</v>
      </c>
      <c r="P140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t="s">
        <v>8274</v>
      </c>
      <c r="T1405" t="b">
        <v>1</v>
      </c>
      <c r="U1405" t="str">
        <f t="shared" si="153"/>
        <v>Successful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8224</v>
      </c>
      <c r="H1406" t="s">
        <v>8245</v>
      </c>
      <c r="I1406" s="10">
        <f t="shared" si="151"/>
        <v>42057.510243055556</v>
      </c>
      <c r="J1406" s="10">
        <f t="shared" si="152"/>
        <v>42032.510243055556</v>
      </c>
      <c r="K1406">
        <v>1424607285</v>
      </c>
      <c r="L1406">
        <v>1422447285</v>
      </c>
      <c r="M1406" t="b">
        <v>1</v>
      </c>
      <c r="N1406">
        <v>5</v>
      </c>
      <c r="O1406" s="5">
        <f t="shared" si="147"/>
        <v>1.6620689655172414E-2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t="s">
        <v>8285</v>
      </c>
      <c r="T1406" t="b">
        <v>0</v>
      </c>
      <c r="U1406" t="str">
        <f t="shared" si="153"/>
        <v>Unsuccessful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8223</v>
      </c>
      <c r="H1407" t="s">
        <v>8244</v>
      </c>
      <c r="I1407" s="10">
        <f t="shared" si="151"/>
        <v>41971.722233796296</v>
      </c>
      <c r="J1407" s="10">
        <f t="shared" si="152"/>
        <v>41941.680567129632</v>
      </c>
      <c r="K1407">
        <v>1417195201</v>
      </c>
      <c r="L1407">
        <v>1414599601</v>
      </c>
      <c r="M1407" t="b">
        <v>1</v>
      </c>
      <c r="N1407">
        <v>17</v>
      </c>
      <c r="O1407" s="5">
        <f t="shared" si="147"/>
        <v>4.1999999999999997E-3</v>
      </c>
      <c r="P140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t="s">
        <v>8285</v>
      </c>
      <c r="T1407" t="b">
        <v>0</v>
      </c>
      <c r="U1407" t="str">
        <f t="shared" si="153"/>
        <v>Unsuccessful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8236</v>
      </c>
      <c r="H1408" t="s">
        <v>8247</v>
      </c>
      <c r="I1408" s="10">
        <f t="shared" si="151"/>
        <v>42350.416666666672</v>
      </c>
      <c r="J1408" s="10">
        <f t="shared" si="152"/>
        <v>42297.432951388888</v>
      </c>
      <c r="K1408">
        <v>1449914400</v>
      </c>
      <c r="L1408">
        <v>1445336607</v>
      </c>
      <c r="M1408" t="b">
        <v>0</v>
      </c>
      <c r="N1408">
        <v>3</v>
      </c>
      <c r="O1408" s="5">
        <f t="shared" si="147"/>
        <v>1.25E-3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t="s">
        <v>8285</v>
      </c>
      <c r="T1408" t="b">
        <v>0</v>
      </c>
      <c r="U1408" t="str">
        <f t="shared" si="153"/>
        <v>Unsuccessful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8223</v>
      </c>
      <c r="H1409" t="s">
        <v>8244</v>
      </c>
      <c r="I1409" s="10">
        <f t="shared" si="151"/>
        <v>41863.536782407406</v>
      </c>
      <c r="J1409" s="10">
        <f t="shared" si="152"/>
        <v>41838.536782407406</v>
      </c>
      <c r="K1409">
        <v>1407847978</v>
      </c>
      <c r="L1409">
        <v>1405687978</v>
      </c>
      <c r="M1409" t="b">
        <v>0</v>
      </c>
      <c r="N1409">
        <v>2</v>
      </c>
      <c r="O1409" s="5">
        <f t="shared" si="147"/>
        <v>5.0000000000000001E-3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t="s">
        <v>8285</v>
      </c>
      <c r="T1409" t="b">
        <v>0</v>
      </c>
      <c r="U1409" t="str">
        <f t="shared" si="153"/>
        <v>Unsuccessful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8224</v>
      </c>
      <c r="H1410" t="s">
        <v>8245</v>
      </c>
      <c r="I1410" s="10">
        <f t="shared" si="151"/>
        <v>42321.913842592592</v>
      </c>
      <c r="J1410" s="10">
        <f t="shared" si="152"/>
        <v>42291.872175925921</v>
      </c>
      <c r="K1410">
        <v>1447451756</v>
      </c>
      <c r="L1410">
        <v>1444856156</v>
      </c>
      <c r="M1410" t="b">
        <v>0</v>
      </c>
      <c r="N1410">
        <v>6</v>
      </c>
      <c r="O1410" s="5">
        <f t="shared" ref="O1410:O1473" si="154">E1410/D1410</f>
        <v>7.1999999999999995E-2</v>
      </c>
      <c r="P1410">
        <f t="shared" ref="P1410:P1473" si="155">IFERROR((E1410/N1410),"Received No Donations")</f>
        <v>12</v>
      </c>
      <c r="Q1410" t="str">
        <f t="shared" ref="Q1410:Q1473" si="156">LEFT(S1410,FIND("/",S1410)-1)</f>
        <v>publishing</v>
      </c>
      <c r="R1410" t="str">
        <f t="shared" ref="R1410:R1473" si="157">RIGHT(S1410,LEN(S1410)-FIND("/",S1410))</f>
        <v>translations</v>
      </c>
      <c r="S1410" t="s">
        <v>8285</v>
      </c>
      <c r="T1410" t="b">
        <v>0</v>
      </c>
      <c r="U1410" t="str">
        <f t="shared" si="153"/>
        <v>Unsuccessful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8223</v>
      </c>
      <c r="H1411" t="s">
        <v>8244</v>
      </c>
      <c r="I1411" s="10">
        <f t="shared" ref="I1411:I1474" si="158">((K1411/86400)/IF(LEN(K1411)=13,1000,1))+DATE(1970,1,1)</f>
        <v>42005.175173611111</v>
      </c>
      <c r="J1411" s="10">
        <f t="shared" ref="J1411:J1474" si="159">((L1411/86400)/IF(LEN(L1411)=13,1000,1))+DATE(1970,1,1)</f>
        <v>41945.133506944447</v>
      </c>
      <c r="K1411">
        <v>1420085535</v>
      </c>
      <c r="L1411">
        <v>1414897935</v>
      </c>
      <c r="M1411" t="b">
        <v>0</v>
      </c>
      <c r="N1411">
        <v>0</v>
      </c>
      <c r="O1411" s="5">
        <f t="shared" si="154"/>
        <v>0</v>
      </c>
      <c r="P1411" t="str">
        <f t="shared" si="155"/>
        <v>Received No Donations</v>
      </c>
      <c r="Q1411" t="str">
        <f t="shared" si="156"/>
        <v>publishing</v>
      </c>
      <c r="R1411" t="str">
        <f t="shared" si="157"/>
        <v>translations</v>
      </c>
      <c r="S1411" t="s">
        <v>8285</v>
      </c>
      <c r="T1411" t="b">
        <v>0</v>
      </c>
      <c r="U1411" t="str">
        <f t="shared" ref="U1411:U1474" si="160">IF(F1411="successful","Successful","Unsuccessful")</f>
        <v>Unsuccessful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8236</v>
      </c>
      <c r="H1412" t="s">
        <v>8247</v>
      </c>
      <c r="I1412" s="10">
        <f t="shared" si="158"/>
        <v>42524.318518518514</v>
      </c>
      <c r="J1412" s="10">
        <f t="shared" si="159"/>
        <v>42479.318518518514</v>
      </c>
      <c r="K1412">
        <v>1464939520</v>
      </c>
      <c r="L1412">
        <v>1461051520</v>
      </c>
      <c r="M1412" t="b">
        <v>0</v>
      </c>
      <c r="N1412">
        <v>1</v>
      </c>
      <c r="O1412" s="5">
        <f t="shared" si="154"/>
        <v>1.6666666666666666E-4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t="s">
        <v>8285</v>
      </c>
      <c r="T1412" t="b">
        <v>0</v>
      </c>
      <c r="U1412" t="str">
        <f t="shared" si="160"/>
        <v>Unsuccessful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8224</v>
      </c>
      <c r="H1413" t="s">
        <v>8245</v>
      </c>
      <c r="I1413" s="10">
        <f t="shared" si="158"/>
        <v>42041.059027777781</v>
      </c>
      <c r="J1413" s="10">
        <f t="shared" si="159"/>
        <v>42013.059027777781</v>
      </c>
      <c r="K1413">
        <v>1423185900</v>
      </c>
      <c r="L1413">
        <v>1420766700</v>
      </c>
      <c r="M1413" t="b">
        <v>0</v>
      </c>
      <c r="N1413">
        <v>3</v>
      </c>
      <c r="O1413" s="5">
        <f t="shared" si="154"/>
        <v>2.3333333333333335E-3</v>
      </c>
      <c r="P141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t="s">
        <v>8285</v>
      </c>
      <c r="T1413" t="b">
        <v>0</v>
      </c>
      <c r="U1413" t="str">
        <f t="shared" si="160"/>
        <v>Unsuccessful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8223</v>
      </c>
      <c r="H1414" t="s">
        <v>8244</v>
      </c>
      <c r="I1414" s="10">
        <f t="shared" si="158"/>
        <v>41977.063645833332</v>
      </c>
      <c r="J1414" s="10">
        <f t="shared" si="159"/>
        <v>41947.063645833332</v>
      </c>
      <c r="K1414">
        <v>1417656699</v>
      </c>
      <c r="L1414">
        <v>1415064699</v>
      </c>
      <c r="M1414" t="b">
        <v>0</v>
      </c>
      <c r="N1414">
        <v>13</v>
      </c>
      <c r="O1414" s="5">
        <f t="shared" si="154"/>
        <v>4.5714285714285714E-2</v>
      </c>
      <c r="P1414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t="s">
        <v>8285</v>
      </c>
      <c r="T1414" t="b">
        <v>0</v>
      </c>
      <c r="U1414" t="str">
        <f t="shared" si="160"/>
        <v>Unsuccessful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8236</v>
      </c>
      <c r="H1415" t="s">
        <v>8247</v>
      </c>
      <c r="I1415" s="10">
        <f t="shared" si="158"/>
        <v>42420.437152777777</v>
      </c>
      <c r="J1415" s="10">
        <f t="shared" si="159"/>
        <v>42360.437152777777</v>
      </c>
      <c r="K1415">
        <v>1455964170</v>
      </c>
      <c r="L1415">
        <v>1450780170</v>
      </c>
      <c r="M1415" t="b">
        <v>0</v>
      </c>
      <c r="N1415">
        <v>1</v>
      </c>
      <c r="O1415" s="5">
        <f t="shared" si="154"/>
        <v>0.05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t="s">
        <v>8285</v>
      </c>
      <c r="T1415" t="b">
        <v>0</v>
      </c>
      <c r="U1415" t="str">
        <f t="shared" si="160"/>
        <v>Unsuccessful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8223</v>
      </c>
      <c r="H1416" t="s">
        <v>8244</v>
      </c>
      <c r="I1416" s="10">
        <f t="shared" si="158"/>
        <v>42738.25309027778</v>
      </c>
      <c r="J1416" s="10">
        <f t="shared" si="159"/>
        <v>42708.25309027778</v>
      </c>
      <c r="K1416">
        <v>1483423467</v>
      </c>
      <c r="L1416">
        <v>1480831467</v>
      </c>
      <c r="M1416" t="b">
        <v>0</v>
      </c>
      <c r="N1416">
        <v>1</v>
      </c>
      <c r="O1416" s="5">
        <f t="shared" si="154"/>
        <v>2E-3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t="s">
        <v>8285</v>
      </c>
      <c r="T1416" t="b">
        <v>0</v>
      </c>
      <c r="U1416" t="str">
        <f t="shared" si="160"/>
        <v>Unsuccessful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8223</v>
      </c>
      <c r="H1417" t="s">
        <v>8244</v>
      </c>
      <c r="I1417" s="10">
        <f t="shared" si="158"/>
        <v>42232.675821759258</v>
      </c>
      <c r="J1417" s="10">
        <f t="shared" si="159"/>
        <v>42192.675821759258</v>
      </c>
      <c r="K1417">
        <v>1439741591</v>
      </c>
      <c r="L1417">
        <v>1436285591</v>
      </c>
      <c r="M1417" t="b">
        <v>0</v>
      </c>
      <c r="N1417">
        <v>9</v>
      </c>
      <c r="O1417" s="5">
        <f t="shared" si="154"/>
        <v>0.18181818181818182</v>
      </c>
      <c r="P141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t="s">
        <v>8285</v>
      </c>
      <c r="T1417" t="b">
        <v>0</v>
      </c>
      <c r="U1417" t="str">
        <f t="shared" si="160"/>
        <v>Unsuccessful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8223</v>
      </c>
      <c r="H1418" t="s">
        <v>8244</v>
      </c>
      <c r="I1418" s="10">
        <f t="shared" si="158"/>
        <v>42329.967812499999</v>
      </c>
      <c r="J1418" s="10">
        <f t="shared" si="159"/>
        <v>42299.926145833335</v>
      </c>
      <c r="K1418">
        <v>1448147619</v>
      </c>
      <c r="L1418">
        <v>1445552019</v>
      </c>
      <c r="M1418" t="b">
        <v>0</v>
      </c>
      <c r="N1418">
        <v>0</v>
      </c>
      <c r="O1418" s="5">
        <f t="shared" si="154"/>
        <v>0</v>
      </c>
      <c r="P1418" t="str">
        <f t="shared" si="155"/>
        <v>Received No Donations</v>
      </c>
      <c r="Q1418" t="str">
        <f t="shared" si="156"/>
        <v>publishing</v>
      </c>
      <c r="R1418" t="str">
        <f t="shared" si="157"/>
        <v>translations</v>
      </c>
      <c r="S1418" t="s">
        <v>8285</v>
      </c>
      <c r="T1418" t="b">
        <v>0</v>
      </c>
      <c r="U1418" t="str">
        <f t="shared" si="160"/>
        <v>Unsuccessful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8223</v>
      </c>
      <c r="H1419" t="s">
        <v>8244</v>
      </c>
      <c r="I1419" s="10">
        <f t="shared" si="158"/>
        <v>42262.46597222222</v>
      </c>
      <c r="J1419" s="10">
        <f t="shared" si="159"/>
        <v>42232.15016203704</v>
      </c>
      <c r="K1419">
        <v>1442315460</v>
      </c>
      <c r="L1419">
        <v>1439696174</v>
      </c>
      <c r="M1419" t="b">
        <v>0</v>
      </c>
      <c r="N1419">
        <v>2</v>
      </c>
      <c r="O1419" s="5">
        <f t="shared" si="154"/>
        <v>1.2222222222222223E-2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t="s">
        <v>8285</v>
      </c>
      <c r="T1419" t="b">
        <v>0</v>
      </c>
      <c r="U1419" t="str">
        <f t="shared" si="160"/>
        <v>Unsuccessful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8226</v>
      </c>
      <c r="H1420" t="s">
        <v>8247</v>
      </c>
      <c r="I1420" s="10">
        <f t="shared" si="158"/>
        <v>42425.456412037034</v>
      </c>
      <c r="J1420" s="10">
        <f t="shared" si="159"/>
        <v>42395.456412037034</v>
      </c>
      <c r="K1420">
        <v>1456397834</v>
      </c>
      <c r="L1420">
        <v>1453805834</v>
      </c>
      <c r="M1420" t="b">
        <v>0</v>
      </c>
      <c r="N1420">
        <v>1</v>
      </c>
      <c r="O1420" s="5">
        <f t="shared" si="154"/>
        <v>2E-3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t="s">
        <v>8285</v>
      </c>
      <c r="T1420" t="b">
        <v>0</v>
      </c>
      <c r="U1420" t="str">
        <f t="shared" si="160"/>
        <v>Unsuccessful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8223</v>
      </c>
      <c r="H1421" t="s">
        <v>8244</v>
      </c>
      <c r="I1421" s="10">
        <f t="shared" si="158"/>
        <v>42652.456238425926</v>
      </c>
      <c r="J1421" s="10">
        <f t="shared" si="159"/>
        <v>42622.456238425926</v>
      </c>
      <c r="K1421">
        <v>1476010619</v>
      </c>
      <c r="L1421">
        <v>1473418619</v>
      </c>
      <c r="M1421" t="b">
        <v>0</v>
      </c>
      <c r="N1421">
        <v>10</v>
      </c>
      <c r="O1421" s="5">
        <f t="shared" si="154"/>
        <v>7.0634920634920634E-2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t="s">
        <v>8285</v>
      </c>
      <c r="T1421" t="b">
        <v>0</v>
      </c>
      <c r="U1421" t="str">
        <f t="shared" si="160"/>
        <v>Unsuccessful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8223</v>
      </c>
      <c r="H1422" t="s">
        <v>8244</v>
      </c>
      <c r="I1422" s="10">
        <f t="shared" si="158"/>
        <v>42549.667662037042</v>
      </c>
      <c r="J1422" s="10">
        <f t="shared" si="159"/>
        <v>42524.667662037042</v>
      </c>
      <c r="K1422">
        <v>1467129686</v>
      </c>
      <c r="L1422">
        <v>1464969686</v>
      </c>
      <c r="M1422" t="b">
        <v>0</v>
      </c>
      <c r="N1422">
        <v>3</v>
      </c>
      <c r="O1422" s="5">
        <f t="shared" si="154"/>
        <v>2.7272727272727271E-2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t="s">
        <v>8285</v>
      </c>
      <c r="T1422" t="b">
        <v>0</v>
      </c>
      <c r="U1422" t="str">
        <f t="shared" si="160"/>
        <v>Unsuccessful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8234</v>
      </c>
      <c r="H1423" t="s">
        <v>8253</v>
      </c>
      <c r="I1423" s="10">
        <f t="shared" si="158"/>
        <v>42043.915613425925</v>
      </c>
      <c r="J1423" s="10">
        <f t="shared" si="159"/>
        <v>42013.915613425925</v>
      </c>
      <c r="K1423">
        <v>1423432709</v>
      </c>
      <c r="L1423">
        <v>1420840709</v>
      </c>
      <c r="M1423" t="b">
        <v>0</v>
      </c>
      <c r="N1423">
        <v>2</v>
      </c>
      <c r="O1423" s="5">
        <f t="shared" si="154"/>
        <v>1E-3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t="s">
        <v>8285</v>
      </c>
      <c r="T1423" t="b">
        <v>0</v>
      </c>
      <c r="U1423" t="str">
        <f t="shared" si="160"/>
        <v>Unsuccessful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8227</v>
      </c>
      <c r="H1424" t="s">
        <v>8248</v>
      </c>
      <c r="I1424" s="10">
        <f t="shared" si="158"/>
        <v>42634.239629629628</v>
      </c>
      <c r="J1424" s="10">
        <f t="shared" si="159"/>
        <v>42604.239629629628</v>
      </c>
      <c r="K1424">
        <v>1474436704</v>
      </c>
      <c r="L1424">
        <v>1471844704</v>
      </c>
      <c r="M1424" t="b">
        <v>0</v>
      </c>
      <c r="N1424">
        <v>2</v>
      </c>
      <c r="O1424" s="5">
        <f t="shared" si="154"/>
        <v>1.0399999999999999E-3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t="s">
        <v>8285</v>
      </c>
      <c r="T1424" t="b">
        <v>0</v>
      </c>
      <c r="U1424" t="str">
        <f t="shared" si="160"/>
        <v>Unsuccessful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8225</v>
      </c>
      <c r="H1425" t="s">
        <v>8246</v>
      </c>
      <c r="I1425" s="10">
        <f t="shared" si="158"/>
        <v>42370.360312500001</v>
      </c>
      <c r="J1425" s="10">
        <f t="shared" si="159"/>
        <v>42340.360312500001</v>
      </c>
      <c r="K1425">
        <v>1451637531</v>
      </c>
      <c r="L1425">
        <v>1449045531</v>
      </c>
      <c r="M1425" t="b">
        <v>0</v>
      </c>
      <c r="N1425">
        <v>1</v>
      </c>
      <c r="O1425" s="5">
        <f t="shared" si="154"/>
        <v>3.3333333333333335E-3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t="s">
        <v>8285</v>
      </c>
      <c r="T1425" t="b">
        <v>0</v>
      </c>
      <c r="U1425" t="str">
        <f t="shared" si="160"/>
        <v>Unsuccessful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8223</v>
      </c>
      <c r="H1426" t="s">
        <v>8244</v>
      </c>
      <c r="I1426" s="10">
        <f t="shared" si="158"/>
        <v>42689.759282407409</v>
      </c>
      <c r="J1426" s="10">
        <f t="shared" si="159"/>
        <v>42676.717615740738</v>
      </c>
      <c r="K1426">
        <v>1479233602</v>
      </c>
      <c r="L1426">
        <v>1478106802</v>
      </c>
      <c r="M1426" t="b">
        <v>0</v>
      </c>
      <c r="N1426">
        <v>14</v>
      </c>
      <c r="O1426" s="5">
        <f t="shared" si="154"/>
        <v>0.2036</v>
      </c>
      <c r="P1426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t="s">
        <v>8285</v>
      </c>
      <c r="T1426" t="b">
        <v>0</v>
      </c>
      <c r="U1426" t="str">
        <f t="shared" si="160"/>
        <v>Unsuccessful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8223</v>
      </c>
      <c r="H1427" t="s">
        <v>8244</v>
      </c>
      <c r="I1427" s="10">
        <f t="shared" si="158"/>
        <v>42123.131469907406</v>
      </c>
      <c r="J1427" s="10">
        <f t="shared" si="159"/>
        <v>42093.131469907406</v>
      </c>
      <c r="K1427">
        <v>1430276959</v>
      </c>
      <c r="L1427">
        <v>1427684959</v>
      </c>
      <c r="M1427" t="b">
        <v>0</v>
      </c>
      <c r="N1427">
        <v>0</v>
      </c>
      <c r="O1427" s="5">
        <f t="shared" si="154"/>
        <v>0</v>
      </c>
      <c r="P1427" t="str">
        <f t="shared" si="155"/>
        <v>Received No Donations</v>
      </c>
      <c r="Q1427" t="str">
        <f t="shared" si="156"/>
        <v>publishing</v>
      </c>
      <c r="R1427" t="str">
        <f t="shared" si="157"/>
        <v>translations</v>
      </c>
      <c r="S1427" t="s">
        <v>8285</v>
      </c>
      <c r="T1427" t="b">
        <v>0</v>
      </c>
      <c r="U1427" t="str">
        <f t="shared" si="160"/>
        <v>Unsuccessful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8235</v>
      </c>
      <c r="H1428" t="s">
        <v>8247</v>
      </c>
      <c r="I1428" s="10">
        <f t="shared" si="158"/>
        <v>42240.390277777777</v>
      </c>
      <c r="J1428" s="10">
        <f t="shared" si="159"/>
        <v>42180.390277777777</v>
      </c>
      <c r="K1428">
        <v>1440408120</v>
      </c>
      <c r="L1428">
        <v>1435224120</v>
      </c>
      <c r="M1428" t="b">
        <v>0</v>
      </c>
      <c r="N1428">
        <v>0</v>
      </c>
      <c r="O1428" s="5">
        <f t="shared" si="154"/>
        <v>0</v>
      </c>
      <c r="P1428" t="str">
        <f t="shared" si="155"/>
        <v>Received No Donations</v>
      </c>
      <c r="Q1428" t="str">
        <f t="shared" si="156"/>
        <v>publishing</v>
      </c>
      <c r="R1428" t="str">
        <f t="shared" si="157"/>
        <v>translations</v>
      </c>
      <c r="S1428" t="s">
        <v>8285</v>
      </c>
      <c r="T1428" t="b">
        <v>0</v>
      </c>
      <c r="U1428" t="str">
        <f t="shared" si="160"/>
        <v>Unsuccessful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8235</v>
      </c>
      <c r="H1429" t="s">
        <v>8247</v>
      </c>
      <c r="I1429" s="10">
        <f t="shared" si="158"/>
        <v>42631.851678240739</v>
      </c>
      <c r="J1429" s="10">
        <f t="shared" si="159"/>
        <v>42601.851678240739</v>
      </c>
      <c r="K1429">
        <v>1474230385</v>
      </c>
      <c r="L1429">
        <v>1471638385</v>
      </c>
      <c r="M1429" t="b">
        <v>0</v>
      </c>
      <c r="N1429">
        <v>4</v>
      </c>
      <c r="O1429" s="5">
        <f t="shared" si="154"/>
        <v>8.3799999999999999E-2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t="s">
        <v>8285</v>
      </c>
      <c r="T1429" t="b">
        <v>0</v>
      </c>
      <c r="U1429" t="str">
        <f t="shared" si="160"/>
        <v>Unsuccessful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8226</v>
      </c>
      <c r="H1430" t="s">
        <v>8247</v>
      </c>
      <c r="I1430" s="10">
        <f t="shared" si="158"/>
        <v>42462.338159722218</v>
      </c>
      <c r="J1430" s="10">
        <f t="shared" si="159"/>
        <v>42432.379826388889</v>
      </c>
      <c r="K1430">
        <v>1459584417</v>
      </c>
      <c r="L1430">
        <v>1456996017</v>
      </c>
      <c r="M1430" t="b">
        <v>0</v>
      </c>
      <c r="N1430">
        <v>3</v>
      </c>
      <c r="O1430" s="5">
        <f t="shared" si="154"/>
        <v>4.4999999999999998E-2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t="s">
        <v>8285</v>
      </c>
      <c r="T1430" t="b">
        <v>0</v>
      </c>
      <c r="U1430" t="str">
        <f t="shared" si="160"/>
        <v>Unsuccessful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8223</v>
      </c>
      <c r="H1431" t="s">
        <v>8244</v>
      </c>
      <c r="I1431" s="10">
        <f t="shared" si="158"/>
        <v>42104.060671296298</v>
      </c>
      <c r="J1431" s="10">
        <f t="shared" si="159"/>
        <v>42074.060671296298</v>
      </c>
      <c r="K1431">
        <v>1428629242</v>
      </c>
      <c r="L1431">
        <v>1426037242</v>
      </c>
      <c r="M1431" t="b">
        <v>0</v>
      </c>
      <c r="N1431">
        <v>0</v>
      </c>
      <c r="O1431" s="5">
        <f t="shared" si="154"/>
        <v>0</v>
      </c>
      <c r="P1431" t="str">
        <f t="shared" si="155"/>
        <v>Received No Donations</v>
      </c>
      <c r="Q1431" t="str">
        <f t="shared" si="156"/>
        <v>publishing</v>
      </c>
      <c r="R1431" t="str">
        <f t="shared" si="157"/>
        <v>translations</v>
      </c>
      <c r="S1431" t="s">
        <v>8285</v>
      </c>
      <c r="T1431" t="b">
        <v>0</v>
      </c>
      <c r="U1431" t="str">
        <f t="shared" si="160"/>
        <v>Unsuccessful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8223</v>
      </c>
      <c r="H1432" t="s">
        <v>8244</v>
      </c>
      <c r="I1432" s="10">
        <f t="shared" si="158"/>
        <v>41992.813518518524</v>
      </c>
      <c r="J1432" s="10">
        <f t="shared" si="159"/>
        <v>41961.813518518524</v>
      </c>
      <c r="K1432">
        <v>1419017488</v>
      </c>
      <c r="L1432">
        <v>1416339088</v>
      </c>
      <c r="M1432" t="b">
        <v>0</v>
      </c>
      <c r="N1432">
        <v>5</v>
      </c>
      <c r="O1432" s="5">
        <f t="shared" si="154"/>
        <v>8.0600000000000005E-2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t="s">
        <v>8285</v>
      </c>
      <c r="T1432" t="b">
        <v>0</v>
      </c>
      <c r="U1432" t="str">
        <f t="shared" si="160"/>
        <v>Unsuccessful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8223</v>
      </c>
      <c r="H1433" t="s">
        <v>8244</v>
      </c>
      <c r="I1433" s="10">
        <f t="shared" si="158"/>
        <v>42334.252500000002</v>
      </c>
      <c r="J1433" s="10">
        <f t="shared" si="159"/>
        <v>42304.210833333331</v>
      </c>
      <c r="K1433">
        <v>1448517816</v>
      </c>
      <c r="L1433">
        <v>1445922216</v>
      </c>
      <c r="M1433" t="b">
        <v>0</v>
      </c>
      <c r="N1433">
        <v>47</v>
      </c>
      <c r="O1433" s="5">
        <f t="shared" si="154"/>
        <v>0.31947058823529412</v>
      </c>
      <c r="P143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t="s">
        <v>8285</v>
      </c>
      <c r="T1433" t="b">
        <v>0</v>
      </c>
      <c r="U1433" t="str">
        <f t="shared" si="160"/>
        <v>Unsuccessful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8223</v>
      </c>
      <c r="H1434" t="s">
        <v>8244</v>
      </c>
      <c r="I1434" s="10">
        <f t="shared" si="158"/>
        <v>42205.780416666668</v>
      </c>
      <c r="J1434" s="10">
        <f t="shared" si="159"/>
        <v>42175.780416666668</v>
      </c>
      <c r="K1434">
        <v>1437417828</v>
      </c>
      <c r="L1434">
        <v>1434825828</v>
      </c>
      <c r="M1434" t="b">
        <v>0</v>
      </c>
      <c r="N1434">
        <v>0</v>
      </c>
      <c r="O1434" s="5">
        <f t="shared" si="154"/>
        <v>0</v>
      </c>
      <c r="P1434" t="str">
        <f t="shared" si="155"/>
        <v>Received No Donations</v>
      </c>
      <c r="Q1434" t="str">
        <f t="shared" si="156"/>
        <v>publishing</v>
      </c>
      <c r="R1434" t="str">
        <f t="shared" si="157"/>
        <v>translations</v>
      </c>
      <c r="S1434" t="s">
        <v>8285</v>
      </c>
      <c r="T1434" t="b">
        <v>0</v>
      </c>
      <c r="U1434" t="str">
        <f t="shared" si="160"/>
        <v>Unsuccessful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8236</v>
      </c>
      <c r="H1435" t="s">
        <v>8247</v>
      </c>
      <c r="I1435" s="10">
        <f t="shared" si="158"/>
        <v>42714.458333333328</v>
      </c>
      <c r="J1435" s="10">
        <f t="shared" si="159"/>
        <v>42673.625868055555</v>
      </c>
      <c r="K1435">
        <v>1481367600</v>
      </c>
      <c r="L1435">
        <v>1477839675</v>
      </c>
      <c r="M1435" t="b">
        <v>0</v>
      </c>
      <c r="N1435">
        <v>10</v>
      </c>
      <c r="O1435" s="5">
        <f t="shared" si="154"/>
        <v>6.7083333333333328E-2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t="s">
        <v>8285</v>
      </c>
      <c r="T1435" t="b">
        <v>0</v>
      </c>
      <c r="U1435" t="str">
        <f t="shared" si="160"/>
        <v>Unsuccessful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8231</v>
      </c>
      <c r="H1436" t="s">
        <v>8251</v>
      </c>
      <c r="I1436" s="10">
        <f t="shared" si="158"/>
        <v>42163.625</v>
      </c>
      <c r="J1436" s="10">
        <f t="shared" si="159"/>
        <v>42142.767106481479</v>
      </c>
      <c r="K1436">
        <v>1433775600</v>
      </c>
      <c r="L1436">
        <v>1431973478</v>
      </c>
      <c r="M1436" t="b">
        <v>0</v>
      </c>
      <c r="N1436">
        <v>11</v>
      </c>
      <c r="O1436" s="5">
        <f t="shared" si="154"/>
        <v>9.987804878048781E-2</v>
      </c>
      <c r="P1436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t="s">
        <v>8285</v>
      </c>
      <c r="T1436" t="b">
        <v>0</v>
      </c>
      <c r="U1436" t="str">
        <f t="shared" si="160"/>
        <v>Unsuccessful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8236</v>
      </c>
      <c r="H1437" t="s">
        <v>8247</v>
      </c>
      <c r="I1437" s="10">
        <f t="shared" si="158"/>
        <v>42288.780324074076</v>
      </c>
      <c r="J1437" s="10">
        <f t="shared" si="159"/>
        <v>42258.780324074076</v>
      </c>
      <c r="K1437">
        <v>1444589020</v>
      </c>
      <c r="L1437">
        <v>1441997020</v>
      </c>
      <c r="M1437" t="b">
        <v>0</v>
      </c>
      <c r="N1437">
        <v>2</v>
      </c>
      <c r="O1437" s="5">
        <f t="shared" si="154"/>
        <v>1E-3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t="s">
        <v>8285</v>
      </c>
      <c r="T1437" t="b">
        <v>0</v>
      </c>
      <c r="U1437" t="str">
        <f t="shared" si="160"/>
        <v>Unsuccessful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8235</v>
      </c>
      <c r="H1438" t="s">
        <v>8247</v>
      </c>
      <c r="I1438" s="10">
        <f t="shared" si="158"/>
        <v>42421.35019675926</v>
      </c>
      <c r="J1438" s="10">
        <f t="shared" si="159"/>
        <v>42391.35019675926</v>
      </c>
      <c r="K1438">
        <v>1456043057</v>
      </c>
      <c r="L1438">
        <v>1453451057</v>
      </c>
      <c r="M1438" t="b">
        <v>0</v>
      </c>
      <c r="N1438">
        <v>2</v>
      </c>
      <c r="O1438" s="5">
        <f t="shared" si="154"/>
        <v>7.7000000000000002E-3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t="s">
        <v>8285</v>
      </c>
      <c r="T1438" t="b">
        <v>0</v>
      </c>
      <c r="U1438" t="str">
        <f t="shared" si="160"/>
        <v>Unsuccessful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8223</v>
      </c>
      <c r="H1439" t="s">
        <v>8244</v>
      </c>
      <c r="I1439" s="10">
        <f t="shared" si="158"/>
        <v>41833.207638888889</v>
      </c>
      <c r="J1439" s="10">
        <f t="shared" si="159"/>
        <v>41796.531701388885</v>
      </c>
      <c r="K1439">
        <v>1405227540</v>
      </c>
      <c r="L1439">
        <v>1402058739</v>
      </c>
      <c r="M1439" t="b">
        <v>0</v>
      </c>
      <c r="N1439">
        <v>22</v>
      </c>
      <c r="O1439" s="5">
        <f t="shared" si="154"/>
        <v>0.26900000000000002</v>
      </c>
      <c r="P1439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t="s">
        <v>8285</v>
      </c>
      <c r="T1439" t="b">
        <v>0</v>
      </c>
      <c r="U1439" t="str">
        <f t="shared" si="160"/>
        <v>Unsuccessful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8231</v>
      </c>
      <c r="H1440" t="s">
        <v>8251</v>
      </c>
      <c r="I1440" s="10">
        <f t="shared" si="158"/>
        <v>42487.579861111109</v>
      </c>
      <c r="J1440" s="10">
        <f t="shared" si="159"/>
        <v>42457.871516203704</v>
      </c>
      <c r="K1440">
        <v>1461765300</v>
      </c>
      <c r="L1440">
        <v>1459198499</v>
      </c>
      <c r="M1440" t="b">
        <v>0</v>
      </c>
      <c r="N1440">
        <v>8</v>
      </c>
      <c r="O1440" s="5">
        <f t="shared" si="154"/>
        <v>0.03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t="s">
        <v>8285</v>
      </c>
      <c r="T1440" t="b">
        <v>0</v>
      </c>
      <c r="U1440" t="str">
        <f t="shared" si="160"/>
        <v>Unsuccessful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8228</v>
      </c>
      <c r="H1441" t="s">
        <v>8249</v>
      </c>
      <c r="I1441" s="10">
        <f t="shared" si="158"/>
        <v>42070.829872685186</v>
      </c>
      <c r="J1441" s="10">
        <f t="shared" si="159"/>
        <v>42040.829872685186</v>
      </c>
      <c r="K1441">
        <v>1425758101</v>
      </c>
      <c r="L1441">
        <v>1423166101</v>
      </c>
      <c r="M1441" t="b">
        <v>0</v>
      </c>
      <c r="N1441">
        <v>6</v>
      </c>
      <c r="O1441" s="5">
        <f t="shared" si="154"/>
        <v>6.6055045871559637E-2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t="s">
        <v>8285</v>
      </c>
      <c r="T1441" t="b">
        <v>0</v>
      </c>
      <c r="U1441" t="str">
        <f t="shared" si="160"/>
        <v>Unsuccessful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8236</v>
      </c>
      <c r="H1442" t="s">
        <v>8247</v>
      </c>
      <c r="I1442" s="10">
        <f t="shared" si="158"/>
        <v>42516.748414351852</v>
      </c>
      <c r="J1442" s="10">
        <f t="shared" si="159"/>
        <v>42486.748414351852</v>
      </c>
      <c r="K1442">
        <v>1464285463</v>
      </c>
      <c r="L1442">
        <v>1461693463</v>
      </c>
      <c r="M1442" t="b">
        <v>0</v>
      </c>
      <c r="N1442">
        <v>1</v>
      </c>
      <c r="O1442" s="5">
        <f t="shared" si="154"/>
        <v>7.6923076923076926E-5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t="s">
        <v>8285</v>
      </c>
      <c r="T1442" t="b">
        <v>0</v>
      </c>
      <c r="U1442" t="str">
        <f t="shared" si="160"/>
        <v>Unsuccessful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8224</v>
      </c>
      <c r="H1443" t="s">
        <v>8245</v>
      </c>
      <c r="I1443" s="10">
        <f t="shared" si="158"/>
        <v>42258.765844907408</v>
      </c>
      <c r="J1443" s="10">
        <f t="shared" si="159"/>
        <v>42198.765844907408</v>
      </c>
      <c r="K1443">
        <v>1441995769</v>
      </c>
      <c r="L1443">
        <v>1436811769</v>
      </c>
      <c r="M1443" t="b">
        <v>0</v>
      </c>
      <c r="N1443">
        <v>3</v>
      </c>
      <c r="O1443" s="5">
        <f t="shared" si="154"/>
        <v>1.1222222222222222E-2</v>
      </c>
      <c r="P144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t="s">
        <v>8285</v>
      </c>
      <c r="T1443" t="b">
        <v>0</v>
      </c>
      <c r="U1443" t="str">
        <f t="shared" si="160"/>
        <v>Unsuccessful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8223</v>
      </c>
      <c r="H1444" t="s">
        <v>8244</v>
      </c>
      <c r="I1444" s="10">
        <f t="shared" si="158"/>
        <v>42515.64534722222</v>
      </c>
      <c r="J1444" s="10">
        <f t="shared" si="159"/>
        <v>42485.64534722222</v>
      </c>
      <c r="K1444">
        <v>1464190158</v>
      </c>
      <c r="L1444">
        <v>1461598158</v>
      </c>
      <c r="M1444" t="b">
        <v>0</v>
      </c>
      <c r="N1444">
        <v>0</v>
      </c>
      <c r="O1444" s="5">
        <f t="shared" si="154"/>
        <v>0</v>
      </c>
      <c r="P1444" t="str">
        <f t="shared" si="155"/>
        <v>Received No Donations</v>
      </c>
      <c r="Q1444" t="str">
        <f t="shared" si="156"/>
        <v>publishing</v>
      </c>
      <c r="R1444" t="str">
        <f t="shared" si="157"/>
        <v>translations</v>
      </c>
      <c r="S1444" t="s">
        <v>8285</v>
      </c>
      <c r="T1444" t="b">
        <v>0</v>
      </c>
      <c r="U1444" t="str">
        <f t="shared" si="160"/>
        <v>Unsuccessful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8229</v>
      </c>
      <c r="H1445" t="s">
        <v>8247</v>
      </c>
      <c r="I1445" s="10">
        <f t="shared" si="158"/>
        <v>42737.926030092596</v>
      </c>
      <c r="J1445" s="10">
        <f t="shared" si="159"/>
        <v>42707.926030092596</v>
      </c>
      <c r="K1445">
        <v>1483395209</v>
      </c>
      <c r="L1445">
        <v>1480803209</v>
      </c>
      <c r="M1445" t="b">
        <v>0</v>
      </c>
      <c r="N1445">
        <v>0</v>
      </c>
      <c r="O1445" s="5">
        <f t="shared" si="154"/>
        <v>0</v>
      </c>
      <c r="P1445" t="str">
        <f t="shared" si="155"/>
        <v>Received No Donations</v>
      </c>
      <c r="Q1445" t="str">
        <f t="shared" si="156"/>
        <v>publishing</v>
      </c>
      <c r="R1445" t="str">
        <f t="shared" si="157"/>
        <v>translations</v>
      </c>
      <c r="S1445" t="s">
        <v>8285</v>
      </c>
      <c r="T1445" t="b">
        <v>0</v>
      </c>
      <c r="U1445" t="str">
        <f t="shared" si="160"/>
        <v>Unsuccessful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8235</v>
      </c>
      <c r="H1446" t="s">
        <v>8247</v>
      </c>
      <c r="I1446" s="10">
        <f t="shared" si="158"/>
        <v>42259.873402777783</v>
      </c>
      <c r="J1446" s="10">
        <f t="shared" si="159"/>
        <v>42199.873402777783</v>
      </c>
      <c r="K1446">
        <v>1442091462</v>
      </c>
      <c r="L1446">
        <v>1436907462</v>
      </c>
      <c r="M1446" t="b">
        <v>0</v>
      </c>
      <c r="N1446">
        <v>0</v>
      </c>
      <c r="O1446" s="5">
        <f t="shared" si="154"/>
        <v>0</v>
      </c>
      <c r="P1446" t="str">
        <f t="shared" si="155"/>
        <v>Received No Donations</v>
      </c>
      <c r="Q1446" t="str">
        <f t="shared" si="156"/>
        <v>publishing</v>
      </c>
      <c r="R1446" t="str">
        <f t="shared" si="157"/>
        <v>translations</v>
      </c>
      <c r="S1446" t="s">
        <v>8285</v>
      </c>
      <c r="T1446" t="b">
        <v>0</v>
      </c>
      <c r="U1446" t="str">
        <f t="shared" si="160"/>
        <v>Unsuccessful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8235</v>
      </c>
      <c r="H1447" t="s">
        <v>8247</v>
      </c>
      <c r="I1447" s="10">
        <f t="shared" si="158"/>
        <v>42169.542303240742</v>
      </c>
      <c r="J1447" s="10">
        <f t="shared" si="159"/>
        <v>42139.542303240742</v>
      </c>
      <c r="K1447">
        <v>1434286855</v>
      </c>
      <c r="L1447">
        <v>1431694855</v>
      </c>
      <c r="M1447" t="b">
        <v>0</v>
      </c>
      <c r="N1447">
        <v>0</v>
      </c>
      <c r="O1447" s="5">
        <f t="shared" si="154"/>
        <v>0</v>
      </c>
      <c r="P1447" t="str">
        <f t="shared" si="155"/>
        <v>Received No Donations</v>
      </c>
      <c r="Q1447" t="str">
        <f t="shared" si="156"/>
        <v>publishing</v>
      </c>
      <c r="R1447" t="str">
        <f t="shared" si="157"/>
        <v>translations</v>
      </c>
      <c r="S1447" t="s">
        <v>8285</v>
      </c>
      <c r="T1447" t="b">
        <v>0</v>
      </c>
      <c r="U1447" t="str">
        <f t="shared" si="160"/>
        <v>Unsuccessful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8236</v>
      </c>
      <c r="H1448" t="s">
        <v>8247</v>
      </c>
      <c r="I1448" s="10">
        <f t="shared" si="158"/>
        <v>42481.447662037041</v>
      </c>
      <c r="J1448" s="10">
        <f t="shared" si="159"/>
        <v>42461.447662037041</v>
      </c>
      <c r="K1448">
        <v>1461235478</v>
      </c>
      <c r="L1448">
        <v>1459507478</v>
      </c>
      <c r="M1448" t="b">
        <v>0</v>
      </c>
      <c r="N1448">
        <v>0</v>
      </c>
      <c r="O1448" s="5">
        <f t="shared" si="154"/>
        <v>0</v>
      </c>
      <c r="P1448" t="str">
        <f t="shared" si="155"/>
        <v>Received No Donations</v>
      </c>
      <c r="Q1448" t="str">
        <f t="shared" si="156"/>
        <v>publishing</v>
      </c>
      <c r="R1448" t="str">
        <f t="shared" si="157"/>
        <v>translations</v>
      </c>
      <c r="S1448" t="s">
        <v>8285</v>
      </c>
      <c r="T1448" t="b">
        <v>0</v>
      </c>
      <c r="U1448" t="str">
        <f t="shared" si="160"/>
        <v>Unsuccessful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8223</v>
      </c>
      <c r="H1449" t="s">
        <v>8244</v>
      </c>
      <c r="I1449" s="10">
        <f t="shared" si="158"/>
        <v>42559.730717592596</v>
      </c>
      <c r="J1449" s="10">
        <f t="shared" si="159"/>
        <v>42529.730717592596</v>
      </c>
      <c r="K1449">
        <v>1467999134</v>
      </c>
      <c r="L1449">
        <v>1465407134</v>
      </c>
      <c r="M1449" t="b">
        <v>0</v>
      </c>
      <c r="N1449">
        <v>3</v>
      </c>
      <c r="O1449" s="5">
        <f t="shared" si="154"/>
        <v>1.4999999999999999E-4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t="s">
        <v>8285</v>
      </c>
      <c r="T1449" t="b">
        <v>0</v>
      </c>
      <c r="U1449" t="str">
        <f t="shared" si="160"/>
        <v>Unsuccessful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8225</v>
      </c>
      <c r="H1450" t="s">
        <v>8246</v>
      </c>
      <c r="I1450" s="10">
        <f t="shared" si="158"/>
        <v>42146.225694444445</v>
      </c>
      <c r="J1450" s="10">
        <f t="shared" si="159"/>
        <v>42115.936550925922</v>
      </c>
      <c r="K1450">
        <v>1432272300</v>
      </c>
      <c r="L1450">
        <v>1429655318</v>
      </c>
      <c r="M1450" t="b">
        <v>0</v>
      </c>
      <c r="N1450">
        <v>0</v>
      </c>
      <c r="O1450" s="5">
        <f t="shared" si="154"/>
        <v>0</v>
      </c>
      <c r="P1450" t="str">
        <f t="shared" si="155"/>
        <v>Received No Donations</v>
      </c>
      <c r="Q1450" t="str">
        <f t="shared" si="156"/>
        <v>publishing</v>
      </c>
      <c r="R1450" t="str">
        <f t="shared" si="157"/>
        <v>translations</v>
      </c>
      <c r="S1450" t="s">
        <v>8285</v>
      </c>
      <c r="T1450" t="b">
        <v>0</v>
      </c>
      <c r="U1450" t="str">
        <f t="shared" si="160"/>
        <v>Unsuccessful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8223</v>
      </c>
      <c r="H1451" t="s">
        <v>8244</v>
      </c>
      <c r="I1451" s="10">
        <f t="shared" si="158"/>
        <v>42134.811400462961</v>
      </c>
      <c r="J1451" s="10">
        <f t="shared" si="159"/>
        <v>42086.811400462961</v>
      </c>
      <c r="K1451">
        <v>1431286105</v>
      </c>
      <c r="L1451">
        <v>1427138905</v>
      </c>
      <c r="M1451" t="b">
        <v>0</v>
      </c>
      <c r="N1451">
        <v>0</v>
      </c>
      <c r="O1451" s="5">
        <f t="shared" si="154"/>
        <v>0</v>
      </c>
      <c r="P1451" t="str">
        <f t="shared" si="155"/>
        <v>Received No Donations</v>
      </c>
      <c r="Q1451" t="str">
        <f t="shared" si="156"/>
        <v>publishing</v>
      </c>
      <c r="R1451" t="str">
        <f t="shared" si="157"/>
        <v>translations</v>
      </c>
      <c r="S1451" t="s">
        <v>8285</v>
      </c>
      <c r="T1451" t="b">
        <v>0</v>
      </c>
      <c r="U1451" t="str">
        <f t="shared" si="160"/>
        <v>Unsuccessful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8223</v>
      </c>
      <c r="H1452" t="s">
        <v>8244</v>
      </c>
      <c r="I1452" s="10">
        <f t="shared" si="158"/>
        <v>42420.171261574069</v>
      </c>
      <c r="J1452" s="10">
        <f t="shared" si="159"/>
        <v>42390.171261574069</v>
      </c>
      <c r="K1452">
        <v>1455941197</v>
      </c>
      <c r="L1452">
        <v>1453349197</v>
      </c>
      <c r="M1452" t="b">
        <v>0</v>
      </c>
      <c r="N1452">
        <v>1</v>
      </c>
      <c r="O1452" s="5">
        <f t="shared" si="154"/>
        <v>1.0000000000000001E-5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t="s">
        <v>8285</v>
      </c>
      <c r="T1452" t="b">
        <v>0</v>
      </c>
      <c r="U1452" t="str">
        <f t="shared" si="160"/>
        <v>Unsuccessful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8223</v>
      </c>
      <c r="H1453" t="s">
        <v>8244</v>
      </c>
      <c r="I1453" s="10">
        <f t="shared" si="158"/>
        <v>41962.00068287037</v>
      </c>
      <c r="J1453" s="10">
        <f t="shared" si="159"/>
        <v>41931.959016203706</v>
      </c>
      <c r="K1453">
        <v>1416355259</v>
      </c>
      <c r="L1453">
        <v>1413759659</v>
      </c>
      <c r="M1453" t="b">
        <v>0</v>
      </c>
      <c r="N1453">
        <v>2</v>
      </c>
      <c r="O1453" s="5">
        <f t="shared" si="154"/>
        <v>1.0554089709762533E-4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t="s">
        <v>8285</v>
      </c>
      <c r="T1453" t="b">
        <v>0</v>
      </c>
      <c r="U1453" t="str">
        <f t="shared" si="160"/>
        <v>Unsuccessful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8223</v>
      </c>
      <c r="H1454" t="s">
        <v>8244</v>
      </c>
      <c r="I1454" s="10">
        <f t="shared" si="158"/>
        <v>41848.703275462962</v>
      </c>
      <c r="J1454" s="10">
        <f t="shared" si="159"/>
        <v>41818.703275462962</v>
      </c>
      <c r="K1454">
        <v>1406566363</v>
      </c>
      <c r="L1454">
        <v>1403974363</v>
      </c>
      <c r="M1454" t="b">
        <v>0</v>
      </c>
      <c r="N1454">
        <v>0</v>
      </c>
      <c r="O1454" s="5">
        <f t="shared" si="154"/>
        <v>0</v>
      </c>
      <c r="P1454" t="str">
        <f t="shared" si="155"/>
        <v>Received No Donations</v>
      </c>
      <c r="Q1454" t="str">
        <f t="shared" si="156"/>
        <v>publishing</v>
      </c>
      <c r="R1454" t="str">
        <f t="shared" si="157"/>
        <v>translations</v>
      </c>
      <c r="S1454" t="s">
        <v>8285</v>
      </c>
      <c r="T1454" t="b">
        <v>0</v>
      </c>
      <c r="U1454" t="str">
        <f t="shared" si="160"/>
        <v>Unsuccessful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8229</v>
      </c>
      <c r="H1455" t="s">
        <v>8247</v>
      </c>
      <c r="I1455" s="10">
        <f t="shared" si="158"/>
        <v>42840.654479166667</v>
      </c>
      <c r="J1455" s="10">
        <f t="shared" si="159"/>
        <v>42795.696145833332</v>
      </c>
      <c r="K1455">
        <v>1492270947</v>
      </c>
      <c r="L1455">
        <v>1488386547</v>
      </c>
      <c r="M1455" t="b">
        <v>0</v>
      </c>
      <c r="N1455">
        <v>0</v>
      </c>
      <c r="O1455" s="5">
        <f t="shared" si="154"/>
        <v>0</v>
      </c>
      <c r="P1455" t="str">
        <f t="shared" si="155"/>
        <v>Received No Donations</v>
      </c>
      <c r="Q1455" t="str">
        <f t="shared" si="156"/>
        <v>publishing</v>
      </c>
      <c r="R1455" t="str">
        <f t="shared" si="157"/>
        <v>translations</v>
      </c>
      <c r="S1455" t="s">
        <v>8285</v>
      </c>
      <c r="T1455" t="b">
        <v>0</v>
      </c>
      <c r="U1455" t="str">
        <f t="shared" si="160"/>
        <v>Unsuccessful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8226</v>
      </c>
      <c r="H1456" t="s">
        <v>8247</v>
      </c>
      <c r="I1456" s="10">
        <f t="shared" si="158"/>
        <v>42484.915972222225</v>
      </c>
      <c r="J1456" s="10">
        <f t="shared" si="159"/>
        <v>42463.866666666669</v>
      </c>
      <c r="K1456">
        <v>1461535140</v>
      </c>
      <c r="L1456">
        <v>1459716480</v>
      </c>
      <c r="M1456" t="b">
        <v>0</v>
      </c>
      <c r="N1456">
        <v>1</v>
      </c>
      <c r="O1456" s="5">
        <f t="shared" si="154"/>
        <v>8.5714285714285719E-3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t="s">
        <v>8285</v>
      </c>
      <c r="T1456" t="b">
        <v>0</v>
      </c>
      <c r="U1456" t="str">
        <f t="shared" si="160"/>
        <v>Unsuccessful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8223</v>
      </c>
      <c r="H1457" t="s">
        <v>8244</v>
      </c>
      <c r="I1457" s="10">
        <f t="shared" si="158"/>
        <v>41887.568749999999</v>
      </c>
      <c r="J1457" s="10">
        <f t="shared" si="159"/>
        <v>41832.672685185185</v>
      </c>
      <c r="K1457">
        <v>1409924340</v>
      </c>
      <c r="L1457">
        <v>1405181320</v>
      </c>
      <c r="M1457" t="b">
        <v>0</v>
      </c>
      <c r="N1457">
        <v>7</v>
      </c>
      <c r="O1457" s="5">
        <f t="shared" si="154"/>
        <v>0.105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t="s">
        <v>8285</v>
      </c>
      <c r="T1457" t="b">
        <v>0</v>
      </c>
      <c r="U1457" t="str">
        <f t="shared" si="160"/>
        <v>Unsuccessful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8236</v>
      </c>
      <c r="H1458" t="s">
        <v>8247</v>
      </c>
      <c r="I1458" s="10">
        <f t="shared" si="158"/>
        <v>42738.668576388889</v>
      </c>
      <c r="J1458" s="10">
        <f t="shared" si="159"/>
        <v>42708.668576388889</v>
      </c>
      <c r="K1458">
        <v>1483459365</v>
      </c>
      <c r="L1458">
        <v>1480867365</v>
      </c>
      <c r="M1458" t="b">
        <v>0</v>
      </c>
      <c r="N1458">
        <v>3</v>
      </c>
      <c r="O1458" s="5">
        <f t="shared" si="154"/>
        <v>2.9000000000000001E-2</v>
      </c>
      <c r="P1458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t="s">
        <v>8285</v>
      </c>
      <c r="T1458" t="b">
        <v>0</v>
      </c>
      <c r="U1458" t="str">
        <f t="shared" si="160"/>
        <v>Unsuccessful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8223</v>
      </c>
      <c r="H1459" t="s">
        <v>8244</v>
      </c>
      <c r="I1459" s="10">
        <f t="shared" si="158"/>
        <v>42319.938009259262</v>
      </c>
      <c r="J1459" s="10">
        <f t="shared" si="159"/>
        <v>42289.89634259259</v>
      </c>
      <c r="K1459">
        <v>1447281044</v>
      </c>
      <c r="L1459">
        <v>1444685444</v>
      </c>
      <c r="M1459" t="b">
        <v>0</v>
      </c>
      <c r="N1459">
        <v>0</v>
      </c>
      <c r="O1459" s="5">
        <f t="shared" si="154"/>
        <v>0</v>
      </c>
      <c r="P1459" t="str">
        <f t="shared" si="155"/>
        <v>Received No Donations</v>
      </c>
      <c r="Q1459" t="str">
        <f t="shared" si="156"/>
        <v>publishing</v>
      </c>
      <c r="R1459" t="str">
        <f t="shared" si="157"/>
        <v>translations</v>
      </c>
      <c r="S1459" t="s">
        <v>8285</v>
      </c>
      <c r="T1459" t="b">
        <v>0</v>
      </c>
      <c r="U1459" t="str">
        <f t="shared" si="160"/>
        <v>Unsuccessful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8223</v>
      </c>
      <c r="H1460" t="s">
        <v>8244</v>
      </c>
      <c r="I1460" s="10">
        <f t="shared" si="158"/>
        <v>41862.166666666664</v>
      </c>
      <c r="J1460" s="10">
        <f t="shared" si="159"/>
        <v>41831.705555555556</v>
      </c>
      <c r="K1460">
        <v>1407729600</v>
      </c>
      <c r="L1460">
        <v>1405097760</v>
      </c>
      <c r="M1460" t="b">
        <v>0</v>
      </c>
      <c r="N1460">
        <v>0</v>
      </c>
      <c r="O1460" s="5">
        <f t="shared" si="154"/>
        <v>0</v>
      </c>
      <c r="P1460" t="str">
        <f t="shared" si="155"/>
        <v>Received No Donations</v>
      </c>
      <c r="Q1460" t="str">
        <f t="shared" si="156"/>
        <v>publishing</v>
      </c>
      <c r="R1460" t="str">
        <f t="shared" si="157"/>
        <v>translations</v>
      </c>
      <c r="S1460" t="s">
        <v>8285</v>
      </c>
      <c r="T1460" t="b">
        <v>0</v>
      </c>
      <c r="U1460" t="str">
        <f t="shared" si="160"/>
        <v>Unsuccessful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8231</v>
      </c>
      <c r="H1461" t="s">
        <v>8251</v>
      </c>
      <c r="I1461" s="10">
        <f t="shared" si="158"/>
        <v>42340.725694444445</v>
      </c>
      <c r="J1461" s="10">
        <f t="shared" si="159"/>
        <v>42312.204814814817</v>
      </c>
      <c r="K1461">
        <v>1449077100</v>
      </c>
      <c r="L1461">
        <v>1446612896</v>
      </c>
      <c r="M1461" t="b">
        <v>0</v>
      </c>
      <c r="N1461">
        <v>0</v>
      </c>
      <c r="O1461" s="5">
        <f t="shared" si="154"/>
        <v>0</v>
      </c>
      <c r="P1461" t="str">
        <f t="shared" si="155"/>
        <v>Received No Donations</v>
      </c>
      <c r="Q1461" t="str">
        <f t="shared" si="156"/>
        <v>publishing</v>
      </c>
      <c r="R1461" t="str">
        <f t="shared" si="157"/>
        <v>translations</v>
      </c>
      <c r="S1461" t="s">
        <v>8285</v>
      </c>
      <c r="T1461" t="b">
        <v>0</v>
      </c>
      <c r="U1461" t="str">
        <f t="shared" si="160"/>
        <v>Unsuccessful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8223</v>
      </c>
      <c r="H1462" t="s">
        <v>8244</v>
      </c>
      <c r="I1462" s="10">
        <f t="shared" si="158"/>
        <v>41973.989583333328</v>
      </c>
      <c r="J1462" s="10">
        <f t="shared" si="159"/>
        <v>41915.896967592591</v>
      </c>
      <c r="K1462">
        <v>1417391100</v>
      </c>
      <c r="L1462">
        <v>1412371898</v>
      </c>
      <c r="M1462" t="b">
        <v>0</v>
      </c>
      <c r="N1462">
        <v>0</v>
      </c>
      <c r="O1462" s="5">
        <f t="shared" si="154"/>
        <v>0</v>
      </c>
      <c r="P1462" t="str">
        <f t="shared" si="155"/>
        <v>Received No Donations</v>
      </c>
      <c r="Q1462" t="str">
        <f t="shared" si="156"/>
        <v>publishing</v>
      </c>
      <c r="R1462" t="str">
        <f t="shared" si="157"/>
        <v>translations</v>
      </c>
      <c r="S1462" t="s">
        <v>8285</v>
      </c>
      <c r="T1462" t="b">
        <v>0</v>
      </c>
      <c r="U1462" t="str">
        <f t="shared" si="160"/>
        <v>Unsuccessful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8244</v>
      </c>
      <c r="I1463" s="10">
        <f t="shared" si="158"/>
        <v>41933</v>
      </c>
      <c r="J1463" s="10">
        <f t="shared" si="159"/>
        <v>41899.645300925928</v>
      </c>
      <c r="K1463">
        <v>1413849600</v>
      </c>
      <c r="L1463">
        <v>1410967754</v>
      </c>
      <c r="M1463" t="b">
        <v>1</v>
      </c>
      <c r="N1463">
        <v>340</v>
      </c>
      <c r="O1463" s="5">
        <f t="shared" si="154"/>
        <v>1.012446</v>
      </c>
      <c r="P146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t="s">
        <v>8286</v>
      </c>
      <c r="T1463" t="b">
        <v>1</v>
      </c>
      <c r="U1463" t="str">
        <f t="shared" si="160"/>
        <v>Successful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8244</v>
      </c>
      <c r="I1464" s="10">
        <f t="shared" si="158"/>
        <v>41374.662858796299</v>
      </c>
      <c r="J1464" s="10">
        <f t="shared" si="159"/>
        <v>41344.662858796299</v>
      </c>
      <c r="K1464">
        <v>1365609271</v>
      </c>
      <c r="L1464">
        <v>1363017271</v>
      </c>
      <c r="M1464" t="b">
        <v>1</v>
      </c>
      <c r="N1464">
        <v>150</v>
      </c>
      <c r="O1464" s="5">
        <f t="shared" si="154"/>
        <v>1.085175</v>
      </c>
      <c r="P1464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t="s">
        <v>8286</v>
      </c>
      <c r="T1464" t="b">
        <v>1</v>
      </c>
      <c r="U1464" t="str">
        <f t="shared" si="160"/>
        <v>Successful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8244</v>
      </c>
      <c r="I1465" s="10">
        <f t="shared" si="158"/>
        <v>41371.869652777779</v>
      </c>
      <c r="J1465" s="10">
        <f t="shared" si="159"/>
        <v>41326.911319444444</v>
      </c>
      <c r="K1465">
        <v>1365367938</v>
      </c>
      <c r="L1465">
        <v>1361483538</v>
      </c>
      <c r="M1465" t="b">
        <v>1</v>
      </c>
      <c r="N1465">
        <v>25</v>
      </c>
      <c r="O1465" s="5">
        <f t="shared" si="154"/>
        <v>1.4766666666666666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t="s">
        <v>8286</v>
      </c>
      <c r="T1465" t="b">
        <v>1</v>
      </c>
      <c r="U1465" t="str">
        <f t="shared" si="160"/>
        <v>Successful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8244</v>
      </c>
      <c r="I1466" s="10">
        <f t="shared" si="158"/>
        <v>41321.661550925928</v>
      </c>
      <c r="J1466" s="10">
        <f t="shared" si="159"/>
        <v>41291.661550925928</v>
      </c>
      <c r="K1466">
        <v>1361029958</v>
      </c>
      <c r="L1466">
        <v>1358437958</v>
      </c>
      <c r="M1466" t="b">
        <v>1</v>
      </c>
      <c r="N1466">
        <v>234</v>
      </c>
      <c r="O1466" s="5">
        <f t="shared" si="154"/>
        <v>1.6319999999999999</v>
      </c>
      <c r="P1466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t="s">
        <v>8286</v>
      </c>
      <c r="T1466" t="b">
        <v>1</v>
      </c>
      <c r="U1466" t="str">
        <f t="shared" si="160"/>
        <v>Successful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8244</v>
      </c>
      <c r="I1467" s="10">
        <f t="shared" si="158"/>
        <v>40990.125</v>
      </c>
      <c r="J1467" s="10">
        <f t="shared" si="159"/>
        <v>40959.734398148146</v>
      </c>
      <c r="K1467">
        <v>1332385200</v>
      </c>
      <c r="L1467">
        <v>1329759452</v>
      </c>
      <c r="M1467" t="b">
        <v>1</v>
      </c>
      <c r="N1467">
        <v>2602</v>
      </c>
      <c r="O1467" s="5">
        <f t="shared" si="154"/>
        <v>4.5641449999999999</v>
      </c>
      <c r="P146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t="s">
        <v>8286</v>
      </c>
      <c r="T1467" t="b">
        <v>1</v>
      </c>
      <c r="U1467" t="str">
        <f t="shared" si="160"/>
        <v>Successful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8244</v>
      </c>
      <c r="I1468" s="10">
        <f t="shared" si="158"/>
        <v>42381.208333333328</v>
      </c>
      <c r="J1468" s="10">
        <f t="shared" si="159"/>
        <v>42340.172060185185</v>
      </c>
      <c r="K1468">
        <v>1452574800</v>
      </c>
      <c r="L1468">
        <v>1449029266</v>
      </c>
      <c r="M1468" t="b">
        <v>1</v>
      </c>
      <c r="N1468">
        <v>248</v>
      </c>
      <c r="O1468" s="5">
        <f t="shared" si="154"/>
        <v>1.0787731249999999</v>
      </c>
      <c r="P1468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t="s">
        <v>8286</v>
      </c>
      <c r="T1468" t="b">
        <v>1</v>
      </c>
      <c r="U1468" t="str">
        <f t="shared" si="160"/>
        <v>Successful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8244</v>
      </c>
      <c r="I1469" s="10">
        <f t="shared" si="158"/>
        <v>40993.760243055556</v>
      </c>
      <c r="J1469" s="10">
        <f t="shared" si="159"/>
        <v>40933.80190972222</v>
      </c>
      <c r="K1469">
        <v>1332699285</v>
      </c>
      <c r="L1469">
        <v>1327518885</v>
      </c>
      <c r="M1469" t="b">
        <v>1</v>
      </c>
      <c r="N1469">
        <v>600</v>
      </c>
      <c r="O1469" s="5">
        <f t="shared" si="154"/>
        <v>1.1508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t="s">
        <v>8286</v>
      </c>
      <c r="T1469" t="b">
        <v>1</v>
      </c>
      <c r="U1469" t="str">
        <f t="shared" si="160"/>
        <v>Successful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8244</v>
      </c>
      <c r="I1470" s="10">
        <f t="shared" si="158"/>
        <v>40706.014456018514</v>
      </c>
      <c r="J1470" s="10">
        <f t="shared" si="159"/>
        <v>40646.014456018514</v>
      </c>
      <c r="K1470">
        <v>1307838049</v>
      </c>
      <c r="L1470">
        <v>1302654049</v>
      </c>
      <c r="M1470" t="b">
        <v>1</v>
      </c>
      <c r="N1470">
        <v>293</v>
      </c>
      <c r="O1470" s="5">
        <f t="shared" si="154"/>
        <v>1.0236842105263158</v>
      </c>
      <c r="P1470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t="s">
        <v>8286</v>
      </c>
      <c r="T1470" t="b">
        <v>1</v>
      </c>
      <c r="U1470" t="str">
        <f t="shared" si="160"/>
        <v>Successful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8244</v>
      </c>
      <c r="I1471" s="10">
        <f t="shared" si="158"/>
        <v>41320.598483796297</v>
      </c>
      <c r="J1471" s="10">
        <f t="shared" si="159"/>
        <v>41290.598483796297</v>
      </c>
      <c r="K1471">
        <v>1360938109</v>
      </c>
      <c r="L1471">
        <v>1358346109</v>
      </c>
      <c r="M1471" t="b">
        <v>1</v>
      </c>
      <c r="N1471">
        <v>321</v>
      </c>
      <c r="O1471" s="5">
        <f t="shared" si="154"/>
        <v>1.0842485875706214</v>
      </c>
      <c r="P1471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t="s">
        <v>8286</v>
      </c>
      <c r="T1471" t="b">
        <v>1</v>
      </c>
      <c r="U1471" t="str">
        <f t="shared" si="160"/>
        <v>Successful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8244</v>
      </c>
      <c r="I1472" s="10">
        <f t="shared" si="158"/>
        <v>41271.827118055553</v>
      </c>
      <c r="J1472" s="10">
        <f t="shared" si="159"/>
        <v>41250.827118055553</v>
      </c>
      <c r="K1472">
        <v>1356724263</v>
      </c>
      <c r="L1472">
        <v>1354909863</v>
      </c>
      <c r="M1472" t="b">
        <v>1</v>
      </c>
      <c r="N1472">
        <v>81</v>
      </c>
      <c r="O1472" s="5">
        <f t="shared" si="154"/>
        <v>1.2513333333333334</v>
      </c>
      <c r="P1472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t="s">
        <v>8286</v>
      </c>
      <c r="T1472" t="b">
        <v>1</v>
      </c>
      <c r="U1472" t="str">
        <f t="shared" si="160"/>
        <v>Successful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8244</v>
      </c>
      <c r="I1473" s="10">
        <f t="shared" si="158"/>
        <v>42103.957569444443</v>
      </c>
      <c r="J1473" s="10">
        <f t="shared" si="159"/>
        <v>42073.957569444443</v>
      </c>
      <c r="K1473">
        <v>1428620334</v>
      </c>
      <c r="L1473">
        <v>1426028334</v>
      </c>
      <c r="M1473" t="b">
        <v>1</v>
      </c>
      <c r="N1473">
        <v>343</v>
      </c>
      <c r="O1473" s="5">
        <f t="shared" si="154"/>
        <v>1.03840625</v>
      </c>
      <c r="P147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t="s">
        <v>8286</v>
      </c>
      <c r="T1473" t="b">
        <v>1</v>
      </c>
      <c r="U1473" t="str">
        <f t="shared" si="160"/>
        <v>Successful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8244</v>
      </c>
      <c r="I1474" s="10">
        <f t="shared" si="158"/>
        <v>41563.542858796296</v>
      </c>
      <c r="J1474" s="10">
        <f t="shared" si="159"/>
        <v>41533.542858796296</v>
      </c>
      <c r="K1474">
        <v>1381928503</v>
      </c>
      <c r="L1474">
        <v>1379336503</v>
      </c>
      <c r="M1474" t="b">
        <v>1</v>
      </c>
      <c r="N1474">
        <v>336</v>
      </c>
      <c r="O1474" s="5">
        <f t="shared" ref="O1474:O1537" si="161">E1474/D1474</f>
        <v>1.3870400000000001</v>
      </c>
      <c r="P1474">
        <f t="shared" ref="P1474:P1537" si="162">IFERROR((E1474/N1474),"Received No Donations")</f>
        <v>103.20238095238095</v>
      </c>
      <c r="Q1474" t="str">
        <f t="shared" ref="Q1474:Q1537" si="163">LEFT(S1474,FIND("/",S1474)-1)</f>
        <v>publishing</v>
      </c>
      <c r="R1474" t="str">
        <f t="shared" ref="R1474:R1537" si="164">RIGHT(S1474,LEN(S1474)-FIND("/",S1474))</f>
        <v>radio &amp; podcasts</v>
      </c>
      <c r="S1474" t="s">
        <v>8286</v>
      </c>
      <c r="T1474" t="b">
        <v>1</v>
      </c>
      <c r="U1474" t="str">
        <f t="shared" si="160"/>
        <v>Successful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8244</v>
      </c>
      <c r="I1475" s="10">
        <f t="shared" ref="I1475:I1538" si="165">((K1475/86400)/IF(LEN(K1475)=13,1000,1))+DATE(1970,1,1)</f>
        <v>40969.979618055557</v>
      </c>
      <c r="J1475" s="10">
        <f t="shared" ref="J1475:J1538" si="166">((L1475/86400)/IF(LEN(L1475)=13,1000,1))+DATE(1970,1,1)</f>
        <v>40939.979618055557</v>
      </c>
      <c r="K1475">
        <v>1330644639</v>
      </c>
      <c r="L1475">
        <v>1328052639</v>
      </c>
      <c r="M1475" t="b">
        <v>1</v>
      </c>
      <c r="N1475">
        <v>47</v>
      </c>
      <c r="O1475" s="5">
        <f t="shared" si="161"/>
        <v>1.20516</v>
      </c>
      <c r="P1475">
        <f t="shared" si="162"/>
        <v>38.462553191489363</v>
      </c>
      <c r="Q1475" t="str">
        <f t="shared" si="163"/>
        <v>publishing</v>
      </c>
      <c r="R1475" t="str">
        <f t="shared" si="164"/>
        <v>radio &amp; podcasts</v>
      </c>
      <c r="S1475" t="s">
        <v>8286</v>
      </c>
      <c r="T1475" t="b">
        <v>1</v>
      </c>
      <c r="U1475" t="str">
        <f t="shared" ref="U1475:U1538" si="167">IF(F1475="successful","Successful","Unsuccessful")</f>
        <v>Successful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8244</v>
      </c>
      <c r="I1476" s="10">
        <f t="shared" si="165"/>
        <v>41530.72791666667</v>
      </c>
      <c r="J1476" s="10">
        <f t="shared" si="166"/>
        <v>41500.72791666667</v>
      </c>
      <c r="K1476">
        <v>1379093292</v>
      </c>
      <c r="L1476">
        <v>1376501292</v>
      </c>
      <c r="M1476" t="b">
        <v>1</v>
      </c>
      <c r="N1476">
        <v>76</v>
      </c>
      <c r="O1476" s="5">
        <f t="shared" si="161"/>
        <v>1.1226666666666667</v>
      </c>
      <c r="P1476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t="s">
        <v>8286</v>
      </c>
      <c r="T1476" t="b">
        <v>1</v>
      </c>
      <c r="U1476" t="str">
        <f t="shared" si="167"/>
        <v>Successful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8244</v>
      </c>
      <c r="I1477" s="10">
        <f t="shared" si="165"/>
        <v>41993.207638888889</v>
      </c>
      <c r="J1477" s="10">
        <f t="shared" si="166"/>
        <v>41960.722951388889</v>
      </c>
      <c r="K1477">
        <v>1419051540</v>
      </c>
      <c r="L1477">
        <v>1416244863</v>
      </c>
      <c r="M1477" t="b">
        <v>1</v>
      </c>
      <c r="N1477">
        <v>441</v>
      </c>
      <c r="O1477" s="5">
        <f t="shared" si="161"/>
        <v>1.8866966666666667</v>
      </c>
      <c r="P147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t="s">
        <v>8286</v>
      </c>
      <c r="T1477" t="b">
        <v>1</v>
      </c>
      <c r="U1477" t="str">
        <f t="shared" si="167"/>
        <v>Successful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8244</v>
      </c>
      <c r="I1478" s="10">
        <f t="shared" si="165"/>
        <v>40796.041921296295</v>
      </c>
      <c r="J1478" s="10">
        <f t="shared" si="166"/>
        <v>40766.041921296295</v>
      </c>
      <c r="K1478">
        <v>1315616422</v>
      </c>
      <c r="L1478">
        <v>1313024422</v>
      </c>
      <c r="M1478" t="b">
        <v>1</v>
      </c>
      <c r="N1478">
        <v>916</v>
      </c>
      <c r="O1478" s="5">
        <f t="shared" si="161"/>
        <v>6.6155466666666669</v>
      </c>
      <c r="P1478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t="s">
        <v>8286</v>
      </c>
      <c r="T1478" t="b">
        <v>1</v>
      </c>
      <c r="U1478" t="str">
        <f t="shared" si="167"/>
        <v>Successful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8244</v>
      </c>
      <c r="I1479" s="10">
        <f t="shared" si="165"/>
        <v>40900.125</v>
      </c>
      <c r="J1479" s="10">
        <f t="shared" si="166"/>
        <v>40840.615787037037</v>
      </c>
      <c r="K1479">
        <v>1324609200</v>
      </c>
      <c r="L1479">
        <v>1319467604</v>
      </c>
      <c r="M1479" t="b">
        <v>1</v>
      </c>
      <c r="N1479">
        <v>369</v>
      </c>
      <c r="O1479" s="5">
        <f t="shared" si="161"/>
        <v>1.1131</v>
      </c>
      <c r="P1479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t="s">
        <v>8286</v>
      </c>
      <c r="T1479" t="b">
        <v>1</v>
      </c>
      <c r="U1479" t="str">
        <f t="shared" si="167"/>
        <v>Successful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8244</v>
      </c>
      <c r="I1480" s="10">
        <f t="shared" si="165"/>
        <v>41408.871678240743</v>
      </c>
      <c r="J1480" s="10">
        <f t="shared" si="166"/>
        <v>41394.871678240743</v>
      </c>
      <c r="K1480">
        <v>1368564913</v>
      </c>
      <c r="L1480">
        <v>1367355313</v>
      </c>
      <c r="M1480" t="b">
        <v>1</v>
      </c>
      <c r="N1480">
        <v>20242</v>
      </c>
      <c r="O1480" s="5">
        <f t="shared" si="161"/>
        <v>11.8161422</v>
      </c>
      <c r="P1480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t="s">
        <v>8286</v>
      </c>
      <c r="T1480" t="b">
        <v>1</v>
      </c>
      <c r="U1480" t="str">
        <f t="shared" si="167"/>
        <v>Successful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8244</v>
      </c>
      <c r="I1481" s="10">
        <f t="shared" si="165"/>
        <v>41769.165972222225</v>
      </c>
      <c r="J1481" s="10">
        <f t="shared" si="166"/>
        <v>41754.745243055557</v>
      </c>
      <c r="K1481">
        <v>1399694340</v>
      </c>
      <c r="L1481">
        <v>1398448389</v>
      </c>
      <c r="M1481" t="b">
        <v>1</v>
      </c>
      <c r="N1481">
        <v>71</v>
      </c>
      <c r="O1481" s="5">
        <f t="shared" si="161"/>
        <v>1.37375</v>
      </c>
      <c r="P1481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t="s">
        <v>8286</v>
      </c>
      <c r="T1481" t="b">
        <v>1</v>
      </c>
      <c r="U1481" t="str">
        <f t="shared" si="167"/>
        <v>Successful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8244</v>
      </c>
      <c r="I1482" s="10">
        <f t="shared" si="165"/>
        <v>41481.708333333336</v>
      </c>
      <c r="J1482" s="10">
        <f t="shared" si="166"/>
        <v>41464.934016203704</v>
      </c>
      <c r="K1482">
        <v>1374858000</v>
      </c>
      <c r="L1482">
        <v>1373408699</v>
      </c>
      <c r="M1482" t="b">
        <v>1</v>
      </c>
      <c r="N1482">
        <v>635</v>
      </c>
      <c r="O1482" s="5">
        <f t="shared" si="161"/>
        <v>1.170404</v>
      </c>
      <c r="P1482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t="s">
        <v>8286</v>
      </c>
      <c r="T1482" t="b">
        <v>1</v>
      </c>
      <c r="U1482" t="str">
        <f t="shared" si="167"/>
        <v>Successful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8228</v>
      </c>
      <c r="H1483" t="s">
        <v>8249</v>
      </c>
      <c r="I1483" s="10">
        <f t="shared" si="165"/>
        <v>41580.922974537039</v>
      </c>
      <c r="J1483" s="10">
        <f t="shared" si="166"/>
        <v>41550.922974537039</v>
      </c>
      <c r="K1483">
        <v>1383430145</v>
      </c>
      <c r="L1483">
        <v>1380838145</v>
      </c>
      <c r="M1483" t="b">
        <v>0</v>
      </c>
      <c r="N1483">
        <v>6</v>
      </c>
      <c r="O1483" s="5">
        <f t="shared" si="161"/>
        <v>2.1000000000000001E-2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t="s">
        <v>8273</v>
      </c>
      <c r="T1483" t="b">
        <v>0</v>
      </c>
      <c r="U1483" t="str">
        <f t="shared" si="167"/>
        <v>Unsuccessful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8223</v>
      </c>
      <c r="H1484" t="s">
        <v>8244</v>
      </c>
      <c r="I1484" s="10">
        <f t="shared" si="165"/>
        <v>41159.327083333337</v>
      </c>
      <c r="J1484" s="10">
        <f t="shared" si="166"/>
        <v>41136.858055555553</v>
      </c>
      <c r="K1484">
        <v>1347004260</v>
      </c>
      <c r="L1484">
        <v>1345062936</v>
      </c>
      <c r="M1484" t="b">
        <v>0</v>
      </c>
      <c r="N1484">
        <v>1</v>
      </c>
      <c r="O1484" s="5">
        <f t="shared" si="161"/>
        <v>1E-3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t="s">
        <v>8273</v>
      </c>
      <c r="T1484" t="b">
        <v>0</v>
      </c>
      <c r="U1484" t="str">
        <f t="shared" si="167"/>
        <v>Unsuccessful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8223</v>
      </c>
      <c r="H1485" t="s">
        <v>8244</v>
      </c>
      <c r="I1485" s="10">
        <f t="shared" si="165"/>
        <v>42573.192997685182</v>
      </c>
      <c r="J1485" s="10">
        <f t="shared" si="166"/>
        <v>42548.192997685182</v>
      </c>
      <c r="K1485">
        <v>1469162275</v>
      </c>
      <c r="L1485">
        <v>1467002275</v>
      </c>
      <c r="M1485" t="b">
        <v>0</v>
      </c>
      <c r="N1485">
        <v>2</v>
      </c>
      <c r="O1485" s="5">
        <f t="shared" si="161"/>
        <v>7.1428571428571426E-3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t="s">
        <v>8273</v>
      </c>
      <c r="T1485" t="b">
        <v>0</v>
      </c>
      <c r="U1485" t="str">
        <f t="shared" si="167"/>
        <v>Unsuccessful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8223</v>
      </c>
      <c r="H1486" t="s">
        <v>8244</v>
      </c>
      <c r="I1486" s="10">
        <f t="shared" si="165"/>
        <v>41111.618750000001</v>
      </c>
      <c r="J1486" s="10">
        <f t="shared" si="166"/>
        <v>41053.200960648144</v>
      </c>
      <c r="K1486">
        <v>1342882260</v>
      </c>
      <c r="L1486">
        <v>1337834963</v>
      </c>
      <c r="M1486" t="b">
        <v>0</v>
      </c>
      <c r="N1486">
        <v>0</v>
      </c>
      <c r="O1486" s="5">
        <f t="shared" si="161"/>
        <v>0</v>
      </c>
      <c r="P1486" t="str">
        <f t="shared" si="162"/>
        <v>Received No Donations</v>
      </c>
      <c r="Q1486" t="str">
        <f t="shared" si="163"/>
        <v>publishing</v>
      </c>
      <c r="R1486" t="str">
        <f t="shared" si="164"/>
        <v>fiction</v>
      </c>
      <c r="S1486" t="s">
        <v>8273</v>
      </c>
      <c r="T1486" t="b">
        <v>0</v>
      </c>
      <c r="U1486" t="str">
        <f t="shared" si="167"/>
        <v>Unsuccessful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8223</v>
      </c>
      <c r="H1487" t="s">
        <v>8244</v>
      </c>
      <c r="I1487" s="10">
        <f t="shared" si="165"/>
        <v>42175.795983796299</v>
      </c>
      <c r="J1487" s="10">
        <f t="shared" si="166"/>
        <v>42130.795983796299</v>
      </c>
      <c r="K1487">
        <v>1434827173</v>
      </c>
      <c r="L1487">
        <v>1430939173</v>
      </c>
      <c r="M1487" t="b">
        <v>0</v>
      </c>
      <c r="N1487">
        <v>3</v>
      </c>
      <c r="O1487" s="5">
        <f t="shared" si="161"/>
        <v>2.2388059701492536E-2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t="s">
        <v>8273</v>
      </c>
      <c r="T1487" t="b">
        <v>0</v>
      </c>
      <c r="U1487" t="str">
        <f t="shared" si="167"/>
        <v>Unsuccessful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8223</v>
      </c>
      <c r="H1488" t="s">
        <v>8244</v>
      </c>
      <c r="I1488" s="10">
        <f t="shared" si="165"/>
        <v>42062.168530092589</v>
      </c>
      <c r="J1488" s="10">
        <f t="shared" si="166"/>
        <v>42032.168530092589</v>
      </c>
      <c r="K1488">
        <v>1425009761</v>
      </c>
      <c r="L1488">
        <v>1422417761</v>
      </c>
      <c r="M1488" t="b">
        <v>0</v>
      </c>
      <c r="N1488">
        <v>3</v>
      </c>
      <c r="O1488" s="5">
        <f t="shared" si="161"/>
        <v>2.3999999999999998E-3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t="s">
        <v>8273</v>
      </c>
      <c r="T1488" t="b">
        <v>0</v>
      </c>
      <c r="U1488" t="str">
        <f t="shared" si="167"/>
        <v>Unsuccessful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8223</v>
      </c>
      <c r="H1489" t="s">
        <v>8244</v>
      </c>
      <c r="I1489" s="10">
        <f t="shared" si="165"/>
        <v>42584.917488425926</v>
      </c>
      <c r="J1489" s="10">
        <f t="shared" si="166"/>
        <v>42554.917488425926</v>
      </c>
      <c r="K1489">
        <v>1470175271</v>
      </c>
      <c r="L1489">
        <v>1467583271</v>
      </c>
      <c r="M1489" t="b">
        <v>0</v>
      </c>
      <c r="N1489">
        <v>0</v>
      </c>
      <c r="O1489" s="5">
        <f t="shared" si="161"/>
        <v>0</v>
      </c>
      <c r="P1489" t="str">
        <f t="shared" si="162"/>
        <v>Received No Donations</v>
      </c>
      <c r="Q1489" t="str">
        <f t="shared" si="163"/>
        <v>publishing</v>
      </c>
      <c r="R1489" t="str">
        <f t="shared" si="164"/>
        <v>fiction</v>
      </c>
      <c r="S1489" t="s">
        <v>8273</v>
      </c>
      <c r="T1489" t="b">
        <v>0</v>
      </c>
      <c r="U1489" t="str">
        <f t="shared" si="167"/>
        <v>Unsuccessful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8225</v>
      </c>
      <c r="H1490" t="s">
        <v>8246</v>
      </c>
      <c r="I1490" s="10">
        <f t="shared" si="165"/>
        <v>41644.563194444447</v>
      </c>
      <c r="J1490" s="10">
        <f t="shared" si="166"/>
        <v>41614.563194444447</v>
      </c>
      <c r="K1490">
        <v>1388928660</v>
      </c>
      <c r="L1490">
        <v>1386336660</v>
      </c>
      <c r="M1490" t="b">
        <v>0</v>
      </c>
      <c r="N1490">
        <v>6</v>
      </c>
      <c r="O1490" s="5">
        <f t="shared" si="161"/>
        <v>2.4E-2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t="s">
        <v>8273</v>
      </c>
      <c r="T1490" t="b">
        <v>0</v>
      </c>
      <c r="U1490" t="str">
        <f t="shared" si="167"/>
        <v>Unsuccessful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8223</v>
      </c>
      <c r="H1491" t="s">
        <v>8244</v>
      </c>
      <c r="I1491" s="10">
        <f t="shared" si="165"/>
        <v>41228.653379629628</v>
      </c>
      <c r="J1491" s="10">
        <f t="shared" si="166"/>
        <v>41198.611712962964</v>
      </c>
      <c r="K1491">
        <v>1352994052</v>
      </c>
      <c r="L1491">
        <v>1350398452</v>
      </c>
      <c r="M1491" t="b">
        <v>0</v>
      </c>
      <c r="N1491">
        <v>0</v>
      </c>
      <c r="O1491" s="5">
        <f t="shared" si="161"/>
        <v>0</v>
      </c>
      <c r="P1491" t="str">
        <f t="shared" si="162"/>
        <v>Received No Donations</v>
      </c>
      <c r="Q1491" t="str">
        <f t="shared" si="163"/>
        <v>publishing</v>
      </c>
      <c r="R1491" t="str">
        <f t="shared" si="164"/>
        <v>fiction</v>
      </c>
      <c r="S1491" t="s">
        <v>8273</v>
      </c>
      <c r="T1491" t="b">
        <v>0</v>
      </c>
      <c r="U1491" t="str">
        <f t="shared" si="167"/>
        <v>Unsuccessful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8223</v>
      </c>
      <c r="H1492" t="s">
        <v>8244</v>
      </c>
      <c r="I1492" s="10">
        <f t="shared" si="165"/>
        <v>41549.561041666668</v>
      </c>
      <c r="J1492" s="10">
        <f t="shared" si="166"/>
        <v>41520.561041666668</v>
      </c>
      <c r="K1492">
        <v>1380720474</v>
      </c>
      <c r="L1492">
        <v>1378214874</v>
      </c>
      <c r="M1492" t="b">
        <v>0</v>
      </c>
      <c r="N1492">
        <v>19</v>
      </c>
      <c r="O1492" s="5">
        <f t="shared" si="161"/>
        <v>0.30862068965517242</v>
      </c>
      <c r="P1492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t="s">
        <v>8273</v>
      </c>
      <c r="T1492" t="b">
        <v>0</v>
      </c>
      <c r="U1492" t="str">
        <f t="shared" si="167"/>
        <v>Unsuccessful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8223</v>
      </c>
      <c r="H1493" t="s">
        <v>8244</v>
      </c>
      <c r="I1493" s="10">
        <f t="shared" si="165"/>
        <v>42050.651388888888</v>
      </c>
      <c r="J1493" s="10">
        <f t="shared" si="166"/>
        <v>41991.713460648149</v>
      </c>
      <c r="K1493">
        <v>1424014680</v>
      </c>
      <c r="L1493">
        <v>1418922443</v>
      </c>
      <c r="M1493" t="b">
        <v>0</v>
      </c>
      <c r="N1493">
        <v>1</v>
      </c>
      <c r="O1493" s="5">
        <f t="shared" si="161"/>
        <v>8.3333333333333329E-2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t="s">
        <v>8273</v>
      </c>
      <c r="T1493" t="b">
        <v>0</v>
      </c>
      <c r="U1493" t="str">
        <f t="shared" si="167"/>
        <v>Unsuccessful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8223</v>
      </c>
      <c r="H1494" t="s">
        <v>8244</v>
      </c>
      <c r="I1494" s="10">
        <f t="shared" si="165"/>
        <v>40712.884791666671</v>
      </c>
      <c r="J1494" s="10">
        <f t="shared" si="166"/>
        <v>40682.884791666671</v>
      </c>
      <c r="K1494">
        <v>1308431646</v>
      </c>
      <c r="L1494">
        <v>1305839646</v>
      </c>
      <c r="M1494" t="b">
        <v>0</v>
      </c>
      <c r="N1494">
        <v>2</v>
      </c>
      <c r="O1494" s="5">
        <f t="shared" si="161"/>
        <v>7.4999999999999997E-3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t="s">
        <v>8273</v>
      </c>
      <c r="T1494" t="b">
        <v>0</v>
      </c>
      <c r="U1494" t="str">
        <f t="shared" si="167"/>
        <v>Unsuccessful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8223</v>
      </c>
      <c r="H1495" t="s">
        <v>8244</v>
      </c>
      <c r="I1495" s="10">
        <f t="shared" si="165"/>
        <v>41441.866608796292</v>
      </c>
      <c r="J1495" s="10">
        <f t="shared" si="166"/>
        <v>41411.866608796292</v>
      </c>
      <c r="K1495">
        <v>1371415675</v>
      </c>
      <c r="L1495">
        <v>1368823675</v>
      </c>
      <c r="M1495" t="b">
        <v>0</v>
      </c>
      <c r="N1495">
        <v>0</v>
      </c>
      <c r="O1495" s="5">
        <f t="shared" si="161"/>
        <v>0</v>
      </c>
      <c r="P1495" t="str">
        <f t="shared" si="162"/>
        <v>Received No Donations</v>
      </c>
      <c r="Q1495" t="str">
        <f t="shared" si="163"/>
        <v>publishing</v>
      </c>
      <c r="R1495" t="str">
        <f t="shared" si="164"/>
        <v>fiction</v>
      </c>
      <c r="S1495" t="s">
        <v>8273</v>
      </c>
      <c r="T1495" t="b">
        <v>0</v>
      </c>
      <c r="U1495" t="str">
        <f t="shared" si="167"/>
        <v>Unsuccessful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8223</v>
      </c>
      <c r="H1496" t="s">
        <v>8244</v>
      </c>
      <c r="I1496" s="10">
        <f t="shared" si="165"/>
        <v>42097.651388888888</v>
      </c>
      <c r="J1496" s="10">
        <f t="shared" si="166"/>
        <v>42067.722372685181</v>
      </c>
      <c r="K1496">
        <v>1428075480</v>
      </c>
      <c r="L1496">
        <v>1425489613</v>
      </c>
      <c r="M1496" t="b">
        <v>0</v>
      </c>
      <c r="N1496">
        <v>11</v>
      </c>
      <c r="O1496" s="5">
        <f t="shared" si="161"/>
        <v>8.8999999999999996E-2</v>
      </c>
      <c r="P1496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t="s">
        <v>8273</v>
      </c>
      <c r="T1496" t="b">
        <v>0</v>
      </c>
      <c r="U1496" t="str">
        <f t="shared" si="167"/>
        <v>Unsuccessful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8223</v>
      </c>
      <c r="H1497" t="s">
        <v>8244</v>
      </c>
      <c r="I1497" s="10">
        <f t="shared" si="165"/>
        <v>40782.789710648147</v>
      </c>
      <c r="J1497" s="10">
        <f t="shared" si="166"/>
        <v>40752.789710648147</v>
      </c>
      <c r="K1497">
        <v>1314471431</v>
      </c>
      <c r="L1497">
        <v>1311879431</v>
      </c>
      <c r="M1497" t="b">
        <v>0</v>
      </c>
      <c r="N1497">
        <v>0</v>
      </c>
      <c r="O1497" s="5">
        <f t="shared" si="161"/>
        <v>0</v>
      </c>
      <c r="P1497" t="str">
        <f t="shared" si="162"/>
        <v>Received No Donations</v>
      </c>
      <c r="Q1497" t="str">
        <f t="shared" si="163"/>
        <v>publishing</v>
      </c>
      <c r="R1497" t="str">
        <f t="shared" si="164"/>
        <v>fiction</v>
      </c>
      <c r="S1497" t="s">
        <v>8273</v>
      </c>
      <c r="T1497" t="b">
        <v>0</v>
      </c>
      <c r="U1497" t="str">
        <f t="shared" si="167"/>
        <v>Unsuccessful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8223</v>
      </c>
      <c r="H1498" t="s">
        <v>8244</v>
      </c>
      <c r="I1498" s="10">
        <f t="shared" si="165"/>
        <v>41898.475219907406</v>
      </c>
      <c r="J1498" s="10">
        <f t="shared" si="166"/>
        <v>41838.475219907406</v>
      </c>
      <c r="K1498">
        <v>1410866659</v>
      </c>
      <c r="L1498">
        <v>1405682659</v>
      </c>
      <c r="M1498" t="b">
        <v>0</v>
      </c>
      <c r="N1498">
        <v>0</v>
      </c>
      <c r="O1498" s="5">
        <f t="shared" si="161"/>
        <v>0</v>
      </c>
      <c r="P1498" t="str">
        <f t="shared" si="162"/>
        <v>Received No Donations</v>
      </c>
      <c r="Q1498" t="str">
        <f t="shared" si="163"/>
        <v>publishing</v>
      </c>
      <c r="R1498" t="str">
        <f t="shared" si="164"/>
        <v>fiction</v>
      </c>
      <c r="S1498" t="s">
        <v>8273</v>
      </c>
      <c r="T1498" t="b">
        <v>0</v>
      </c>
      <c r="U1498" t="str">
        <f t="shared" si="167"/>
        <v>Unsuccessful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8223</v>
      </c>
      <c r="H1499" t="s">
        <v>8244</v>
      </c>
      <c r="I1499" s="10">
        <f t="shared" si="165"/>
        <v>41486.821527777778</v>
      </c>
      <c r="J1499" s="10">
        <f t="shared" si="166"/>
        <v>41444.64261574074</v>
      </c>
      <c r="K1499">
        <v>1375299780</v>
      </c>
      <c r="L1499">
        <v>1371655522</v>
      </c>
      <c r="M1499" t="b">
        <v>0</v>
      </c>
      <c r="N1499">
        <v>1</v>
      </c>
      <c r="O1499" s="5">
        <f t="shared" si="161"/>
        <v>6.666666666666667E-5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t="s">
        <v>8273</v>
      </c>
      <c r="T1499" t="b">
        <v>0</v>
      </c>
      <c r="U1499" t="str">
        <f t="shared" si="167"/>
        <v>Unsuccessful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8223</v>
      </c>
      <c r="H1500" t="s">
        <v>8244</v>
      </c>
      <c r="I1500" s="10">
        <f t="shared" si="165"/>
        <v>41885.983541666668</v>
      </c>
      <c r="J1500" s="10">
        <f t="shared" si="166"/>
        <v>41840.983541666668</v>
      </c>
      <c r="K1500">
        <v>1409787378</v>
      </c>
      <c r="L1500">
        <v>1405899378</v>
      </c>
      <c r="M1500" t="b">
        <v>0</v>
      </c>
      <c r="N1500">
        <v>3</v>
      </c>
      <c r="O1500" s="5">
        <f t="shared" si="161"/>
        <v>1.9E-2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t="s">
        <v>8273</v>
      </c>
      <c r="T1500" t="b">
        <v>0</v>
      </c>
      <c r="U1500" t="str">
        <f t="shared" si="167"/>
        <v>Unsuccessful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8223</v>
      </c>
      <c r="H1501" t="s">
        <v>8244</v>
      </c>
      <c r="I1501" s="10">
        <f t="shared" si="165"/>
        <v>42587.007326388892</v>
      </c>
      <c r="J1501" s="10">
        <f t="shared" si="166"/>
        <v>42527.007326388892</v>
      </c>
      <c r="K1501">
        <v>1470355833</v>
      </c>
      <c r="L1501">
        <v>1465171833</v>
      </c>
      <c r="M1501" t="b">
        <v>0</v>
      </c>
      <c r="N1501">
        <v>1</v>
      </c>
      <c r="O1501" s="5">
        <f t="shared" si="161"/>
        <v>2.5000000000000001E-3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t="s">
        <v>8273</v>
      </c>
      <c r="T1501" t="b">
        <v>0</v>
      </c>
      <c r="U1501" t="str">
        <f t="shared" si="167"/>
        <v>Unsuccessful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8223</v>
      </c>
      <c r="H1502" t="s">
        <v>8244</v>
      </c>
      <c r="I1502" s="10">
        <f t="shared" si="165"/>
        <v>41395.904594907406</v>
      </c>
      <c r="J1502" s="10">
        <f t="shared" si="166"/>
        <v>41365.904594907406</v>
      </c>
      <c r="K1502">
        <v>1367444557</v>
      </c>
      <c r="L1502">
        <v>1364852557</v>
      </c>
      <c r="M1502" t="b">
        <v>0</v>
      </c>
      <c r="N1502">
        <v>15</v>
      </c>
      <c r="O1502" s="5">
        <f t="shared" si="161"/>
        <v>0.25035714285714283</v>
      </c>
      <c r="P1502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t="s">
        <v>8273</v>
      </c>
      <c r="T1502" t="b">
        <v>0</v>
      </c>
      <c r="U1502" t="str">
        <f t="shared" si="167"/>
        <v>Unsuccessful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8249</v>
      </c>
      <c r="I1503" s="10">
        <f t="shared" si="165"/>
        <v>42193.583599537036</v>
      </c>
      <c r="J1503" s="10">
        <f t="shared" si="166"/>
        <v>42163.583599537036</v>
      </c>
      <c r="K1503">
        <v>1436364023</v>
      </c>
      <c r="L1503">
        <v>1433772023</v>
      </c>
      <c r="M1503" t="b">
        <v>1</v>
      </c>
      <c r="N1503">
        <v>885</v>
      </c>
      <c r="O1503" s="5">
        <f t="shared" si="161"/>
        <v>1.6633076923076924</v>
      </c>
      <c r="P150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t="s">
        <v>8283</v>
      </c>
      <c r="T1503" t="b">
        <v>1</v>
      </c>
      <c r="U1503" t="str">
        <f t="shared" si="167"/>
        <v>Successful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8245</v>
      </c>
      <c r="I1504" s="10">
        <f t="shared" si="165"/>
        <v>42454.916666666672</v>
      </c>
      <c r="J1504" s="10">
        <f t="shared" si="166"/>
        <v>42426.542592592596</v>
      </c>
      <c r="K1504">
        <v>1458943200</v>
      </c>
      <c r="L1504">
        <v>1456491680</v>
      </c>
      <c r="M1504" t="b">
        <v>1</v>
      </c>
      <c r="N1504">
        <v>329</v>
      </c>
      <c r="O1504" s="5">
        <f t="shared" si="161"/>
        <v>1.0144545454545455</v>
      </c>
      <c r="P1504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t="s">
        <v>8283</v>
      </c>
      <c r="T1504" t="b">
        <v>1</v>
      </c>
      <c r="U1504" t="str">
        <f t="shared" si="167"/>
        <v>Successful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8247</v>
      </c>
      <c r="I1505" s="10">
        <f t="shared" si="165"/>
        <v>42666.347233796296</v>
      </c>
      <c r="J1505" s="10">
        <f t="shared" si="166"/>
        <v>42606.347233796296</v>
      </c>
      <c r="K1505">
        <v>1477210801</v>
      </c>
      <c r="L1505">
        <v>1472026801</v>
      </c>
      <c r="M1505" t="b">
        <v>1</v>
      </c>
      <c r="N1505">
        <v>71</v>
      </c>
      <c r="O1505" s="5">
        <f t="shared" si="161"/>
        <v>1.0789146666666667</v>
      </c>
      <c r="P150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t="s">
        <v>8283</v>
      </c>
      <c r="T1505" t="b">
        <v>1</v>
      </c>
      <c r="U1505" t="str">
        <f t="shared" si="167"/>
        <v>Successful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8245</v>
      </c>
      <c r="I1506" s="10">
        <f t="shared" si="165"/>
        <v>41800.356249999997</v>
      </c>
      <c r="J1506" s="10">
        <f t="shared" si="166"/>
        <v>41772.657685185186</v>
      </c>
      <c r="K1506">
        <v>1402389180</v>
      </c>
      <c r="L1506">
        <v>1399996024</v>
      </c>
      <c r="M1506" t="b">
        <v>1</v>
      </c>
      <c r="N1506">
        <v>269</v>
      </c>
      <c r="O1506" s="5">
        <f t="shared" si="161"/>
        <v>2.7793846153846156</v>
      </c>
      <c r="P1506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t="s">
        <v>8283</v>
      </c>
      <c r="T1506" t="b">
        <v>1</v>
      </c>
      <c r="U1506" t="str">
        <f t="shared" si="167"/>
        <v>Successful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8247</v>
      </c>
      <c r="I1507" s="10">
        <f t="shared" si="165"/>
        <v>42451.834027777775</v>
      </c>
      <c r="J1507" s="10">
        <f t="shared" si="166"/>
        <v>42414.44332175926</v>
      </c>
      <c r="K1507">
        <v>1458676860</v>
      </c>
      <c r="L1507">
        <v>1455446303</v>
      </c>
      <c r="M1507" t="b">
        <v>1</v>
      </c>
      <c r="N1507">
        <v>345</v>
      </c>
      <c r="O1507" s="5">
        <f t="shared" si="161"/>
        <v>1.0358125</v>
      </c>
      <c r="P150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t="s">
        <v>8283</v>
      </c>
      <c r="T1507" t="b">
        <v>1</v>
      </c>
      <c r="U1507" t="str">
        <f t="shared" si="167"/>
        <v>Successful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8245</v>
      </c>
      <c r="I1508" s="10">
        <f t="shared" si="165"/>
        <v>41844.785925925928</v>
      </c>
      <c r="J1508" s="10">
        <f t="shared" si="166"/>
        <v>41814.785925925928</v>
      </c>
      <c r="K1508">
        <v>1406227904</v>
      </c>
      <c r="L1508">
        <v>1403635904</v>
      </c>
      <c r="M1508" t="b">
        <v>1</v>
      </c>
      <c r="N1508">
        <v>43</v>
      </c>
      <c r="O1508" s="5">
        <f t="shared" si="161"/>
        <v>1.1140000000000001</v>
      </c>
      <c r="P1508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t="s">
        <v>8283</v>
      </c>
      <c r="T1508" t="b">
        <v>1</v>
      </c>
      <c r="U1508" t="str">
        <f t="shared" si="167"/>
        <v>Successful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8244</v>
      </c>
      <c r="I1509" s="10">
        <f t="shared" si="165"/>
        <v>40313.340277777781</v>
      </c>
      <c r="J1509" s="10">
        <f t="shared" si="166"/>
        <v>40254.450335648144</v>
      </c>
      <c r="K1509">
        <v>1273911000</v>
      </c>
      <c r="L1509">
        <v>1268822909</v>
      </c>
      <c r="M1509" t="b">
        <v>1</v>
      </c>
      <c r="N1509">
        <v>33</v>
      </c>
      <c r="O1509" s="5">
        <f t="shared" si="161"/>
        <v>2.15</v>
      </c>
      <c r="P1509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t="s">
        <v>8283</v>
      </c>
      <c r="T1509" t="b">
        <v>1</v>
      </c>
      <c r="U1509" t="str">
        <f t="shared" si="167"/>
        <v>Successful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8244</v>
      </c>
      <c r="I1510" s="10">
        <f t="shared" si="165"/>
        <v>41817.614363425928</v>
      </c>
      <c r="J1510" s="10">
        <f t="shared" si="166"/>
        <v>41786.614363425928</v>
      </c>
      <c r="K1510">
        <v>1403880281</v>
      </c>
      <c r="L1510">
        <v>1401201881</v>
      </c>
      <c r="M1510" t="b">
        <v>1</v>
      </c>
      <c r="N1510">
        <v>211</v>
      </c>
      <c r="O1510" s="5">
        <f t="shared" si="161"/>
        <v>1.1076216216216217</v>
      </c>
      <c r="P1510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t="s">
        <v>8283</v>
      </c>
      <c r="T1510" t="b">
        <v>1</v>
      </c>
      <c r="U1510" t="str">
        <f t="shared" si="167"/>
        <v>Successful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8247</v>
      </c>
      <c r="I1511" s="10">
        <f t="shared" si="165"/>
        <v>42780.957638888889</v>
      </c>
      <c r="J1511" s="10">
        <f t="shared" si="166"/>
        <v>42751.533391203702</v>
      </c>
      <c r="K1511">
        <v>1487113140</v>
      </c>
      <c r="L1511">
        <v>1484570885</v>
      </c>
      <c r="M1511" t="b">
        <v>1</v>
      </c>
      <c r="N1511">
        <v>196</v>
      </c>
      <c r="O1511" s="5">
        <f t="shared" si="161"/>
        <v>1.2364125714285714</v>
      </c>
      <c r="P1511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t="s">
        <v>8283</v>
      </c>
      <c r="T1511" t="b">
        <v>1</v>
      </c>
      <c r="U1511" t="str">
        <f t="shared" si="167"/>
        <v>Successful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8245</v>
      </c>
      <c r="I1512" s="10">
        <f t="shared" si="165"/>
        <v>41839.385162037041</v>
      </c>
      <c r="J1512" s="10">
        <f t="shared" si="166"/>
        <v>41809.385162037041</v>
      </c>
      <c r="K1512">
        <v>1405761278</v>
      </c>
      <c r="L1512">
        <v>1403169278</v>
      </c>
      <c r="M1512" t="b">
        <v>1</v>
      </c>
      <c r="N1512">
        <v>405</v>
      </c>
      <c r="O1512" s="5">
        <f t="shared" si="161"/>
        <v>1.0103500000000001</v>
      </c>
      <c r="P1512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t="s">
        <v>8283</v>
      </c>
      <c r="T1512" t="b">
        <v>1</v>
      </c>
      <c r="U1512" t="str">
        <f t="shared" si="167"/>
        <v>Successful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8244</v>
      </c>
      <c r="I1513" s="10">
        <f t="shared" si="165"/>
        <v>42326.625046296293</v>
      </c>
      <c r="J1513" s="10">
        <f t="shared" si="166"/>
        <v>42296.583379629628</v>
      </c>
      <c r="K1513">
        <v>1447858804</v>
      </c>
      <c r="L1513">
        <v>1445263204</v>
      </c>
      <c r="M1513" t="b">
        <v>1</v>
      </c>
      <c r="N1513">
        <v>206</v>
      </c>
      <c r="O1513" s="5">
        <f t="shared" si="161"/>
        <v>1.1179285714285714</v>
      </c>
      <c r="P151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t="s">
        <v>8283</v>
      </c>
      <c r="T1513" t="b">
        <v>1</v>
      </c>
      <c r="U1513" t="str">
        <f t="shared" si="167"/>
        <v>Successful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8244</v>
      </c>
      <c r="I1514" s="10">
        <f t="shared" si="165"/>
        <v>42771.684479166666</v>
      </c>
      <c r="J1514" s="10">
        <f t="shared" si="166"/>
        <v>42741.684479166666</v>
      </c>
      <c r="K1514">
        <v>1486311939</v>
      </c>
      <c r="L1514">
        <v>1483719939</v>
      </c>
      <c r="M1514" t="b">
        <v>1</v>
      </c>
      <c r="N1514">
        <v>335</v>
      </c>
      <c r="O1514" s="5">
        <f t="shared" si="161"/>
        <v>5.5877142857142861</v>
      </c>
      <c r="P1514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t="s">
        <v>8283</v>
      </c>
      <c r="T1514" t="b">
        <v>1</v>
      </c>
      <c r="U1514" t="str">
        <f t="shared" si="167"/>
        <v>Successful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8245</v>
      </c>
      <c r="I1515" s="10">
        <f t="shared" si="165"/>
        <v>41836.637337962966</v>
      </c>
      <c r="J1515" s="10">
        <f t="shared" si="166"/>
        <v>41806.637337962966</v>
      </c>
      <c r="K1515">
        <v>1405523866</v>
      </c>
      <c r="L1515">
        <v>1402931866</v>
      </c>
      <c r="M1515" t="b">
        <v>1</v>
      </c>
      <c r="N1515">
        <v>215</v>
      </c>
      <c r="O1515" s="5">
        <f t="shared" si="161"/>
        <v>1.5001875</v>
      </c>
      <c r="P151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t="s">
        <v>8283</v>
      </c>
      <c r="T1515" t="b">
        <v>1</v>
      </c>
      <c r="U1515" t="str">
        <f t="shared" si="167"/>
        <v>Successful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8244</v>
      </c>
      <c r="I1516" s="10">
        <f t="shared" si="165"/>
        <v>42274.597685185188</v>
      </c>
      <c r="J1516" s="10">
        <f t="shared" si="166"/>
        <v>42234.597685185188</v>
      </c>
      <c r="K1516">
        <v>1443363640</v>
      </c>
      <c r="L1516">
        <v>1439907640</v>
      </c>
      <c r="M1516" t="b">
        <v>1</v>
      </c>
      <c r="N1516">
        <v>176</v>
      </c>
      <c r="O1516" s="5">
        <f t="shared" si="161"/>
        <v>1.0647599999999999</v>
      </c>
      <c r="P1516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t="s">
        <v>8283</v>
      </c>
      <c r="T1516" t="b">
        <v>1</v>
      </c>
      <c r="U1516" t="str">
        <f t="shared" si="167"/>
        <v>Successful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8252</v>
      </c>
      <c r="I1517" s="10">
        <f t="shared" si="165"/>
        <v>42445.211770833332</v>
      </c>
      <c r="J1517" s="10">
        <f t="shared" si="166"/>
        <v>42415.253437499996</v>
      </c>
      <c r="K1517">
        <v>1458104697</v>
      </c>
      <c r="L1517">
        <v>1455516297</v>
      </c>
      <c r="M1517" t="b">
        <v>1</v>
      </c>
      <c r="N1517">
        <v>555</v>
      </c>
      <c r="O1517" s="5">
        <f t="shared" si="161"/>
        <v>1.57189</v>
      </c>
      <c r="P151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t="s">
        <v>8283</v>
      </c>
      <c r="T1517" t="b">
        <v>1</v>
      </c>
      <c r="U1517" t="str">
        <f t="shared" si="167"/>
        <v>Successful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8244</v>
      </c>
      <c r="I1518" s="10">
        <f t="shared" si="165"/>
        <v>42649.583333333328</v>
      </c>
      <c r="J1518" s="10">
        <f t="shared" si="166"/>
        <v>42619.466342592597</v>
      </c>
      <c r="K1518">
        <v>1475762400</v>
      </c>
      <c r="L1518">
        <v>1473160292</v>
      </c>
      <c r="M1518" t="b">
        <v>1</v>
      </c>
      <c r="N1518">
        <v>116</v>
      </c>
      <c r="O1518" s="5">
        <f t="shared" si="161"/>
        <v>1.0865882352941176</v>
      </c>
      <c r="P1518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t="s">
        <v>8283</v>
      </c>
      <c r="T1518" t="b">
        <v>1</v>
      </c>
      <c r="U1518" t="str">
        <f t="shared" si="167"/>
        <v>Successful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8244</v>
      </c>
      <c r="I1519" s="10">
        <f t="shared" si="165"/>
        <v>41979.25</v>
      </c>
      <c r="J1519" s="10">
        <f t="shared" si="166"/>
        <v>41948.56658564815</v>
      </c>
      <c r="K1519">
        <v>1417845600</v>
      </c>
      <c r="L1519">
        <v>1415194553</v>
      </c>
      <c r="M1519" t="b">
        <v>1</v>
      </c>
      <c r="N1519">
        <v>615</v>
      </c>
      <c r="O1519" s="5">
        <f t="shared" si="161"/>
        <v>1.6197999999999999</v>
      </c>
      <c r="P1519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t="s">
        <v>8283</v>
      </c>
      <c r="T1519" t="b">
        <v>1</v>
      </c>
      <c r="U1519" t="str">
        <f t="shared" si="167"/>
        <v>Successful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8244</v>
      </c>
      <c r="I1520" s="10">
        <f t="shared" si="165"/>
        <v>41790.8200462963</v>
      </c>
      <c r="J1520" s="10">
        <f t="shared" si="166"/>
        <v>41760.8200462963</v>
      </c>
      <c r="K1520">
        <v>1401565252</v>
      </c>
      <c r="L1520">
        <v>1398973252</v>
      </c>
      <c r="M1520" t="b">
        <v>1</v>
      </c>
      <c r="N1520">
        <v>236</v>
      </c>
      <c r="O1520" s="5">
        <f t="shared" si="161"/>
        <v>2.0536666666666665</v>
      </c>
      <c r="P1520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t="s">
        <v>8283</v>
      </c>
      <c r="T1520" t="b">
        <v>1</v>
      </c>
      <c r="U1520" t="str">
        <f t="shared" si="167"/>
        <v>Successful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8244</v>
      </c>
      <c r="I1521" s="10">
        <f t="shared" si="165"/>
        <v>41810.915972222225</v>
      </c>
      <c r="J1521" s="10">
        <f t="shared" si="166"/>
        <v>41782.741701388892</v>
      </c>
      <c r="K1521">
        <v>1403301540</v>
      </c>
      <c r="L1521">
        <v>1400867283</v>
      </c>
      <c r="M1521" t="b">
        <v>1</v>
      </c>
      <c r="N1521">
        <v>145</v>
      </c>
      <c r="O1521" s="5">
        <f t="shared" si="161"/>
        <v>1.033638888888889</v>
      </c>
      <c r="P1521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t="s">
        <v>8283</v>
      </c>
      <c r="T1521" t="b">
        <v>1</v>
      </c>
      <c r="U1521" t="str">
        <f t="shared" si="167"/>
        <v>Successful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8244</v>
      </c>
      <c r="I1522" s="10">
        <f t="shared" si="165"/>
        <v>41992.166666666672</v>
      </c>
      <c r="J1522" s="10">
        <f t="shared" si="166"/>
        <v>41955.857789351852</v>
      </c>
      <c r="K1522">
        <v>1418961600</v>
      </c>
      <c r="L1522">
        <v>1415824513</v>
      </c>
      <c r="M1522" t="b">
        <v>1</v>
      </c>
      <c r="N1522">
        <v>167</v>
      </c>
      <c r="O1522" s="5">
        <f t="shared" si="161"/>
        <v>1.0347222222222223</v>
      </c>
      <c r="P1522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t="s">
        <v>8283</v>
      </c>
      <c r="T1522" t="b">
        <v>1</v>
      </c>
      <c r="U1522" t="str">
        <f t="shared" si="167"/>
        <v>Successful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8244</v>
      </c>
      <c r="I1523" s="10">
        <f t="shared" si="165"/>
        <v>42528.167719907404</v>
      </c>
      <c r="J1523" s="10">
        <f t="shared" si="166"/>
        <v>42493.167719907404</v>
      </c>
      <c r="K1523">
        <v>1465272091</v>
      </c>
      <c r="L1523">
        <v>1462248091</v>
      </c>
      <c r="M1523" t="b">
        <v>1</v>
      </c>
      <c r="N1523">
        <v>235</v>
      </c>
      <c r="O1523" s="5">
        <f t="shared" si="161"/>
        <v>1.0681333333333334</v>
      </c>
      <c r="P152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t="s">
        <v>8283</v>
      </c>
      <c r="T1523" t="b">
        <v>1</v>
      </c>
      <c r="U1523" t="str">
        <f t="shared" si="167"/>
        <v>Successful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8244</v>
      </c>
      <c r="I1524" s="10">
        <f t="shared" si="165"/>
        <v>41929.830312500002</v>
      </c>
      <c r="J1524" s="10">
        <f t="shared" si="166"/>
        <v>41899.830312500002</v>
      </c>
      <c r="K1524">
        <v>1413575739</v>
      </c>
      <c r="L1524">
        <v>1410983739</v>
      </c>
      <c r="M1524" t="b">
        <v>1</v>
      </c>
      <c r="N1524">
        <v>452</v>
      </c>
      <c r="O1524" s="5">
        <f t="shared" si="161"/>
        <v>1.3896574712643677</v>
      </c>
      <c r="P1524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t="s">
        <v>8283</v>
      </c>
      <c r="T1524" t="b">
        <v>1</v>
      </c>
      <c r="U1524" t="str">
        <f t="shared" si="167"/>
        <v>Successful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8244</v>
      </c>
      <c r="I1525" s="10">
        <f t="shared" si="165"/>
        <v>41996</v>
      </c>
      <c r="J1525" s="10">
        <f t="shared" si="166"/>
        <v>41964.751342592594</v>
      </c>
      <c r="K1525">
        <v>1419292800</v>
      </c>
      <c r="L1525">
        <v>1416592916</v>
      </c>
      <c r="M1525" t="b">
        <v>1</v>
      </c>
      <c r="N1525">
        <v>241</v>
      </c>
      <c r="O1525" s="5">
        <f t="shared" si="161"/>
        <v>1.2484324324324325</v>
      </c>
      <c r="P152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t="s">
        <v>8283</v>
      </c>
      <c r="T1525" t="b">
        <v>1</v>
      </c>
      <c r="U1525" t="str">
        <f t="shared" si="167"/>
        <v>Successful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8253</v>
      </c>
      <c r="I1526" s="10">
        <f t="shared" si="165"/>
        <v>42786.501041666663</v>
      </c>
      <c r="J1526" s="10">
        <f t="shared" si="166"/>
        <v>42756.501041666663</v>
      </c>
      <c r="K1526">
        <v>1487592090</v>
      </c>
      <c r="L1526">
        <v>1485000090</v>
      </c>
      <c r="M1526" t="b">
        <v>1</v>
      </c>
      <c r="N1526">
        <v>28</v>
      </c>
      <c r="O1526" s="5">
        <f t="shared" si="161"/>
        <v>2.0699999999999998</v>
      </c>
      <c r="P1526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t="s">
        <v>8283</v>
      </c>
      <c r="T1526" t="b">
        <v>1</v>
      </c>
      <c r="U1526" t="str">
        <f t="shared" si="167"/>
        <v>Successful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8244</v>
      </c>
      <c r="I1527" s="10">
        <f t="shared" si="165"/>
        <v>42600.702986111108</v>
      </c>
      <c r="J1527" s="10">
        <f t="shared" si="166"/>
        <v>42570.702986111108</v>
      </c>
      <c r="K1527">
        <v>1471539138</v>
      </c>
      <c r="L1527">
        <v>1468947138</v>
      </c>
      <c r="M1527" t="b">
        <v>1</v>
      </c>
      <c r="N1527">
        <v>140</v>
      </c>
      <c r="O1527" s="5">
        <f t="shared" si="161"/>
        <v>1.7400576923076922</v>
      </c>
      <c r="P152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t="s">
        <v>8283</v>
      </c>
      <c r="T1527" t="b">
        <v>1</v>
      </c>
      <c r="U1527" t="str">
        <f t="shared" si="167"/>
        <v>Successful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8244</v>
      </c>
      <c r="I1528" s="10">
        <f t="shared" si="165"/>
        <v>42388.276006944448</v>
      </c>
      <c r="J1528" s="10">
        <f t="shared" si="166"/>
        <v>42339.276006944448</v>
      </c>
      <c r="K1528">
        <v>1453185447</v>
      </c>
      <c r="L1528">
        <v>1448951847</v>
      </c>
      <c r="M1528" t="b">
        <v>1</v>
      </c>
      <c r="N1528">
        <v>280</v>
      </c>
      <c r="O1528" s="5">
        <f t="shared" si="161"/>
        <v>1.2032608695652174</v>
      </c>
      <c r="P1528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t="s">
        <v>8283</v>
      </c>
      <c r="T1528" t="b">
        <v>1</v>
      </c>
      <c r="U1528" t="str">
        <f t="shared" si="167"/>
        <v>Successful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8244</v>
      </c>
      <c r="I1529" s="10">
        <f t="shared" si="165"/>
        <v>42808.558865740742</v>
      </c>
      <c r="J1529" s="10">
        <f t="shared" si="166"/>
        <v>42780.600532407407</v>
      </c>
      <c r="K1529">
        <v>1489497886</v>
      </c>
      <c r="L1529">
        <v>1487082286</v>
      </c>
      <c r="M1529" t="b">
        <v>1</v>
      </c>
      <c r="N1529">
        <v>70</v>
      </c>
      <c r="O1529" s="5">
        <f t="shared" si="161"/>
        <v>1.1044428571428573</v>
      </c>
      <c r="P1529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t="s">
        <v>8283</v>
      </c>
      <c r="T1529" t="b">
        <v>1</v>
      </c>
      <c r="U1529" t="str">
        <f t="shared" si="167"/>
        <v>Successful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8244</v>
      </c>
      <c r="I1530" s="10">
        <f t="shared" si="165"/>
        <v>42767</v>
      </c>
      <c r="J1530" s="10">
        <f t="shared" si="166"/>
        <v>42736.732893518521</v>
      </c>
      <c r="K1530">
        <v>1485907200</v>
      </c>
      <c r="L1530">
        <v>1483292122</v>
      </c>
      <c r="M1530" t="b">
        <v>1</v>
      </c>
      <c r="N1530">
        <v>160</v>
      </c>
      <c r="O1530" s="5">
        <f t="shared" si="161"/>
        <v>2.8156666666666665</v>
      </c>
      <c r="P1530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t="s">
        <v>8283</v>
      </c>
      <c r="T1530" t="b">
        <v>1</v>
      </c>
      <c r="U1530" t="str">
        <f t="shared" si="167"/>
        <v>Successful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8244</v>
      </c>
      <c r="I1531" s="10">
        <f t="shared" si="165"/>
        <v>42082.587037037039</v>
      </c>
      <c r="J1531" s="10">
        <f t="shared" si="166"/>
        <v>42052.628703703704</v>
      </c>
      <c r="K1531">
        <v>1426773920</v>
      </c>
      <c r="L1531">
        <v>1424185520</v>
      </c>
      <c r="M1531" t="b">
        <v>1</v>
      </c>
      <c r="N1531">
        <v>141</v>
      </c>
      <c r="O1531" s="5">
        <f t="shared" si="161"/>
        <v>1.0067894736842105</v>
      </c>
      <c r="P1531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t="s">
        <v>8283</v>
      </c>
      <c r="T1531" t="b">
        <v>1</v>
      </c>
      <c r="U1531" t="str">
        <f t="shared" si="167"/>
        <v>Successful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8244</v>
      </c>
      <c r="I1532" s="10">
        <f t="shared" si="165"/>
        <v>42300.76730324074</v>
      </c>
      <c r="J1532" s="10">
        <f t="shared" si="166"/>
        <v>42275.76730324074</v>
      </c>
      <c r="K1532">
        <v>1445624695</v>
      </c>
      <c r="L1532">
        <v>1443464695</v>
      </c>
      <c r="M1532" t="b">
        <v>1</v>
      </c>
      <c r="N1532">
        <v>874</v>
      </c>
      <c r="O1532" s="5">
        <f t="shared" si="161"/>
        <v>1.3482571428571428</v>
      </c>
      <c r="P1532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t="s">
        <v>8283</v>
      </c>
      <c r="T1532" t="b">
        <v>1</v>
      </c>
      <c r="U1532" t="str">
        <f t="shared" si="167"/>
        <v>Successful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8244</v>
      </c>
      <c r="I1533" s="10">
        <f t="shared" si="165"/>
        <v>41974.125</v>
      </c>
      <c r="J1533" s="10">
        <f t="shared" si="166"/>
        <v>41941.802384259259</v>
      </c>
      <c r="K1533">
        <v>1417402800</v>
      </c>
      <c r="L1533">
        <v>1414610126</v>
      </c>
      <c r="M1533" t="b">
        <v>1</v>
      </c>
      <c r="N1533">
        <v>73</v>
      </c>
      <c r="O1533" s="5">
        <f t="shared" si="161"/>
        <v>1.7595744680851064</v>
      </c>
      <c r="P153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t="s">
        <v>8283</v>
      </c>
      <c r="T1533" t="b">
        <v>1</v>
      </c>
      <c r="U1533" t="str">
        <f t="shared" si="167"/>
        <v>Successful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8246</v>
      </c>
      <c r="I1534" s="10">
        <f t="shared" si="165"/>
        <v>42415.625</v>
      </c>
      <c r="J1534" s="10">
        <f t="shared" si="166"/>
        <v>42391.475289351853</v>
      </c>
      <c r="K1534">
        <v>1455548400</v>
      </c>
      <c r="L1534">
        <v>1453461865</v>
      </c>
      <c r="M1534" t="b">
        <v>1</v>
      </c>
      <c r="N1534">
        <v>294</v>
      </c>
      <c r="O1534" s="5">
        <f t="shared" si="161"/>
        <v>4.8402000000000003</v>
      </c>
      <c r="P1534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t="s">
        <v>8283</v>
      </c>
      <c r="T1534" t="b">
        <v>1</v>
      </c>
      <c r="U1534" t="str">
        <f t="shared" si="167"/>
        <v>Successful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8244</v>
      </c>
      <c r="I1535" s="10">
        <f t="shared" si="165"/>
        <v>42492.165972222225</v>
      </c>
      <c r="J1535" s="10">
        <f t="shared" si="166"/>
        <v>42443.00204861111</v>
      </c>
      <c r="K1535">
        <v>1462161540</v>
      </c>
      <c r="L1535">
        <v>1457913777</v>
      </c>
      <c r="M1535" t="b">
        <v>1</v>
      </c>
      <c r="N1535">
        <v>740</v>
      </c>
      <c r="O1535" s="5">
        <f t="shared" si="161"/>
        <v>1.4514</v>
      </c>
      <c r="P153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t="s">
        <v>8283</v>
      </c>
      <c r="T1535" t="b">
        <v>1</v>
      </c>
      <c r="U1535" t="str">
        <f t="shared" si="167"/>
        <v>Successful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8244</v>
      </c>
      <c r="I1536" s="10">
        <f t="shared" si="165"/>
        <v>42251.674328703702</v>
      </c>
      <c r="J1536" s="10">
        <f t="shared" si="166"/>
        <v>42221.674328703702</v>
      </c>
      <c r="K1536">
        <v>1441383062</v>
      </c>
      <c r="L1536">
        <v>1438791062</v>
      </c>
      <c r="M1536" t="b">
        <v>1</v>
      </c>
      <c r="N1536">
        <v>369</v>
      </c>
      <c r="O1536" s="5">
        <f t="shared" si="161"/>
        <v>4.1773333333333333</v>
      </c>
      <c r="P1536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t="s">
        <v>8283</v>
      </c>
      <c r="T1536" t="b">
        <v>1</v>
      </c>
      <c r="U1536" t="str">
        <f t="shared" si="167"/>
        <v>Successful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8244</v>
      </c>
      <c r="I1537" s="10">
        <f t="shared" si="165"/>
        <v>42513.916666666672</v>
      </c>
      <c r="J1537" s="10">
        <f t="shared" si="166"/>
        <v>42484.829062500001</v>
      </c>
      <c r="K1537">
        <v>1464040800</v>
      </c>
      <c r="L1537">
        <v>1461527631</v>
      </c>
      <c r="M1537" t="b">
        <v>1</v>
      </c>
      <c r="N1537">
        <v>110</v>
      </c>
      <c r="O1537" s="5">
        <f t="shared" si="161"/>
        <v>1.3242499999999999</v>
      </c>
      <c r="P153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t="s">
        <v>8283</v>
      </c>
      <c r="T1537" t="b">
        <v>1</v>
      </c>
      <c r="U1537" t="str">
        <f t="shared" si="167"/>
        <v>Successful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8244</v>
      </c>
      <c r="I1538" s="10">
        <f t="shared" si="165"/>
        <v>42243.802199074074</v>
      </c>
      <c r="J1538" s="10">
        <f t="shared" si="166"/>
        <v>42213.802199074074</v>
      </c>
      <c r="K1538">
        <v>1440702910</v>
      </c>
      <c r="L1538">
        <v>1438110910</v>
      </c>
      <c r="M1538" t="b">
        <v>1</v>
      </c>
      <c r="N1538">
        <v>455</v>
      </c>
      <c r="O1538" s="5">
        <f t="shared" ref="O1538:O1601" si="168">E1538/D1538</f>
        <v>2.5030841666666666</v>
      </c>
      <c r="P1538">
        <f t="shared" ref="P1538:P1601" si="169">IFERROR((E1538/N1538),"Received No Donations")</f>
        <v>66.015406593406595</v>
      </c>
      <c r="Q1538" t="str">
        <f t="shared" ref="Q1538:Q1601" si="170">LEFT(S1538,FIND("/",S1538)-1)</f>
        <v>photography</v>
      </c>
      <c r="R1538" t="str">
        <f t="shared" ref="R1538:R1601" si="171">RIGHT(S1538,LEN(S1538)-FIND("/",S1538))</f>
        <v>photobooks</v>
      </c>
      <c r="S1538" t="s">
        <v>8283</v>
      </c>
      <c r="T1538" t="b">
        <v>1</v>
      </c>
      <c r="U1538" t="str">
        <f t="shared" si="167"/>
        <v>Successful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8247</v>
      </c>
      <c r="I1539" s="10">
        <f t="shared" ref="I1539:I1602" si="172">((K1539/86400)/IF(LEN(K1539)=13,1000,1))+DATE(1970,1,1)</f>
        <v>42588.75</v>
      </c>
      <c r="J1539" s="10">
        <f t="shared" ref="J1539:J1602" si="173">((L1539/86400)/IF(LEN(L1539)=13,1000,1))+DATE(1970,1,1)</f>
        <v>42552.315127314811</v>
      </c>
      <c r="K1539">
        <v>1470506400</v>
      </c>
      <c r="L1539">
        <v>1467358427</v>
      </c>
      <c r="M1539" t="b">
        <v>1</v>
      </c>
      <c r="N1539">
        <v>224</v>
      </c>
      <c r="O1539" s="5">
        <f t="shared" si="168"/>
        <v>1.7989999999999999</v>
      </c>
      <c r="P1539">
        <f t="shared" si="169"/>
        <v>96.375</v>
      </c>
      <c r="Q1539" t="str">
        <f t="shared" si="170"/>
        <v>photography</v>
      </c>
      <c r="R1539" t="str">
        <f t="shared" si="171"/>
        <v>photobooks</v>
      </c>
      <c r="S1539" t="s">
        <v>8283</v>
      </c>
      <c r="T1539" t="b">
        <v>1</v>
      </c>
      <c r="U1539" t="str">
        <f t="shared" ref="U1539:U1602" si="174">IF(F1539="successful","Successful","Unsuccessful")</f>
        <v>Successful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8244</v>
      </c>
      <c r="I1540" s="10">
        <f t="shared" si="172"/>
        <v>42026.782060185185</v>
      </c>
      <c r="J1540" s="10">
        <f t="shared" si="173"/>
        <v>41981.782060185185</v>
      </c>
      <c r="K1540">
        <v>1421952370</v>
      </c>
      <c r="L1540">
        <v>1418064370</v>
      </c>
      <c r="M1540" t="b">
        <v>1</v>
      </c>
      <c r="N1540">
        <v>46</v>
      </c>
      <c r="O1540" s="5">
        <f t="shared" si="168"/>
        <v>1.0262857142857142</v>
      </c>
      <c r="P1540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t="s">
        <v>8283</v>
      </c>
      <c r="T1540" t="b">
        <v>1</v>
      </c>
      <c r="U1540" t="str">
        <f t="shared" si="174"/>
        <v>Successful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8244</v>
      </c>
      <c r="I1541" s="10">
        <f t="shared" si="172"/>
        <v>42738.91920138889</v>
      </c>
      <c r="J1541" s="10">
        <f t="shared" si="173"/>
        <v>42705.91920138889</v>
      </c>
      <c r="K1541">
        <v>1483481019</v>
      </c>
      <c r="L1541">
        <v>1480629819</v>
      </c>
      <c r="M1541" t="b">
        <v>0</v>
      </c>
      <c r="N1541">
        <v>284</v>
      </c>
      <c r="O1541" s="5">
        <f t="shared" si="168"/>
        <v>1.359861</v>
      </c>
      <c r="P1541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t="s">
        <v>8283</v>
      </c>
      <c r="T1541" t="b">
        <v>1</v>
      </c>
      <c r="U1541" t="str">
        <f t="shared" si="174"/>
        <v>Successful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8244</v>
      </c>
      <c r="I1542" s="10">
        <f t="shared" si="172"/>
        <v>41969.052083333328</v>
      </c>
      <c r="J1542" s="10">
        <f t="shared" si="173"/>
        <v>41939.00712962963</v>
      </c>
      <c r="K1542">
        <v>1416964500</v>
      </c>
      <c r="L1542">
        <v>1414368616</v>
      </c>
      <c r="M1542" t="b">
        <v>1</v>
      </c>
      <c r="N1542">
        <v>98</v>
      </c>
      <c r="O1542" s="5">
        <f t="shared" si="168"/>
        <v>1.1786666666666668</v>
      </c>
      <c r="P1542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t="s">
        <v>8283</v>
      </c>
      <c r="T1542" t="b">
        <v>1</v>
      </c>
      <c r="U1542" t="str">
        <f t="shared" si="174"/>
        <v>Successful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8223</v>
      </c>
      <c r="H1543" t="s">
        <v>8244</v>
      </c>
      <c r="I1543" s="10">
        <f t="shared" si="172"/>
        <v>42004.712245370371</v>
      </c>
      <c r="J1543" s="10">
        <f t="shared" si="173"/>
        <v>41974.712245370371</v>
      </c>
      <c r="K1543">
        <v>1420045538</v>
      </c>
      <c r="L1543">
        <v>1417453538</v>
      </c>
      <c r="M1543" t="b">
        <v>0</v>
      </c>
      <c r="N1543">
        <v>2</v>
      </c>
      <c r="O1543" s="5">
        <f t="shared" si="168"/>
        <v>3.3333333333333332E-4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t="s">
        <v>8287</v>
      </c>
      <c r="T1543" t="b">
        <v>0</v>
      </c>
      <c r="U1543" t="str">
        <f t="shared" si="174"/>
        <v>Unsuccessful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8228</v>
      </c>
      <c r="H1544" t="s">
        <v>8249</v>
      </c>
      <c r="I1544" s="10">
        <f t="shared" si="172"/>
        <v>42185.996527777781</v>
      </c>
      <c r="J1544" s="10">
        <f t="shared" si="173"/>
        <v>42170.996527777781</v>
      </c>
      <c r="K1544">
        <v>1435708500</v>
      </c>
      <c r="L1544">
        <v>1434412500</v>
      </c>
      <c r="M1544" t="b">
        <v>0</v>
      </c>
      <c r="N1544">
        <v>1</v>
      </c>
      <c r="O1544" s="5">
        <f t="shared" si="168"/>
        <v>0.04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t="s">
        <v>8287</v>
      </c>
      <c r="T1544" t="b">
        <v>0</v>
      </c>
      <c r="U1544" t="str">
        <f t="shared" si="174"/>
        <v>Unsuccessful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8223</v>
      </c>
      <c r="H1545" t="s">
        <v>8244</v>
      </c>
      <c r="I1545" s="10">
        <f t="shared" si="172"/>
        <v>41965.551319444443</v>
      </c>
      <c r="J1545" s="10">
        <f t="shared" si="173"/>
        <v>41935.509652777779</v>
      </c>
      <c r="K1545">
        <v>1416662034</v>
      </c>
      <c r="L1545">
        <v>1414066434</v>
      </c>
      <c r="M1545" t="b">
        <v>0</v>
      </c>
      <c r="N1545">
        <v>1</v>
      </c>
      <c r="O1545" s="5">
        <f t="shared" si="168"/>
        <v>4.4444444444444444E-3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t="s">
        <v>8287</v>
      </c>
      <c r="T1545" t="b">
        <v>0</v>
      </c>
      <c r="U1545" t="str">
        <f t="shared" si="174"/>
        <v>Unsuccessful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8223</v>
      </c>
      <c r="H1546" t="s">
        <v>8244</v>
      </c>
      <c r="I1546" s="10">
        <f t="shared" si="172"/>
        <v>42095.012499999997</v>
      </c>
      <c r="J1546" s="10">
        <f t="shared" si="173"/>
        <v>42053.051203703704</v>
      </c>
      <c r="K1546">
        <v>1427847480</v>
      </c>
      <c r="L1546">
        <v>1424222024</v>
      </c>
      <c r="M1546" t="b">
        <v>0</v>
      </c>
      <c r="N1546">
        <v>0</v>
      </c>
      <c r="O1546" s="5">
        <f t="shared" si="168"/>
        <v>0</v>
      </c>
      <c r="P1546" t="str">
        <f t="shared" si="169"/>
        <v>Received No Donations</v>
      </c>
      <c r="Q1546" t="str">
        <f t="shared" si="170"/>
        <v>photography</v>
      </c>
      <c r="R1546" t="str">
        <f t="shared" si="171"/>
        <v>nature</v>
      </c>
      <c r="S1546" t="s">
        <v>8287</v>
      </c>
      <c r="T1546" t="b">
        <v>0</v>
      </c>
      <c r="U1546" t="str">
        <f t="shared" si="174"/>
        <v>Unsuccessful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8223</v>
      </c>
      <c r="H1547" t="s">
        <v>8244</v>
      </c>
      <c r="I1547" s="10">
        <f t="shared" si="172"/>
        <v>42065.886111111111</v>
      </c>
      <c r="J1547" s="10">
        <f t="shared" si="173"/>
        <v>42031.884652777779</v>
      </c>
      <c r="K1547">
        <v>1425330960</v>
      </c>
      <c r="L1547">
        <v>1422393234</v>
      </c>
      <c r="M1547" t="b">
        <v>0</v>
      </c>
      <c r="N1547">
        <v>1</v>
      </c>
      <c r="O1547" s="5">
        <f t="shared" si="168"/>
        <v>3.3333333333333332E-4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t="s">
        <v>8287</v>
      </c>
      <c r="T1547" t="b">
        <v>0</v>
      </c>
      <c r="U1547" t="str">
        <f t="shared" si="174"/>
        <v>Unsuccessful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8224</v>
      </c>
      <c r="H1548" t="s">
        <v>8245</v>
      </c>
      <c r="I1548" s="10">
        <f t="shared" si="172"/>
        <v>41899.212951388887</v>
      </c>
      <c r="J1548" s="10">
        <f t="shared" si="173"/>
        <v>41839.212951388887</v>
      </c>
      <c r="K1548">
        <v>1410930399</v>
      </c>
      <c r="L1548">
        <v>1405746399</v>
      </c>
      <c r="M1548" t="b">
        <v>0</v>
      </c>
      <c r="N1548">
        <v>11</v>
      </c>
      <c r="O1548" s="5">
        <f t="shared" si="168"/>
        <v>0.28899999999999998</v>
      </c>
      <c r="P1548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t="s">
        <v>8287</v>
      </c>
      <c r="T1548" t="b">
        <v>0</v>
      </c>
      <c r="U1548" t="str">
        <f t="shared" si="174"/>
        <v>Unsuccessful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8223</v>
      </c>
      <c r="H1549" t="s">
        <v>8244</v>
      </c>
      <c r="I1549" s="10">
        <f t="shared" si="172"/>
        <v>42789.426875000005</v>
      </c>
      <c r="J1549" s="10">
        <f t="shared" si="173"/>
        <v>42782.426875000005</v>
      </c>
      <c r="K1549">
        <v>1487844882</v>
      </c>
      <c r="L1549">
        <v>1487240082</v>
      </c>
      <c r="M1549" t="b">
        <v>0</v>
      </c>
      <c r="N1549">
        <v>0</v>
      </c>
      <c r="O1549" s="5">
        <f t="shared" si="168"/>
        <v>0</v>
      </c>
      <c r="P1549" t="str">
        <f t="shared" si="169"/>
        <v>Received No Donations</v>
      </c>
      <c r="Q1549" t="str">
        <f t="shared" si="170"/>
        <v>photography</v>
      </c>
      <c r="R1549" t="str">
        <f t="shared" si="171"/>
        <v>nature</v>
      </c>
      <c r="S1549" t="s">
        <v>8287</v>
      </c>
      <c r="T1549" t="b">
        <v>0</v>
      </c>
      <c r="U1549" t="str">
        <f t="shared" si="174"/>
        <v>Unsuccessful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8223</v>
      </c>
      <c r="H1550" t="s">
        <v>8244</v>
      </c>
      <c r="I1550" s="10">
        <f t="shared" si="172"/>
        <v>42316.923842592594</v>
      </c>
      <c r="J1550" s="10">
        <f t="shared" si="173"/>
        <v>42286.88217592593</v>
      </c>
      <c r="K1550">
        <v>1447020620</v>
      </c>
      <c r="L1550">
        <v>1444425020</v>
      </c>
      <c r="M1550" t="b">
        <v>0</v>
      </c>
      <c r="N1550">
        <v>1</v>
      </c>
      <c r="O1550" s="5">
        <f t="shared" si="168"/>
        <v>8.5714285714285715E-2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t="s">
        <v>8287</v>
      </c>
      <c r="T1550" t="b">
        <v>0</v>
      </c>
      <c r="U1550" t="str">
        <f t="shared" si="174"/>
        <v>Unsuccessful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8223</v>
      </c>
      <c r="H1551" t="s">
        <v>8244</v>
      </c>
      <c r="I1551" s="10">
        <f t="shared" si="172"/>
        <v>42311.177766203706</v>
      </c>
      <c r="J1551" s="10">
        <f t="shared" si="173"/>
        <v>42281.136099537034</v>
      </c>
      <c r="K1551">
        <v>1446524159</v>
      </c>
      <c r="L1551">
        <v>1443928559</v>
      </c>
      <c r="M1551" t="b">
        <v>0</v>
      </c>
      <c r="N1551">
        <v>6</v>
      </c>
      <c r="O1551" s="5">
        <f t="shared" si="168"/>
        <v>0.34</v>
      </c>
      <c r="P1551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t="s">
        <v>8287</v>
      </c>
      <c r="T1551" t="b">
        <v>0</v>
      </c>
      <c r="U1551" t="str">
        <f t="shared" si="174"/>
        <v>Unsuccessful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8224</v>
      </c>
      <c r="H1552" t="s">
        <v>8245</v>
      </c>
      <c r="I1552" s="10">
        <f t="shared" si="172"/>
        <v>42502.449467592596</v>
      </c>
      <c r="J1552" s="10">
        <f t="shared" si="173"/>
        <v>42472.449467592596</v>
      </c>
      <c r="K1552">
        <v>1463050034</v>
      </c>
      <c r="L1552">
        <v>1460458034</v>
      </c>
      <c r="M1552" t="b">
        <v>0</v>
      </c>
      <c r="N1552">
        <v>7</v>
      </c>
      <c r="O1552" s="5">
        <f t="shared" si="168"/>
        <v>0.13466666666666666</v>
      </c>
      <c r="P1552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t="s">
        <v>8287</v>
      </c>
      <c r="T1552" t="b">
        <v>0</v>
      </c>
      <c r="U1552" t="str">
        <f t="shared" si="174"/>
        <v>Unsuccessful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8223</v>
      </c>
      <c r="H1553" t="s">
        <v>8244</v>
      </c>
      <c r="I1553" s="10">
        <f t="shared" si="172"/>
        <v>42151.824525462958</v>
      </c>
      <c r="J1553" s="10">
        <f t="shared" si="173"/>
        <v>42121.824525462958</v>
      </c>
      <c r="K1553">
        <v>1432756039</v>
      </c>
      <c r="L1553">
        <v>1430164039</v>
      </c>
      <c r="M1553" t="b">
        <v>0</v>
      </c>
      <c r="N1553">
        <v>0</v>
      </c>
      <c r="O1553" s="5">
        <f t="shared" si="168"/>
        <v>0</v>
      </c>
      <c r="P1553" t="str">
        <f t="shared" si="169"/>
        <v>Received No Donations</v>
      </c>
      <c r="Q1553" t="str">
        <f t="shared" si="170"/>
        <v>photography</v>
      </c>
      <c r="R1553" t="str">
        <f t="shared" si="171"/>
        <v>nature</v>
      </c>
      <c r="S1553" t="s">
        <v>8287</v>
      </c>
      <c r="T1553" t="b">
        <v>0</v>
      </c>
      <c r="U1553" t="str">
        <f t="shared" si="174"/>
        <v>Unsuccessful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8223</v>
      </c>
      <c r="H1554" t="s">
        <v>8244</v>
      </c>
      <c r="I1554" s="10">
        <f t="shared" si="172"/>
        <v>41913.165972222225</v>
      </c>
      <c r="J1554" s="10">
        <f t="shared" si="173"/>
        <v>41892.688750000001</v>
      </c>
      <c r="K1554">
        <v>1412135940</v>
      </c>
      <c r="L1554">
        <v>1410366708</v>
      </c>
      <c r="M1554" t="b">
        <v>0</v>
      </c>
      <c r="N1554">
        <v>16</v>
      </c>
      <c r="O1554" s="5">
        <f t="shared" si="168"/>
        <v>0.49186046511627907</v>
      </c>
      <c r="P1554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t="s">
        <v>8287</v>
      </c>
      <c r="T1554" t="b">
        <v>0</v>
      </c>
      <c r="U1554" t="str">
        <f t="shared" si="174"/>
        <v>Unsuccessful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8223</v>
      </c>
      <c r="H1555" t="s">
        <v>8244</v>
      </c>
      <c r="I1555" s="10">
        <f t="shared" si="172"/>
        <v>42249.282951388886</v>
      </c>
      <c r="J1555" s="10">
        <f t="shared" si="173"/>
        <v>42219.282951388886</v>
      </c>
      <c r="K1555">
        <v>1441176447</v>
      </c>
      <c r="L1555">
        <v>1438584447</v>
      </c>
      <c r="M1555" t="b">
        <v>0</v>
      </c>
      <c r="N1555">
        <v>0</v>
      </c>
      <c r="O1555" s="5">
        <f t="shared" si="168"/>
        <v>0</v>
      </c>
      <c r="P1555" t="str">
        <f t="shared" si="169"/>
        <v>Received No Donations</v>
      </c>
      <c r="Q1555" t="str">
        <f t="shared" si="170"/>
        <v>photography</v>
      </c>
      <c r="R1555" t="str">
        <f t="shared" si="171"/>
        <v>nature</v>
      </c>
      <c r="S1555" t="s">
        <v>8287</v>
      </c>
      <c r="T1555" t="b">
        <v>0</v>
      </c>
      <c r="U1555" t="str">
        <f t="shared" si="174"/>
        <v>Unsuccessful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8225</v>
      </c>
      <c r="H1556" t="s">
        <v>8246</v>
      </c>
      <c r="I1556" s="10">
        <f t="shared" si="172"/>
        <v>42218.252199074079</v>
      </c>
      <c r="J1556" s="10">
        <f t="shared" si="173"/>
        <v>42188.252199074079</v>
      </c>
      <c r="K1556">
        <v>1438495390</v>
      </c>
      <c r="L1556">
        <v>1435903390</v>
      </c>
      <c r="M1556" t="b">
        <v>0</v>
      </c>
      <c r="N1556">
        <v>0</v>
      </c>
      <c r="O1556" s="5">
        <f t="shared" si="168"/>
        <v>0</v>
      </c>
      <c r="P1556" t="str">
        <f t="shared" si="169"/>
        <v>Received No Donations</v>
      </c>
      <c r="Q1556" t="str">
        <f t="shared" si="170"/>
        <v>photography</v>
      </c>
      <c r="R1556" t="str">
        <f t="shared" si="171"/>
        <v>nature</v>
      </c>
      <c r="S1556" t="s">
        <v>8287</v>
      </c>
      <c r="T1556" t="b">
        <v>0</v>
      </c>
      <c r="U1556" t="str">
        <f t="shared" si="174"/>
        <v>Unsuccessful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8223</v>
      </c>
      <c r="H1557" t="s">
        <v>8244</v>
      </c>
      <c r="I1557" s="10">
        <f t="shared" si="172"/>
        <v>42264.708333333328</v>
      </c>
      <c r="J1557" s="10">
        <f t="shared" si="173"/>
        <v>42241.613796296297</v>
      </c>
      <c r="K1557">
        <v>1442509200</v>
      </c>
      <c r="L1557">
        <v>1440513832</v>
      </c>
      <c r="M1557" t="b">
        <v>0</v>
      </c>
      <c r="N1557">
        <v>0</v>
      </c>
      <c r="O1557" s="5">
        <f t="shared" si="168"/>
        <v>0</v>
      </c>
      <c r="P1557" t="str">
        <f t="shared" si="169"/>
        <v>Received No Donations</v>
      </c>
      <c r="Q1557" t="str">
        <f t="shared" si="170"/>
        <v>photography</v>
      </c>
      <c r="R1557" t="str">
        <f t="shared" si="171"/>
        <v>nature</v>
      </c>
      <c r="S1557" t="s">
        <v>8287</v>
      </c>
      <c r="T1557" t="b">
        <v>0</v>
      </c>
      <c r="U1557" t="str">
        <f t="shared" si="174"/>
        <v>Unsuccessful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8228</v>
      </c>
      <c r="H1558" t="s">
        <v>8249</v>
      </c>
      <c r="I1558" s="10">
        <f t="shared" si="172"/>
        <v>42555.153055555551</v>
      </c>
      <c r="J1558" s="10">
        <f t="shared" si="173"/>
        <v>42525.153055555551</v>
      </c>
      <c r="K1558">
        <v>1467603624</v>
      </c>
      <c r="L1558">
        <v>1465011624</v>
      </c>
      <c r="M1558" t="b">
        <v>0</v>
      </c>
      <c r="N1558">
        <v>12</v>
      </c>
      <c r="O1558" s="5">
        <f t="shared" si="168"/>
        <v>0.45133333333333331</v>
      </c>
      <c r="P1558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t="s">
        <v>8287</v>
      </c>
      <c r="T1558" t="b">
        <v>0</v>
      </c>
      <c r="U1558" t="str">
        <f t="shared" si="174"/>
        <v>Unsuccessful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8223</v>
      </c>
      <c r="H1559" t="s">
        <v>8244</v>
      </c>
      <c r="I1559" s="10">
        <f t="shared" si="172"/>
        <v>41902.65315972222</v>
      </c>
      <c r="J1559" s="10">
        <f t="shared" si="173"/>
        <v>41871.65315972222</v>
      </c>
      <c r="K1559">
        <v>1411227633</v>
      </c>
      <c r="L1559">
        <v>1408549233</v>
      </c>
      <c r="M1559" t="b">
        <v>0</v>
      </c>
      <c r="N1559">
        <v>1</v>
      </c>
      <c r="O1559" s="5">
        <f t="shared" si="168"/>
        <v>0.04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t="s">
        <v>8287</v>
      </c>
      <c r="T1559" t="b">
        <v>0</v>
      </c>
      <c r="U1559" t="str">
        <f t="shared" si="174"/>
        <v>Unsuccessful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8224</v>
      </c>
      <c r="H1560" t="s">
        <v>8245</v>
      </c>
      <c r="I1560" s="10">
        <f t="shared" si="172"/>
        <v>42244.508333333331</v>
      </c>
      <c r="J1560" s="10">
        <f t="shared" si="173"/>
        <v>42185.397673611107</v>
      </c>
      <c r="K1560">
        <v>1440763920</v>
      </c>
      <c r="L1560">
        <v>1435656759</v>
      </c>
      <c r="M1560" t="b">
        <v>0</v>
      </c>
      <c r="N1560">
        <v>3</v>
      </c>
      <c r="O1560" s="5">
        <f t="shared" si="168"/>
        <v>4.6666666666666669E-2</v>
      </c>
      <c r="P1560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t="s">
        <v>8287</v>
      </c>
      <c r="T1560" t="b">
        <v>0</v>
      </c>
      <c r="U1560" t="str">
        <f t="shared" si="174"/>
        <v>Unsuccessful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8223</v>
      </c>
      <c r="H1561" t="s">
        <v>8244</v>
      </c>
      <c r="I1561" s="10">
        <f t="shared" si="172"/>
        <v>42123.053229166668</v>
      </c>
      <c r="J1561" s="10">
        <f t="shared" si="173"/>
        <v>42108.053229166668</v>
      </c>
      <c r="K1561">
        <v>1430270199</v>
      </c>
      <c r="L1561">
        <v>1428974199</v>
      </c>
      <c r="M1561" t="b">
        <v>0</v>
      </c>
      <c r="N1561">
        <v>1</v>
      </c>
      <c r="O1561" s="5">
        <f t="shared" si="168"/>
        <v>3.3333333333333335E-3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t="s">
        <v>8287</v>
      </c>
      <c r="T1561" t="b">
        <v>0</v>
      </c>
      <c r="U1561" t="str">
        <f t="shared" si="174"/>
        <v>Unsuccessful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8223</v>
      </c>
      <c r="H1562" t="s">
        <v>8244</v>
      </c>
      <c r="I1562" s="10">
        <f t="shared" si="172"/>
        <v>41956.062418981484</v>
      </c>
      <c r="J1562" s="10">
        <f t="shared" si="173"/>
        <v>41936.020752314813</v>
      </c>
      <c r="K1562">
        <v>1415842193</v>
      </c>
      <c r="L1562">
        <v>1414110593</v>
      </c>
      <c r="M1562" t="b">
        <v>0</v>
      </c>
      <c r="N1562">
        <v>4</v>
      </c>
      <c r="O1562" s="5">
        <f t="shared" si="168"/>
        <v>3.7600000000000001E-2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t="s">
        <v>8287</v>
      </c>
      <c r="T1562" t="b">
        <v>0</v>
      </c>
      <c r="U1562" t="str">
        <f t="shared" si="174"/>
        <v>Unsuccessful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8223</v>
      </c>
      <c r="H1563" t="s">
        <v>8244</v>
      </c>
      <c r="I1563" s="10">
        <f t="shared" si="172"/>
        <v>41585.083368055552</v>
      </c>
      <c r="J1563" s="10">
        <f t="shared" si="173"/>
        <v>41555.041701388887</v>
      </c>
      <c r="K1563">
        <v>1383789603</v>
      </c>
      <c r="L1563">
        <v>1381194003</v>
      </c>
      <c r="M1563" t="b">
        <v>0</v>
      </c>
      <c r="N1563">
        <v>1</v>
      </c>
      <c r="O1563" s="5">
        <f t="shared" si="168"/>
        <v>6.7000000000000002E-3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t="s">
        <v>8288</v>
      </c>
      <c r="T1563" t="b">
        <v>0</v>
      </c>
      <c r="U1563" t="str">
        <f t="shared" si="174"/>
        <v>Unsuccessful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8223</v>
      </c>
      <c r="H1564" t="s">
        <v>8244</v>
      </c>
      <c r="I1564" s="10">
        <f t="shared" si="172"/>
        <v>40149.034722222219</v>
      </c>
      <c r="J1564" s="10">
        <f t="shared" si="173"/>
        <v>40079.566157407404</v>
      </c>
      <c r="K1564">
        <v>1259715000</v>
      </c>
      <c r="L1564">
        <v>1253712916</v>
      </c>
      <c r="M1564" t="b">
        <v>0</v>
      </c>
      <c r="N1564">
        <v>0</v>
      </c>
      <c r="O1564" s="5">
        <f t="shared" si="168"/>
        <v>0</v>
      </c>
      <c r="P1564" t="str">
        <f t="shared" si="169"/>
        <v>Received No Donations</v>
      </c>
      <c r="Q1564" t="str">
        <f t="shared" si="170"/>
        <v>publishing</v>
      </c>
      <c r="R1564" t="str">
        <f t="shared" si="171"/>
        <v>art books</v>
      </c>
      <c r="S1564" t="s">
        <v>8288</v>
      </c>
      <c r="T1564" t="b">
        <v>0</v>
      </c>
      <c r="U1564" t="str">
        <f t="shared" si="174"/>
        <v>Unsuccessful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8224</v>
      </c>
      <c r="H1565" t="s">
        <v>8245</v>
      </c>
      <c r="I1565" s="10">
        <f t="shared" si="172"/>
        <v>41712.700821759259</v>
      </c>
      <c r="J1565" s="10">
        <f t="shared" si="173"/>
        <v>41652.742488425924</v>
      </c>
      <c r="K1565">
        <v>1394815751</v>
      </c>
      <c r="L1565">
        <v>1389635351</v>
      </c>
      <c r="M1565" t="b">
        <v>0</v>
      </c>
      <c r="N1565">
        <v>2</v>
      </c>
      <c r="O1565" s="5">
        <f t="shared" si="168"/>
        <v>1.4166666666666666E-2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t="s">
        <v>8288</v>
      </c>
      <c r="T1565" t="b">
        <v>0</v>
      </c>
      <c r="U1565" t="str">
        <f t="shared" si="174"/>
        <v>Unsuccessful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8223</v>
      </c>
      <c r="H1566" t="s">
        <v>8244</v>
      </c>
      <c r="I1566" s="10">
        <f t="shared" si="172"/>
        <v>42152.836805555555</v>
      </c>
      <c r="J1566" s="10">
        <f t="shared" si="173"/>
        <v>42121.367002314815</v>
      </c>
      <c r="K1566">
        <v>1432843500</v>
      </c>
      <c r="L1566">
        <v>1430124509</v>
      </c>
      <c r="M1566" t="b">
        <v>0</v>
      </c>
      <c r="N1566">
        <v>1</v>
      </c>
      <c r="O1566" s="5">
        <f t="shared" si="168"/>
        <v>1E-3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t="s">
        <v>8288</v>
      </c>
      <c r="T1566" t="b">
        <v>0</v>
      </c>
      <c r="U1566" t="str">
        <f t="shared" si="174"/>
        <v>Unsuccessful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8223</v>
      </c>
      <c r="H1567" t="s">
        <v>8244</v>
      </c>
      <c r="I1567" s="10">
        <f t="shared" si="172"/>
        <v>40702.729872685188</v>
      </c>
      <c r="J1567" s="10">
        <f t="shared" si="173"/>
        <v>40672.729872685188</v>
      </c>
      <c r="K1567">
        <v>1307554261</v>
      </c>
      <c r="L1567">
        <v>1304962261</v>
      </c>
      <c r="M1567" t="b">
        <v>0</v>
      </c>
      <c r="N1567">
        <v>1</v>
      </c>
      <c r="O1567" s="5">
        <f t="shared" si="168"/>
        <v>2.5000000000000001E-2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t="s">
        <v>8288</v>
      </c>
      <c r="T1567" t="b">
        <v>0</v>
      </c>
      <c r="U1567" t="str">
        <f t="shared" si="174"/>
        <v>Unsuccessful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8223</v>
      </c>
      <c r="H1568" t="s">
        <v>8244</v>
      </c>
      <c r="I1568" s="10">
        <f t="shared" si="172"/>
        <v>42578.916666666672</v>
      </c>
      <c r="J1568" s="10">
        <f t="shared" si="173"/>
        <v>42549.916712962964</v>
      </c>
      <c r="K1568">
        <v>1469656800</v>
      </c>
      <c r="L1568">
        <v>1467151204</v>
      </c>
      <c r="M1568" t="b">
        <v>0</v>
      </c>
      <c r="N1568">
        <v>59</v>
      </c>
      <c r="O1568" s="5">
        <f t="shared" si="168"/>
        <v>0.21249999999999999</v>
      </c>
      <c r="P1568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t="s">
        <v>8288</v>
      </c>
      <c r="T1568" t="b">
        <v>0</v>
      </c>
      <c r="U1568" t="str">
        <f t="shared" si="174"/>
        <v>Unsuccessful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8223</v>
      </c>
      <c r="H1569" t="s">
        <v>8244</v>
      </c>
      <c r="I1569" s="10">
        <f t="shared" si="172"/>
        <v>41687</v>
      </c>
      <c r="J1569" s="10">
        <f t="shared" si="173"/>
        <v>41671.93686342593</v>
      </c>
      <c r="K1569">
        <v>1392595200</v>
      </c>
      <c r="L1569">
        <v>1391293745</v>
      </c>
      <c r="M1569" t="b">
        <v>0</v>
      </c>
      <c r="N1569">
        <v>13</v>
      </c>
      <c r="O1569" s="5">
        <f t="shared" si="168"/>
        <v>4.1176470588235294E-2</v>
      </c>
      <c r="P1569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t="s">
        <v>8288</v>
      </c>
      <c r="T1569" t="b">
        <v>0</v>
      </c>
      <c r="U1569" t="str">
        <f t="shared" si="174"/>
        <v>Unsuccessful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8223</v>
      </c>
      <c r="H1570" t="s">
        <v>8244</v>
      </c>
      <c r="I1570" s="10">
        <f t="shared" si="172"/>
        <v>41997.062326388885</v>
      </c>
      <c r="J1570" s="10">
        <f t="shared" si="173"/>
        <v>41962.062326388885</v>
      </c>
      <c r="K1570">
        <v>1419384585</v>
      </c>
      <c r="L1570">
        <v>1416360585</v>
      </c>
      <c r="M1570" t="b">
        <v>0</v>
      </c>
      <c r="N1570">
        <v>22</v>
      </c>
      <c r="O1570" s="5">
        <f t="shared" si="168"/>
        <v>0.13639999999999999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t="s">
        <v>8288</v>
      </c>
      <c r="T1570" t="b">
        <v>0</v>
      </c>
      <c r="U1570" t="str">
        <f t="shared" si="174"/>
        <v>Unsuccessful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8223</v>
      </c>
      <c r="H1571" t="s">
        <v>8244</v>
      </c>
      <c r="I1571" s="10">
        <f t="shared" si="172"/>
        <v>41419.679560185185</v>
      </c>
      <c r="J1571" s="10">
        <f t="shared" si="173"/>
        <v>41389.679560185185</v>
      </c>
      <c r="K1571">
        <v>1369498714</v>
      </c>
      <c r="L1571">
        <v>1366906714</v>
      </c>
      <c r="M1571" t="b">
        <v>0</v>
      </c>
      <c r="N1571">
        <v>0</v>
      </c>
      <c r="O1571" s="5">
        <f t="shared" si="168"/>
        <v>0</v>
      </c>
      <c r="P1571" t="str">
        <f t="shared" si="169"/>
        <v>Received No Donations</v>
      </c>
      <c r="Q1571" t="str">
        <f t="shared" si="170"/>
        <v>publishing</v>
      </c>
      <c r="R1571" t="str">
        <f t="shared" si="171"/>
        <v>art books</v>
      </c>
      <c r="S1571" t="s">
        <v>8288</v>
      </c>
      <c r="T1571" t="b">
        <v>0</v>
      </c>
      <c r="U1571" t="str">
        <f t="shared" si="174"/>
        <v>Unsuccessful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8223</v>
      </c>
      <c r="H1572" t="s">
        <v>8244</v>
      </c>
      <c r="I1572" s="10">
        <f t="shared" si="172"/>
        <v>42468.771782407406</v>
      </c>
      <c r="J1572" s="10">
        <f t="shared" si="173"/>
        <v>42438.813449074078</v>
      </c>
      <c r="K1572">
        <v>1460140282</v>
      </c>
      <c r="L1572">
        <v>1457551882</v>
      </c>
      <c r="M1572" t="b">
        <v>0</v>
      </c>
      <c r="N1572">
        <v>52</v>
      </c>
      <c r="O1572" s="5">
        <f t="shared" si="168"/>
        <v>0.41399999999999998</v>
      </c>
      <c r="P1572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t="s">
        <v>8288</v>
      </c>
      <c r="T1572" t="b">
        <v>0</v>
      </c>
      <c r="U1572" t="str">
        <f t="shared" si="174"/>
        <v>Unsuccessful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8224</v>
      </c>
      <c r="H1573" t="s">
        <v>8245</v>
      </c>
      <c r="I1573" s="10">
        <f t="shared" si="172"/>
        <v>42174.769479166665</v>
      </c>
      <c r="J1573" s="10">
        <f t="shared" si="173"/>
        <v>42144.769479166665</v>
      </c>
      <c r="K1573">
        <v>1434738483</v>
      </c>
      <c r="L1573">
        <v>1432146483</v>
      </c>
      <c r="M1573" t="b">
        <v>0</v>
      </c>
      <c r="N1573">
        <v>4</v>
      </c>
      <c r="O1573" s="5">
        <f t="shared" si="168"/>
        <v>6.6115702479338841E-3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t="s">
        <v>8288</v>
      </c>
      <c r="T1573" t="b">
        <v>0</v>
      </c>
      <c r="U1573" t="str">
        <f t="shared" si="174"/>
        <v>Unsuccessful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8224</v>
      </c>
      <c r="H1574" t="s">
        <v>8245</v>
      </c>
      <c r="I1574" s="10">
        <f t="shared" si="172"/>
        <v>42428.999305555553</v>
      </c>
      <c r="J1574" s="10">
        <f t="shared" si="173"/>
        <v>42404.033090277779</v>
      </c>
      <c r="K1574">
        <v>1456703940</v>
      </c>
      <c r="L1574">
        <v>1454546859</v>
      </c>
      <c r="M1574" t="b">
        <v>0</v>
      </c>
      <c r="N1574">
        <v>3</v>
      </c>
      <c r="O1574" s="5">
        <f t="shared" si="168"/>
        <v>0.05</v>
      </c>
      <c r="P1574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t="s">
        <v>8288</v>
      </c>
      <c r="T1574" t="b">
        <v>0</v>
      </c>
      <c r="U1574" t="str">
        <f t="shared" si="174"/>
        <v>Unsuccessful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8228</v>
      </c>
      <c r="H1575" t="s">
        <v>8249</v>
      </c>
      <c r="I1575" s="10">
        <f t="shared" si="172"/>
        <v>42826.165972222225</v>
      </c>
      <c r="J1575" s="10">
        <f t="shared" si="173"/>
        <v>42786.000023148154</v>
      </c>
      <c r="K1575">
        <v>1491019140</v>
      </c>
      <c r="L1575">
        <v>1487548802</v>
      </c>
      <c r="M1575" t="b">
        <v>0</v>
      </c>
      <c r="N1575">
        <v>3</v>
      </c>
      <c r="O1575" s="5">
        <f t="shared" si="168"/>
        <v>2.4777777777777777E-2</v>
      </c>
      <c r="P157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t="s">
        <v>8288</v>
      </c>
      <c r="T1575" t="b">
        <v>0</v>
      </c>
      <c r="U1575" t="str">
        <f t="shared" si="174"/>
        <v>Unsuccessful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8223</v>
      </c>
      <c r="H1576" t="s">
        <v>8244</v>
      </c>
      <c r="I1576" s="10">
        <f t="shared" si="172"/>
        <v>42052.927418981482</v>
      </c>
      <c r="J1576" s="10">
        <f t="shared" si="173"/>
        <v>42017.927418981482</v>
      </c>
      <c r="K1576">
        <v>1424211329</v>
      </c>
      <c r="L1576">
        <v>1421187329</v>
      </c>
      <c r="M1576" t="b">
        <v>0</v>
      </c>
      <c r="N1576">
        <v>6</v>
      </c>
      <c r="O1576" s="5">
        <f t="shared" si="168"/>
        <v>5.0599999999999999E-2</v>
      </c>
      <c r="P1576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t="s">
        <v>8288</v>
      </c>
      <c r="T1576" t="b">
        <v>0</v>
      </c>
      <c r="U1576" t="str">
        <f t="shared" si="174"/>
        <v>Unsuccessful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8223</v>
      </c>
      <c r="H1577" t="s">
        <v>8244</v>
      </c>
      <c r="I1577" s="10">
        <f t="shared" si="172"/>
        <v>41829.524259259255</v>
      </c>
      <c r="J1577" s="10">
        <f t="shared" si="173"/>
        <v>41799.524259259255</v>
      </c>
      <c r="K1577">
        <v>1404909296</v>
      </c>
      <c r="L1577">
        <v>1402317296</v>
      </c>
      <c r="M1577" t="b">
        <v>0</v>
      </c>
      <c r="N1577">
        <v>35</v>
      </c>
      <c r="O1577" s="5">
        <f t="shared" si="168"/>
        <v>0.2291</v>
      </c>
      <c r="P157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t="s">
        <v>8288</v>
      </c>
      <c r="T1577" t="b">
        <v>0</v>
      </c>
      <c r="U1577" t="str">
        <f t="shared" si="174"/>
        <v>Unsuccessful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8223</v>
      </c>
      <c r="H1578" t="s">
        <v>8244</v>
      </c>
      <c r="I1578" s="10">
        <f t="shared" si="172"/>
        <v>42185.879259259258</v>
      </c>
      <c r="J1578" s="10">
        <f t="shared" si="173"/>
        <v>42140.879259259258</v>
      </c>
      <c r="K1578">
        <v>1435698368</v>
      </c>
      <c r="L1578">
        <v>1431810368</v>
      </c>
      <c r="M1578" t="b">
        <v>0</v>
      </c>
      <c r="N1578">
        <v>10</v>
      </c>
      <c r="O1578" s="5">
        <f t="shared" si="168"/>
        <v>0.13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t="s">
        <v>8288</v>
      </c>
      <c r="T1578" t="b">
        <v>0</v>
      </c>
      <c r="U1578" t="str">
        <f t="shared" si="174"/>
        <v>Unsuccessful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8223</v>
      </c>
      <c r="H1579" t="s">
        <v>8244</v>
      </c>
      <c r="I1579" s="10">
        <f t="shared" si="172"/>
        <v>41114.847777777773</v>
      </c>
      <c r="J1579" s="10">
        <f t="shared" si="173"/>
        <v>41054.847777777773</v>
      </c>
      <c r="K1579">
        <v>1343161248</v>
      </c>
      <c r="L1579">
        <v>1337977248</v>
      </c>
      <c r="M1579" t="b">
        <v>0</v>
      </c>
      <c r="N1579">
        <v>2</v>
      </c>
      <c r="O1579" s="5">
        <f t="shared" si="168"/>
        <v>5.4999999999999997E-3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t="s">
        <v>8288</v>
      </c>
      <c r="T1579" t="b">
        <v>0</v>
      </c>
      <c r="U1579" t="str">
        <f t="shared" si="174"/>
        <v>Unsuccessful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8223</v>
      </c>
      <c r="H1580" t="s">
        <v>8244</v>
      </c>
      <c r="I1580" s="10">
        <f t="shared" si="172"/>
        <v>40423.083333333336</v>
      </c>
      <c r="J1580" s="10">
        <f t="shared" si="173"/>
        <v>40399.065868055557</v>
      </c>
      <c r="K1580">
        <v>1283392800</v>
      </c>
      <c r="L1580">
        <v>1281317691</v>
      </c>
      <c r="M1580" t="b">
        <v>0</v>
      </c>
      <c r="N1580">
        <v>4</v>
      </c>
      <c r="O1580" s="5">
        <f t="shared" si="168"/>
        <v>0.10806536636794939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t="s">
        <v>8288</v>
      </c>
      <c r="T1580" t="b">
        <v>0</v>
      </c>
      <c r="U1580" t="str">
        <f t="shared" si="174"/>
        <v>Unsuccessful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8223</v>
      </c>
      <c r="H1581" t="s">
        <v>8244</v>
      </c>
      <c r="I1581" s="10">
        <f t="shared" si="172"/>
        <v>41514.996423611112</v>
      </c>
      <c r="J1581" s="10">
        <f t="shared" si="173"/>
        <v>41481.996423611112</v>
      </c>
      <c r="K1581">
        <v>1377734091</v>
      </c>
      <c r="L1581">
        <v>1374882891</v>
      </c>
      <c r="M1581" t="b">
        <v>0</v>
      </c>
      <c r="N1581">
        <v>2</v>
      </c>
      <c r="O1581" s="5">
        <f t="shared" si="168"/>
        <v>8.4008400840084006E-3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t="s">
        <v>8288</v>
      </c>
      <c r="T1581" t="b">
        <v>0</v>
      </c>
      <c r="U1581" t="str">
        <f t="shared" si="174"/>
        <v>Unsuccessful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8223</v>
      </c>
      <c r="H1582" t="s">
        <v>8244</v>
      </c>
      <c r="I1582" s="10">
        <f t="shared" si="172"/>
        <v>41050.050069444442</v>
      </c>
      <c r="J1582" s="10">
        <f t="shared" si="173"/>
        <v>40990.050069444442</v>
      </c>
      <c r="K1582">
        <v>1337562726</v>
      </c>
      <c r="L1582">
        <v>1332378726</v>
      </c>
      <c r="M1582" t="b">
        <v>0</v>
      </c>
      <c r="N1582">
        <v>0</v>
      </c>
      <c r="O1582" s="5">
        <f t="shared" si="168"/>
        <v>0</v>
      </c>
      <c r="P1582" t="str">
        <f t="shared" si="169"/>
        <v>Received No Donations</v>
      </c>
      <c r="Q1582" t="str">
        <f t="shared" si="170"/>
        <v>publishing</v>
      </c>
      <c r="R1582" t="str">
        <f t="shared" si="171"/>
        <v>art books</v>
      </c>
      <c r="S1582" t="s">
        <v>8288</v>
      </c>
      <c r="T1582" t="b">
        <v>0</v>
      </c>
      <c r="U1582" t="str">
        <f t="shared" si="174"/>
        <v>Unsuccessful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8224</v>
      </c>
      <c r="H1583" t="s">
        <v>8245</v>
      </c>
      <c r="I1583" s="10">
        <f t="shared" si="172"/>
        <v>42357.448958333334</v>
      </c>
      <c r="J1583" s="10">
        <f t="shared" si="173"/>
        <v>42325.448958333334</v>
      </c>
      <c r="K1583">
        <v>1450521990</v>
      </c>
      <c r="L1583">
        <v>1447757190</v>
      </c>
      <c r="M1583" t="b">
        <v>0</v>
      </c>
      <c r="N1583">
        <v>1</v>
      </c>
      <c r="O1583" s="5">
        <f t="shared" si="168"/>
        <v>5.0000000000000001E-3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t="s">
        <v>8289</v>
      </c>
      <c r="T1583" t="b">
        <v>0</v>
      </c>
      <c r="U1583" t="str">
        <f t="shared" si="174"/>
        <v>Unsuccessful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8223</v>
      </c>
      <c r="H1584" t="s">
        <v>8244</v>
      </c>
      <c r="I1584" s="10">
        <f t="shared" si="172"/>
        <v>42303.888888888891</v>
      </c>
      <c r="J1584" s="10">
        <f t="shared" si="173"/>
        <v>42246.789965277778</v>
      </c>
      <c r="K1584">
        <v>1445894400</v>
      </c>
      <c r="L1584">
        <v>1440961053</v>
      </c>
      <c r="M1584" t="b">
        <v>0</v>
      </c>
      <c r="N1584">
        <v>3</v>
      </c>
      <c r="O1584" s="5">
        <f t="shared" si="168"/>
        <v>9.2999999999999999E-2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t="s">
        <v>8289</v>
      </c>
      <c r="T1584" t="b">
        <v>0</v>
      </c>
      <c r="U1584" t="str">
        <f t="shared" si="174"/>
        <v>Unsuccessful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8224</v>
      </c>
      <c r="H1585" t="s">
        <v>8245</v>
      </c>
      <c r="I1585" s="10">
        <f t="shared" si="172"/>
        <v>41907.904988425929</v>
      </c>
      <c r="J1585" s="10">
        <f t="shared" si="173"/>
        <v>41877.904988425929</v>
      </c>
      <c r="K1585">
        <v>1411681391</v>
      </c>
      <c r="L1585">
        <v>1409089391</v>
      </c>
      <c r="M1585" t="b">
        <v>0</v>
      </c>
      <c r="N1585">
        <v>1</v>
      </c>
      <c r="O1585" s="5">
        <f t="shared" si="168"/>
        <v>7.5000000000000002E-4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t="s">
        <v>8289</v>
      </c>
      <c r="T1585" t="b">
        <v>0</v>
      </c>
      <c r="U1585" t="str">
        <f t="shared" si="174"/>
        <v>Unsuccessful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8223</v>
      </c>
      <c r="H1586" t="s">
        <v>8244</v>
      </c>
      <c r="I1586" s="10">
        <f t="shared" si="172"/>
        <v>41789.649317129632</v>
      </c>
      <c r="J1586" s="10">
        <f t="shared" si="173"/>
        <v>41779.649317129632</v>
      </c>
      <c r="K1586">
        <v>1401464101</v>
      </c>
      <c r="L1586">
        <v>1400600101</v>
      </c>
      <c r="M1586" t="b">
        <v>0</v>
      </c>
      <c r="N1586">
        <v>0</v>
      </c>
      <c r="O1586" s="5">
        <f t="shared" si="168"/>
        <v>0</v>
      </c>
      <c r="P1586" t="str">
        <f t="shared" si="169"/>
        <v>Received No Donations</v>
      </c>
      <c r="Q1586" t="str">
        <f t="shared" si="170"/>
        <v>photography</v>
      </c>
      <c r="R1586" t="str">
        <f t="shared" si="171"/>
        <v>places</v>
      </c>
      <c r="S1586" t="s">
        <v>8289</v>
      </c>
      <c r="T1586" t="b">
        <v>0</v>
      </c>
      <c r="U1586" t="str">
        <f t="shared" si="174"/>
        <v>Unsuccessful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8228</v>
      </c>
      <c r="H1587" t="s">
        <v>8249</v>
      </c>
      <c r="I1587" s="10">
        <f t="shared" si="172"/>
        <v>42729.458333333328</v>
      </c>
      <c r="J1587" s="10">
        <f t="shared" si="173"/>
        <v>42707.895462962959</v>
      </c>
      <c r="K1587">
        <v>1482663600</v>
      </c>
      <c r="L1587">
        <v>1480800568</v>
      </c>
      <c r="M1587" t="b">
        <v>0</v>
      </c>
      <c r="N1587">
        <v>12</v>
      </c>
      <c r="O1587" s="5">
        <f t="shared" si="168"/>
        <v>0.79</v>
      </c>
      <c r="P158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t="s">
        <v>8289</v>
      </c>
      <c r="T1587" t="b">
        <v>0</v>
      </c>
      <c r="U1587" t="str">
        <f t="shared" si="174"/>
        <v>Unsuccessful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8223</v>
      </c>
      <c r="H1588" t="s">
        <v>8244</v>
      </c>
      <c r="I1588" s="10">
        <f t="shared" si="172"/>
        <v>42099.062754629631</v>
      </c>
      <c r="J1588" s="10">
        <f t="shared" si="173"/>
        <v>42069.104421296295</v>
      </c>
      <c r="K1588">
        <v>1428197422</v>
      </c>
      <c r="L1588">
        <v>1425609022</v>
      </c>
      <c r="M1588" t="b">
        <v>0</v>
      </c>
      <c r="N1588">
        <v>0</v>
      </c>
      <c r="O1588" s="5">
        <f t="shared" si="168"/>
        <v>0</v>
      </c>
      <c r="P1588" t="str">
        <f t="shared" si="169"/>
        <v>Received No Donations</v>
      </c>
      <c r="Q1588" t="str">
        <f t="shared" si="170"/>
        <v>photography</v>
      </c>
      <c r="R1588" t="str">
        <f t="shared" si="171"/>
        <v>places</v>
      </c>
      <c r="S1588" t="s">
        <v>8289</v>
      </c>
      <c r="T1588" t="b">
        <v>0</v>
      </c>
      <c r="U1588" t="str">
        <f t="shared" si="174"/>
        <v>Unsuccessful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8223</v>
      </c>
      <c r="H1589" t="s">
        <v>8244</v>
      </c>
      <c r="I1589" s="10">
        <f t="shared" si="172"/>
        <v>41986.950983796298</v>
      </c>
      <c r="J1589" s="10">
        <f t="shared" si="173"/>
        <v>41956.950983796298</v>
      </c>
      <c r="K1589">
        <v>1418510965</v>
      </c>
      <c r="L1589">
        <v>1415918965</v>
      </c>
      <c r="M1589" t="b">
        <v>0</v>
      </c>
      <c r="N1589">
        <v>1</v>
      </c>
      <c r="O1589" s="5">
        <f t="shared" si="168"/>
        <v>1.3333333333333334E-4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t="s">
        <v>8289</v>
      </c>
      <c r="T1589" t="b">
        <v>0</v>
      </c>
      <c r="U1589" t="str">
        <f t="shared" si="174"/>
        <v>Unsuccessful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8223</v>
      </c>
      <c r="H1590" t="s">
        <v>8244</v>
      </c>
      <c r="I1590" s="10">
        <f t="shared" si="172"/>
        <v>42035.841666666667</v>
      </c>
      <c r="J1590" s="10">
        <f t="shared" si="173"/>
        <v>42005.24998842593</v>
      </c>
      <c r="K1590">
        <v>1422735120</v>
      </c>
      <c r="L1590">
        <v>1420091999</v>
      </c>
      <c r="M1590" t="b">
        <v>0</v>
      </c>
      <c r="N1590">
        <v>0</v>
      </c>
      <c r="O1590" s="5">
        <f t="shared" si="168"/>
        <v>0</v>
      </c>
      <c r="P1590" t="str">
        <f t="shared" si="169"/>
        <v>Received No Donations</v>
      </c>
      <c r="Q1590" t="str">
        <f t="shared" si="170"/>
        <v>photography</v>
      </c>
      <c r="R1590" t="str">
        <f t="shared" si="171"/>
        <v>places</v>
      </c>
      <c r="S1590" t="s">
        <v>8289</v>
      </c>
      <c r="T1590" t="b">
        <v>0</v>
      </c>
      <c r="U1590" t="str">
        <f t="shared" si="174"/>
        <v>Unsuccessful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8223</v>
      </c>
      <c r="H1591" t="s">
        <v>8244</v>
      </c>
      <c r="I1591" s="10">
        <f t="shared" si="172"/>
        <v>42286.984791666662</v>
      </c>
      <c r="J1591" s="10">
        <f t="shared" si="173"/>
        <v>42256.984791666662</v>
      </c>
      <c r="K1591">
        <v>1444433886</v>
      </c>
      <c r="L1591">
        <v>1441841886</v>
      </c>
      <c r="M1591" t="b">
        <v>0</v>
      </c>
      <c r="N1591">
        <v>0</v>
      </c>
      <c r="O1591" s="5">
        <f t="shared" si="168"/>
        <v>0</v>
      </c>
      <c r="P1591" t="str">
        <f t="shared" si="169"/>
        <v>Received No Donations</v>
      </c>
      <c r="Q1591" t="str">
        <f t="shared" si="170"/>
        <v>photography</v>
      </c>
      <c r="R1591" t="str">
        <f t="shared" si="171"/>
        <v>places</v>
      </c>
      <c r="S1591" t="s">
        <v>8289</v>
      </c>
      <c r="T1591" t="b">
        <v>0</v>
      </c>
      <c r="U1591" t="str">
        <f t="shared" si="174"/>
        <v>Unsuccessful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8236</v>
      </c>
      <c r="H1592" t="s">
        <v>8247</v>
      </c>
      <c r="I1592" s="10">
        <f t="shared" si="172"/>
        <v>42270.857222222221</v>
      </c>
      <c r="J1592" s="10">
        <f t="shared" si="173"/>
        <v>42240.857222222221</v>
      </c>
      <c r="K1592">
        <v>1443040464</v>
      </c>
      <c r="L1592">
        <v>1440448464</v>
      </c>
      <c r="M1592" t="b">
        <v>0</v>
      </c>
      <c r="N1592">
        <v>2</v>
      </c>
      <c r="O1592" s="5">
        <f t="shared" si="168"/>
        <v>1.7000000000000001E-2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t="s">
        <v>8289</v>
      </c>
      <c r="T1592" t="b">
        <v>0</v>
      </c>
      <c r="U1592" t="str">
        <f t="shared" si="174"/>
        <v>Unsuccessful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8224</v>
      </c>
      <c r="H1593" t="s">
        <v>8245</v>
      </c>
      <c r="I1593" s="10">
        <f t="shared" si="172"/>
        <v>42463.68450231482</v>
      </c>
      <c r="J1593" s="10">
        <f t="shared" si="173"/>
        <v>42433.726168981477</v>
      </c>
      <c r="K1593">
        <v>1459700741</v>
      </c>
      <c r="L1593">
        <v>1457112341</v>
      </c>
      <c r="M1593" t="b">
        <v>0</v>
      </c>
      <c r="N1593">
        <v>92</v>
      </c>
      <c r="O1593" s="5">
        <f t="shared" si="168"/>
        <v>0.29228571428571426</v>
      </c>
      <c r="P159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t="s">
        <v>8289</v>
      </c>
      <c r="T1593" t="b">
        <v>0</v>
      </c>
      <c r="U1593" t="str">
        <f t="shared" si="174"/>
        <v>Unsuccessful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8223</v>
      </c>
      <c r="H1594" t="s">
        <v>8244</v>
      </c>
      <c r="I1594" s="10">
        <f t="shared" si="172"/>
        <v>42091.031076388885</v>
      </c>
      <c r="J1594" s="10">
        <f t="shared" si="173"/>
        <v>42046.072743055556</v>
      </c>
      <c r="K1594">
        <v>1427503485</v>
      </c>
      <c r="L1594">
        <v>1423619085</v>
      </c>
      <c r="M1594" t="b">
        <v>0</v>
      </c>
      <c r="N1594">
        <v>0</v>
      </c>
      <c r="O1594" s="5">
        <f t="shared" si="168"/>
        <v>0</v>
      </c>
      <c r="P1594" t="str">
        <f t="shared" si="169"/>
        <v>Received No Donations</v>
      </c>
      <c r="Q1594" t="str">
        <f t="shared" si="170"/>
        <v>photography</v>
      </c>
      <c r="R1594" t="str">
        <f t="shared" si="171"/>
        <v>places</v>
      </c>
      <c r="S1594" t="s">
        <v>8289</v>
      </c>
      <c r="T1594" t="b">
        <v>0</v>
      </c>
      <c r="U1594" t="str">
        <f t="shared" si="174"/>
        <v>Unsuccessful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8223</v>
      </c>
      <c r="H1595" t="s">
        <v>8244</v>
      </c>
      <c r="I1595" s="10">
        <f t="shared" si="172"/>
        <v>42063.845543981486</v>
      </c>
      <c r="J1595" s="10">
        <f t="shared" si="173"/>
        <v>42033.845543981486</v>
      </c>
      <c r="K1595">
        <v>1425154655</v>
      </c>
      <c r="L1595">
        <v>1422562655</v>
      </c>
      <c r="M1595" t="b">
        <v>0</v>
      </c>
      <c r="N1595">
        <v>3</v>
      </c>
      <c r="O1595" s="5">
        <f t="shared" si="168"/>
        <v>1.3636363636363637E-4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t="s">
        <v>8289</v>
      </c>
      <c r="T1595" t="b">
        <v>0</v>
      </c>
      <c r="U1595" t="str">
        <f t="shared" si="174"/>
        <v>Unsuccessful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8223</v>
      </c>
      <c r="H1596" t="s">
        <v>8244</v>
      </c>
      <c r="I1596" s="10">
        <f t="shared" si="172"/>
        <v>42505.681250000001</v>
      </c>
      <c r="J1596" s="10">
        <f t="shared" si="173"/>
        <v>42445.712754629625</v>
      </c>
      <c r="K1596">
        <v>1463329260</v>
      </c>
      <c r="L1596">
        <v>1458147982</v>
      </c>
      <c r="M1596" t="b">
        <v>0</v>
      </c>
      <c r="N1596">
        <v>10</v>
      </c>
      <c r="O1596" s="5">
        <f t="shared" si="168"/>
        <v>0.20499999999999999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t="s">
        <v>8289</v>
      </c>
      <c r="T1596" t="b">
        <v>0</v>
      </c>
      <c r="U1596" t="str">
        <f t="shared" si="174"/>
        <v>Unsuccessful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8223</v>
      </c>
      <c r="H1597" t="s">
        <v>8244</v>
      </c>
      <c r="I1597" s="10">
        <f t="shared" si="172"/>
        <v>41808.842361111107</v>
      </c>
      <c r="J1597" s="10">
        <f t="shared" si="173"/>
        <v>41780.050092592595</v>
      </c>
      <c r="K1597">
        <v>1403122380</v>
      </c>
      <c r="L1597">
        <v>1400634728</v>
      </c>
      <c r="M1597" t="b">
        <v>0</v>
      </c>
      <c r="N1597">
        <v>7</v>
      </c>
      <c r="O1597" s="5">
        <f t="shared" si="168"/>
        <v>2.8E-3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t="s">
        <v>8289</v>
      </c>
      <c r="T1597" t="b">
        <v>0</v>
      </c>
      <c r="U1597" t="str">
        <f t="shared" si="174"/>
        <v>Unsuccessful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8224</v>
      </c>
      <c r="H1598" t="s">
        <v>8245</v>
      </c>
      <c r="I1598" s="10">
        <f t="shared" si="172"/>
        <v>41986.471863425926</v>
      </c>
      <c r="J1598" s="10">
        <f t="shared" si="173"/>
        <v>41941.430196759262</v>
      </c>
      <c r="K1598">
        <v>1418469569</v>
      </c>
      <c r="L1598">
        <v>1414577969</v>
      </c>
      <c r="M1598" t="b">
        <v>0</v>
      </c>
      <c r="N1598">
        <v>3</v>
      </c>
      <c r="O1598" s="5">
        <f t="shared" si="168"/>
        <v>2.3076923076923078E-2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t="s">
        <v>8289</v>
      </c>
      <c r="T1598" t="b">
        <v>0</v>
      </c>
      <c r="U1598" t="str">
        <f t="shared" si="174"/>
        <v>Unsuccessful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8223</v>
      </c>
      <c r="H1599" t="s">
        <v>8244</v>
      </c>
      <c r="I1599" s="10">
        <f t="shared" si="172"/>
        <v>42633.354131944448</v>
      </c>
      <c r="J1599" s="10">
        <f t="shared" si="173"/>
        <v>42603.354131944448</v>
      </c>
      <c r="K1599">
        <v>1474360197</v>
      </c>
      <c r="L1599">
        <v>1471768197</v>
      </c>
      <c r="M1599" t="b">
        <v>0</v>
      </c>
      <c r="N1599">
        <v>0</v>
      </c>
      <c r="O1599" s="5">
        <f t="shared" si="168"/>
        <v>0</v>
      </c>
      <c r="P1599" t="str">
        <f t="shared" si="169"/>
        <v>Received No Donations</v>
      </c>
      <c r="Q1599" t="str">
        <f t="shared" si="170"/>
        <v>photography</v>
      </c>
      <c r="R1599" t="str">
        <f t="shared" si="171"/>
        <v>places</v>
      </c>
      <c r="S1599" t="s">
        <v>8289</v>
      </c>
      <c r="T1599" t="b">
        <v>0</v>
      </c>
      <c r="U1599" t="str">
        <f t="shared" si="174"/>
        <v>Unsuccessful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8223</v>
      </c>
      <c r="H1600" t="s">
        <v>8244</v>
      </c>
      <c r="I1600" s="10">
        <f t="shared" si="172"/>
        <v>42211.667337962965</v>
      </c>
      <c r="J1600" s="10">
        <f t="shared" si="173"/>
        <v>42151.667337962965</v>
      </c>
      <c r="K1600">
        <v>1437926458</v>
      </c>
      <c r="L1600">
        <v>1432742458</v>
      </c>
      <c r="M1600" t="b">
        <v>0</v>
      </c>
      <c r="N1600">
        <v>1</v>
      </c>
      <c r="O1600" s="5">
        <f t="shared" si="168"/>
        <v>1.25E-3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t="s">
        <v>8289</v>
      </c>
      <c r="T1600" t="b">
        <v>0</v>
      </c>
      <c r="U1600" t="str">
        <f t="shared" si="174"/>
        <v>Unsuccessful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8224</v>
      </c>
      <c r="H1601" t="s">
        <v>8245</v>
      </c>
      <c r="I1601" s="10">
        <f t="shared" si="172"/>
        <v>42468.497407407413</v>
      </c>
      <c r="J1601" s="10">
        <f t="shared" si="173"/>
        <v>42438.53907407407</v>
      </c>
      <c r="K1601">
        <v>1460116576</v>
      </c>
      <c r="L1601">
        <v>1457528176</v>
      </c>
      <c r="M1601" t="b">
        <v>0</v>
      </c>
      <c r="N1601">
        <v>0</v>
      </c>
      <c r="O1601" s="5">
        <f t="shared" si="168"/>
        <v>0</v>
      </c>
      <c r="P1601" t="str">
        <f t="shared" si="169"/>
        <v>Received No Donations</v>
      </c>
      <c r="Q1601" t="str">
        <f t="shared" si="170"/>
        <v>photography</v>
      </c>
      <c r="R1601" t="str">
        <f t="shared" si="171"/>
        <v>places</v>
      </c>
      <c r="S1601" t="s">
        <v>8289</v>
      </c>
      <c r="T1601" t="b">
        <v>0</v>
      </c>
      <c r="U1601" t="str">
        <f t="shared" si="174"/>
        <v>Unsuccessful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8223</v>
      </c>
      <c r="H1602" t="s">
        <v>8244</v>
      </c>
      <c r="I1602" s="10">
        <f t="shared" si="172"/>
        <v>41835.21597222222</v>
      </c>
      <c r="J1602" s="10">
        <f t="shared" si="173"/>
        <v>41791.057314814811</v>
      </c>
      <c r="K1602">
        <v>1405401060</v>
      </c>
      <c r="L1602">
        <v>1401585752</v>
      </c>
      <c r="M1602" t="b">
        <v>0</v>
      </c>
      <c r="N1602">
        <v>9</v>
      </c>
      <c r="O1602" s="5">
        <f t="shared" ref="O1602:O1665" si="175">E1602/D1602</f>
        <v>7.3400000000000007E-2</v>
      </c>
      <c r="P1602">
        <f t="shared" ref="P1602:P1665" si="176">IFERROR((E1602/N1602),"Received No Donations")</f>
        <v>40.777777777777779</v>
      </c>
      <c r="Q1602" t="str">
        <f t="shared" ref="Q1602:Q1665" si="177">LEFT(S1602,FIND("/",S1602)-1)</f>
        <v>photography</v>
      </c>
      <c r="R1602" t="str">
        <f t="shared" ref="R1602:R1665" si="178">RIGHT(S1602,LEN(S1602)-FIND("/",S1602))</f>
        <v>places</v>
      </c>
      <c r="S1602" t="s">
        <v>8289</v>
      </c>
      <c r="T1602" t="b">
        <v>0</v>
      </c>
      <c r="U1602" t="str">
        <f t="shared" si="174"/>
        <v>Unsuccessful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8244</v>
      </c>
      <c r="I1603" s="10">
        <f t="shared" ref="I1603:I1666" si="179">((K1603/86400)/IF(LEN(K1603)=13,1000,1))+DATE(1970,1,1)</f>
        <v>40668.092974537038</v>
      </c>
      <c r="J1603" s="10">
        <f t="shared" ref="J1603:J1666" si="180">((L1603/86400)/IF(LEN(L1603)=13,1000,1))+DATE(1970,1,1)</f>
        <v>40638.092974537038</v>
      </c>
      <c r="K1603">
        <v>1304561633</v>
      </c>
      <c r="L1603">
        <v>1301969633</v>
      </c>
      <c r="M1603" t="b">
        <v>0</v>
      </c>
      <c r="N1603">
        <v>56</v>
      </c>
      <c r="O1603" s="5">
        <f t="shared" si="175"/>
        <v>1.082492</v>
      </c>
      <c r="P1603">
        <f t="shared" si="176"/>
        <v>48.325535714285714</v>
      </c>
      <c r="Q1603" t="str">
        <f t="shared" si="177"/>
        <v>music</v>
      </c>
      <c r="R1603" t="str">
        <f t="shared" si="178"/>
        <v>rock</v>
      </c>
      <c r="S1603" t="s">
        <v>8274</v>
      </c>
      <c r="T1603" t="b">
        <v>1</v>
      </c>
      <c r="U1603" t="str">
        <f t="shared" ref="U1603:U1666" si="181">IF(F1603="successful","Successful","Unsuccessful")</f>
        <v>Successful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8244</v>
      </c>
      <c r="I1604" s="10">
        <f t="shared" si="179"/>
        <v>40830.958333333336</v>
      </c>
      <c r="J1604" s="10">
        <f t="shared" si="180"/>
        <v>40788.297650462962</v>
      </c>
      <c r="K1604">
        <v>1318633200</v>
      </c>
      <c r="L1604">
        <v>1314947317</v>
      </c>
      <c r="M1604" t="b">
        <v>0</v>
      </c>
      <c r="N1604">
        <v>32</v>
      </c>
      <c r="O1604" s="5">
        <f t="shared" si="175"/>
        <v>1.0016666666666667</v>
      </c>
      <c r="P1604">
        <f t="shared" si="176"/>
        <v>46.953125</v>
      </c>
      <c r="Q1604" t="str">
        <f t="shared" si="177"/>
        <v>music</v>
      </c>
      <c r="R1604" t="str">
        <f t="shared" si="178"/>
        <v>rock</v>
      </c>
      <c r="S1604" t="s">
        <v>8274</v>
      </c>
      <c r="T1604" t="b">
        <v>1</v>
      </c>
      <c r="U1604" t="str">
        <f t="shared" si="181"/>
        <v>Successful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8244</v>
      </c>
      <c r="I1605" s="10">
        <f t="shared" si="179"/>
        <v>40936.169664351852</v>
      </c>
      <c r="J1605" s="10">
        <f t="shared" si="180"/>
        <v>40876.169664351852</v>
      </c>
      <c r="K1605">
        <v>1327723459</v>
      </c>
      <c r="L1605">
        <v>1322539459</v>
      </c>
      <c r="M1605" t="b">
        <v>0</v>
      </c>
      <c r="N1605">
        <v>30</v>
      </c>
      <c r="O1605" s="5">
        <f t="shared" si="175"/>
        <v>1.0003299999999999</v>
      </c>
      <c r="P160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t="s">
        <v>8274</v>
      </c>
      <c r="T1605" t="b">
        <v>1</v>
      </c>
      <c r="U1605" t="str">
        <f t="shared" si="181"/>
        <v>Successful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8244</v>
      </c>
      <c r="I1606" s="10">
        <f t="shared" si="179"/>
        <v>40985.803645833337</v>
      </c>
      <c r="J1606" s="10">
        <f t="shared" si="180"/>
        <v>40945.845312500001</v>
      </c>
      <c r="K1606">
        <v>1332011835</v>
      </c>
      <c r="L1606">
        <v>1328559435</v>
      </c>
      <c r="M1606" t="b">
        <v>0</v>
      </c>
      <c r="N1606">
        <v>70</v>
      </c>
      <c r="O1606" s="5">
        <f t="shared" si="175"/>
        <v>1.2210714285714286</v>
      </c>
      <c r="P1606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t="s">
        <v>8274</v>
      </c>
      <c r="T1606" t="b">
        <v>1</v>
      </c>
      <c r="U1606" t="str">
        <f t="shared" si="181"/>
        <v>Successful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8244</v>
      </c>
      <c r="I1607" s="10">
        <f t="shared" si="179"/>
        <v>40756.291666666664</v>
      </c>
      <c r="J1607" s="10">
        <f t="shared" si="180"/>
        <v>40747.012881944444</v>
      </c>
      <c r="K1607">
        <v>1312182000</v>
      </c>
      <c r="L1607">
        <v>1311380313</v>
      </c>
      <c r="M1607" t="b">
        <v>0</v>
      </c>
      <c r="N1607">
        <v>44</v>
      </c>
      <c r="O1607" s="5">
        <f t="shared" si="175"/>
        <v>1.0069333333333335</v>
      </c>
      <c r="P160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t="s">
        <v>8274</v>
      </c>
      <c r="T1607" t="b">
        <v>1</v>
      </c>
      <c r="U1607" t="str">
        <f t="shared" si="181"/>
        <v>Successful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8244</v>
      </c>
      <c r="I1608" s="10">
        <f t="shared" si="179"/>
        <v>40626.069884259261</v>
      </c>
      <c r="J1608" s="10">
        <f t="shared" si="180"/>
        <v>40536.111550925925</v>
      </c>
      <c r="K1608">
        <v>1300930838</v>
      </c>
      <c r="L1608">
        <v>1293158438</v>
      </c>
      <c r="M1608" t="b">
        <v>0</v>
      </c>
      <c r="N1608">
        <v>92</v>
      </c>
      <c r="O1608" s="5">
        <f t="shared" si="175"/>
        <v>1.01004125</v>
      </c>
      <c r="P1608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t="s">
        <v>8274</v>
      </c>
      <c r="T1608" t="b">
        <v>1</v>
      </c>
      <c r="U1608" t="str">
        <f t="shared" si="181"/>
        <v>Successful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8244</v>
      </c>
      <c r="I1609" s="10">
        <f t="shared" si="179"/>
        <v>41074.80846064815</v>
      </c>
      <c r="J1609" s="10">
        <f t="shared" si="180"/>
        <v>41053.80846064815</v>
      </c>
      <c r="K1609">
        <v>1339701851</v>
      </c>
      <c r="L1609">
        <v>1337887451</v>
      </c>
      <c r="M1609" t="b">
        <v>0</v>
      </c>
      <c r="N1609">
        <v>205</v>
      </c>
      <c r="O1609" s="5">
        <f t="shared" si="175"/>
        <v>1.4511000000000001</v>
      </c>
      <c r="P1609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t="s">
        <v>8274</v>
      </c>
      <c r="T1609" t="b">
        <v>1</v>
      </c>
      <c r="U1609" t="str">
        <f t="shared" si="181"/>
        <v>Successful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8244</v>
      </c>
      <c r="I1610" s="10">
        <f t="shared" si="179"/>
        <v>41640.226388888885</v>
      </c>
      <c r="J1610" s="10">
        <f t="shared" si="180"/>
        <v>41607.83085648148</v>
      </c>
      <c r="K1610">
        <v>1388553960</v>
      </c>
      <c r="L1610">
        <v>1385754986</v>
      </c>
      <c r="M1610" t="b">
        <v>0</v>
      </c>
      <c r="N1610">
        <v>23</v>
      </c>
      <c r="O1610" s="5">
        <f t="shared" si="175"/>
        <v>1.0125</v>
      </c>
      <c r="P1610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t="s">
        <v>8274</v>
      </c>
      <c r="T1610" t="b">
        <v>1</v>
      </c>
      <c r="U1610" t="str">
        <f t="shared" si="181"/>
        <v>Successful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8244</v>
      </c>
      <c r="I1611" s="10">
        <f t="shared" si="179"/>
        <v>40849.333333333336</v>
      </c>
      <c r="J1611" s="10">
        <f t="shared" si="180"/>
        <v>40796.001261574071</v>
      </c>
      <c r="K1611">
        <v>1320220800</v>
      </c>
      <c r="L1611">
        <v>1315612909</v>
      </c>
      <c r="M1611" t="b">
        <v>0</v>
      </c>
      <c r="N1611">
        <v>4</v>
      </c>
      <c r="O1611" s="5">
        <f t="shared" si="175"/>
        <v>1.1833333333333333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t="s">
        <v>8274</v>
      </c>
      <c r="T1611" t="b">
        <v>1</v>
      </c>
      <c r="U1611" t="str">
        <f t="shared" si="181"/>
        <v>Successful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8244</v>
      </c>
      <c r="I1612" s="10">
        <f t="shared" si="179"/>
        <v>41258.924884259257</v>
      </c>
      <c r="J1612" s="10">
        <f t="shared" si="180"/>
        <v>41228.924884259257</v>
      </c>
      <c r="K1612">
        <v>1355609510</v>
      </c>
      <c r="L1612">
        <v>1353017510</v>
      </c>
      <c r="M1612" t="b">
        <v>0</v>
      </c>
      <c r="N1612">
        <v>112</v>
      </c>
      <c r="O1612" s="5">
        <f t="shared" si="175"/>
        <v>2.7185000000000001</v>
      </c>
      <c r="P1612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t="s">
        <v>8274</v>
      </c>
      <c r="T1612" t="b">
        <v>1</v>
      </c>
      <c r="U1612" t="str">
        <f t="shared" si="181"/>
        <v>Successful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8244</v>
      </c>
      <c r="I1613" s="10">
        <f t="shared" si="179"/>
        <v>41430.00037037037</v>
      </c>
      <c r="J1613" s="10">
        <f t="shared" si="180"/>
        <v>41409.00037037037</v>
      </c>
      <c r="K1613">
        <v>1370390432</v>
      </c>
      <c r="L1613">
        <v>1368576032</v>
      </c>
      <c r="M1613" t="b">
        <v>0</v>
      </c>
      <c r="N1613">
        <v>27</v>
      </c>
      <c r="O1613" s="5">
        <f t="shared" si="175"/>
        <v>1.25125</v>
      </c>
      <c r="P161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t="s">
        <v>8274</v>
      </c>
      <c r="T1613" t="b">
        <v>1</v>
      </c>
      <c r="U1613" t="str">
        <f t="shared" si="181"/>
        <v>Successful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8244</v>
      </c>
      <c r="I1614" s="10">
        <f t="shared" si="179"/>
        <v>41276.874814814815</v>
      </c>
      <c r="J1614" s="10">
        <f t="shared" si="180"/>
        <v>41246.874814814815</v>
      </c>
      <c r="K1614">
        <v>1357160384</v>
      </c>
      <c r="L1614">
        <v>1354568384</v>
      </c>
      <c r="M1614" t="b">
        <v>0</v>
      </c>
      <c r="N1614">
        <v>11</v>
      </c>
      <c r="O1614" s="5">
        <f t="shared" si="175"/>
        <v>1.1000000000000001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t="s">
        <v>8274</v>
      </c>
      <c r="T1614" t="b">
        <v>1</v>
      </c>
      <c r="U1614" t="str">
        <f t="shared" si="181"/>
        <v>Successful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8244</v>
      </c>
      <c r="I1615" s="10">
        <f t="shared" si="179"/>
        <v>41112.069467592592</v>
      </c>
      <c r="J1615" s="10">
        <f t="shared" si="180"/>
        <v>41082.069467592592</v>
      </c>
      <c r="K1615">
        <v>1342921202</v>
      </c>
      <c r="L1615">
        <v>1340329202</v>
      </c>
      <c r="M1615" t="b">
        <v>0</v>
      </c>
      <c r="N1615">
        <v>26</v>
      </c>
      <c r="O1615" s="5">
        <f t="shared" si="175"/>
        <v>1.0149999999999999</v>
      </c>
      <c r="P161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t="s">
        <v>8274</v>
      </c>
      <c r="T1615" t="b">
        <v>1</v>
      </c>
      <c r="U1615" t="str">
        <f t="shared" si="181"/>
        <v>Successful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8244</v>
      </c>
      <c r="I1616" s="10">
        <f t="shared" si="179"/>
        <v>41854.708333333336</v>
      </c>
      <c r="J1616" s="10">
        <f t="shared" si="180"/>
        <v>41794.981122685189</v>
      </c>
      <c r="K1616">
        <v>1407085200</v>
      </c>
      <c r="L1616">
        <v>1401924769</v>
      </c>
      <c r="M1616" t="b">
        <v>0</v>
      </c>
      <c r="N1616">
        <v>77</v>
      </c>
      <c r="O1616" s="5">
        <f t="shared" si="175"/>
        <v>1.0269999999999999</v>
      </c>
      <c r="P1616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t="s">
        <v>8274</v>
      </c>
      <c r="T1616" t="b">
        <v>1</v>
      </c>
      <c r="U1616" t="str">
        <f t="shared" si="181"/>
        <v>Successful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8244</v>
      </c>
      <c r="I1617" s="10">
        <f t="shared" si="179"/>
        <v>40890.092546296299</v>
      </c>
      <c r="J1617" s="10">
        <f t="shared" si="180"/>
        <v>40845.050879629627</v>
      </c>
      <c r="K1617">
        <v>1323742396</v>
      </c>
      <c r="L1617">
        <v>1319850796</v>
      </c>
      <c r="M1617" t="b">
        <v>0</v>
      </c>
      <c r="N1617">
        <v>136</v>
      </c>
      <c r="O1617" s="5">
        <f t="shared" si="175"/>
        <v>1.1412500000000001</v>
      </c>
      <c r="P161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t="s">
        <v>8274</v>
      </c>
      <c r="T1617" t="b">
        <v>1</v>
      </c>
      <c r="U1617" t="str">
        <f t="shared" si="181"/>
        <v>Successful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8244</v>
      </c>
      <c r="I1618" s="10">
        <f t="shared" si="179"/>
        <v>41235.916666666664</v>
      </c>
      <c r="J1618" s="10">
        <f t="shared" si="180"/>
        <v>41194.715520833335</v>
      </c>
      <c r="K1618">
        <v>1353621600</v>
      </c>
      <c r="L1618">
        <v>1350061821</v>
      </c>
      <c r="M1618" t="b">
        <v>0</v>
      </c>
      <c r="N1618">
        <v>157</v>
      </c>
      <c r="O1618" s="5">
        <f t="shared" si="175"/>
        <v>1.042</v>
      </c>
      <c r="P1618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t="s">
        <v>8274</v>
      </c>
      <c r="T1618" t="b">
        <v>1</v>
      </c>
      <c r="U1618" t="str">
        <f t="shared" si="181"/>
        <v>Successful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8244</v>
      </c>
      <c r="I1619" s="10">
        <f t="shared" si="179"/>
        <v>41579.791666666664</v>
      </c>
      <c r="J1619" s="10">
        <f t="shared" si="180"/>
        <v>41546.664212962962</v>
      </c>
      <c r="K1619">
        <v>1383332400</v>
      </c>
      <c r="L1619">
        <v>1380470188</v>
      </c>
      <c r="M1619" t="b">
        <v>0</v>
      </c>
      <c r="N1619">
        <v>158</v>
      </c>
      <c r="O1619" s="5">
        <f t="shared" si="175"/>
        <v>1.4585714285714286</v>
      </c>
      <c r="P1619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t="s">
        <v>8274</v>
      </c>
      <c r="T1619" t="b">
        <v>1</v>
      </c>
      <c r="U1619" t="str">
        <f t="shared" si="181"/>
        <v>Successful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8244</v>
      </c>
      <c r="I1620" s="10">
        <f t="shared" si="179"/>
        <v>41341.654340277775</v>
      </c>
      <c r="J1620" s="10">
        <f t="shared" si="180"/>
        <v>41301.654340277775</v>
      </c>
      <c r="K1620">
        <v>1362757335</v>
      </c>
      <c r="L1620">
        <v>1359301335</v>
      </c>
      <c r="M1620" t="b">
        <v>0</v>
      </c>
      <c r="N1620">
        <v>27</v>
      </c>
      <c r="O1620" s="5">
        <f t="shared" si="175"/>
        <v>1.0506666666666666</v>
      </c>
      <c r="P1620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t="s">
        <v>8274</v>
      </c>
      <c r="T1620" t="b">
        <v>1</v>
      </c>
      <c r="U1620" t="str">
        <f t="shared" si="181"/>
        <v>Successful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8244</v>
      </c>
      <c r="I1621" s="10">
        <f t="shared" si="179"/>
        <v>41897.186180555553</v>
      </c>
      <c r="J1621" s="10">
        <f t="shared" si="180"/>
        <v>41876.186180555553</v>
      </c>
      <c r="K1621">
        <v>1410755286</v>
      </c>
      <c r="L1621">
        <v>1408940886</v>
      </c>
      <c r="M1621" t="b">
        <v>0</v>
      </c>
      <c r="N1621">
        <v>23</v>
      </c>
      <c r="O1621" s="5">
        <f t="shared" si="175"/>
        <v>1.3333333333333333</v>
      </c>
      <c r="P1621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t="s">
        <v>8274</v>
      </c>
      <c r="T1621" t="b">
        <v>1</v>
      </c>
      <c r="U1621" t="str">
        <f t="shared" si="181"/>
        <v>Successful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8244</v>
      </c>
      <c r="I1622" s="10">
        <f t="shared" si="179"/>
        <v>41328.339583333334</v>
      </c>
      <c r="J1622" s="10">
        <f t="shared" si="180"/>
        <v>41321.339583333334</v>
      </c>
      <c r="K1622">
        <v>1361606940</v>
      </c>
      <c r="L1622">
        <v>1361002140</v>
      </c>
      <c r="M1622" t="b">
        <v>0</v>
      </c>
      <c r="N1622">
        <v>17</v>
      </c>
      <c r="O1622" s="5">
        <f t="shared" si="175"/>
        <v>1.1299999999999999</v>
      </c>
      <c r="P1622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t="s">
        <v>8274</v>
      </c>
      <c r="T1622" t="b">
        <v>1</v>
      </c>
      <c r="U1622" t="str">
        <f t="shared" si="181"/>
        <v>Successful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8244</v>
      </c>
      <c r="I1623" s="10">
        <f t="shared" si="179"/>
        <v>41057.165972222225</v>
      </c>
      <c r="J1623" s="10">
        <f t="shared" si="180"/>
        <v>41003.60665509259</v>
      </c>
      <c r="K1623">
        <v>1338177540</v>
      </c>
      <c r="L1623">
        <v>1333550015</v>
      </c>
      <c r="M1623" t="b">
        <v>0</v>
      </c>
      <c r="N1623">
        <v>37</v>
      </c>
      <c r="O1623" s="5">
        <f t="shared" si="175"/>
        <v>1.212</v>
      </c>
      <c r="P162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t="s">
        <v>8274</v>
      </c>
      <c r="T1623" t="b">
        <v>1</v>
      </c>
      <c r="U1623" t="str">
        <f t="shared" si="181"/>
        <v>Successful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8244</v>
      </c>
      <c r="I1624" s="10">
        <f t="shared" si="179"/>
        <v>41990.332638888889</v>
      </c>
      <c r="J1624" s="10">
        <f t="shared" si="180"/>
        <v>41950.294837962967</v>
      </c>
      <c r="K1624">
        <v>1418803140</v>
      </c>
      <c r="L1624">
        <v>1415343874</v>
      </c>
      <c r="M1624" t="b">
        <v>0</v>
      </c>
      <c r="N1624">
        <v>65</v>
      </c>
      <c r="O1624" s="5">
        <f t="shared" si="175"/>
        <v>1.0172463768115942</v>
      </c>
      <c r="P1624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t="s">
        <v>8274</v>
      </c>
      <c r="T1624" t="b">
        <v>1</v>
      </c>
      <c r="U1624" t="str">
        <f t="shared" si="181"/>
        <v>Successful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8245</v>
      </c>
      <c r="I1625" s="10">
        <f t="shared" si="179"/>
        <v>41513.688530092593</v>
      </c>
      <c r="J1625" s="10">
        <f t="shared" si="180"/>
        <v>41453.688530092593</v>
      </c>
      <c r="K1625">
        <v>1377621089</v>
      </c>
      <c r="L1625">
        <v>1372437089</v>
      </c>
      <c r="M1625" t="b">
        <v>0</v>
      </c>
      <c r="N1625">
        <v>18</v>
      </c>
      <c r="O1625" s="5">
        <f t="shared" si="175"/>
        <v>1.0106666666666666</v>
      </c>
      <c r="P162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t="s">
        <v>8274</v>
      </c>
      <c r="T1625" t="b">
        <v>1</v>
      </c>
      <c r="U1625" t="str">
        <f t="shared" si="181"/>
        <v>Successful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8244</v>
      </c>
      <c r="I1626" s="10">
        <f t="shared" si="179"/>
        <v>41283.367303240739</v>
      </c>
      <c r="J1626" s="10">
        <f t="shared" si="180"/>
        <v>41243.367303240739</v>
      </c>
      <c r="K1626">
        <v>1357721335</v>
      </c>
      <c r="L1626">
        <v>1354265335</v>
      </c>
      <c r="M1626" t="b">
        <v>0</v>
      </c>
      <c r="N1626">
        <v>25</v>
      </c>
      <c r="O1626" s="5">
        <f t="shared" si="175"/>
        <v>1.18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t="s">
        <v>8274</v>
      </c>
      <c r="T1626" t="b">
        <v>1</v>
      </c>
      <c r="U1626" t="str">
        <f t="shared" si="181"/>
        <v>Successful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8244</v>
      </c>
      <c r="I1627" s="10">
        <f t="shared" si="179"/>
        <v>41163.699687500004</v>
      </c>
      <c r="J1627" s="10">
        <f t="shared" si="180"/>
        <v>41135.699687500004</v>
      </c>
      <c r="K1627">
        <v>1347382053</v>
      </c>
      <c r="L1627">
        <v>1344962853</v>
      </c>
      <c r="M1627" t="b">
        <v>0</v>
      </c>
      <c r="N1627">
        <v>104</v>
      </c>
      <c r="O1627" s="5">
        <f t="shared" si="175"/>
        <v>1.5533333333333332</v>
      </c>
      <c r="P162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t="s">
        <v>8274</v>
      </c>
      <c r="T1627" t="b">
        <v>1</v>
      </c>
      <c r="U1627" t="str">
        <f t="shared" si="181"/>
        <v>Successful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8244</v>
      </c>
      <c r="I1628" s="10">
        <f t="shared" si="179"/>
        <v>41609.889664351853</v>
      </c>
      <c r="J1628" s="10">
        <f t="shared" si="180"/>
        <v>41579.847997685181</v>
      </c>
      <c r="K1628">
        <v>1385932867</v>
      </c>
      <c r="L1628">
        <v>1383337267</v>
      </c>
      <c r="M1628" t="b">
        <v>0</v>
      </c>
      <c r="N1628">
        <v>108</v>
      </c>
      <c r="O1628" s="5">
        <f t="shared" si="175"/>
        <v>1.0118750000000001</v>
      </c>
      <c r="P1628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t="s">
        <v>8274</v>
      </c>
      <c r="T1628" t="b">
        <v>1</v>
      </c>
      <c r="U1628" t="str">
        <f t="shared" si="181"/>
        <v>Successful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8244</v>
      </c>
      <c r="I1629" s="10">
        <f t="shared" si="179"/>
        <v>41239.207638888889</v>
      </c>
      <c r="J1629" s="10">
        <f t="shared" si="180"/>
        <v>41205.707048611112</v>
      </c>
      <c r="K1629">
        <v>1353905940</v>
      </c>
      <c r="L1629">
        <v>1351011489</v>
      </c>
      <c r="M1629" t="b">
        <v>0</v>
      </c>
      <c r="N1629">
        <v>38</v>
      </c>
      <c r="O1629" s="5">
        <f t="shared" si="175"/>
        <v>1.17</v>
      </c>
      <c r="P1629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t="s">
        <v>8274</v>
      </c>
      <c r="T1629" t="b">
        <v>1</v>
      </c>
      <c r="U1629" t="str">
        <f t="shared" si="181"/>
        <v>Successful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8244</v>
      </c>
      <c r="I1630" s="10">
        <f t="shared" si="179"/>
        <v>41807.737060185187</v>
      </c>
      <c r="J1630" s="10">
        <f t="shared" si="180"/>
        <v>41774.737060185187</v>
      </c>
      <c r="K1630">
        <v>1403026882</v>
      </c>
      <c r="L1630">
        <v>1400175682</v>
      </c>
      <c r="M1630" t="b">
        <v>0</v>
      </c>
      <c r="N1630">
        <v>88</v>
      </c>
      <c r="O1630" s="5">
        <f t="shared" si="175"/>
        <v>1.00925</v>
      </c>
      <c r="P1630">
        <f t="shared" si="176"/>
        <v>45.875</v>
      </c>
      <c r="Q1630" t="str">
        <f t="shared" si="177"/>
        <v>music</v>
      </c>
      <c r="R1630" t="str">
        <f t="shared" si="178"/>
        <v>rock</v>
      </c>
      <c r="S1630" t="s">
        <v>8274</v>
      </c>
      <c r="T1630" t="b">
        <v>1</v>
      </c>
      <c r="U1630" t="str">
        <f t="shared" si="181"/>
        <v>Successful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8244</v>
      </c>
      <c r="I1631" s="10">
        <f t="shared" si="179"/>
        <v>41690.867280092592</v>
      </c>
      <c r="J1631" s="10">
        <f t="shared" si="180"/>
        <v>41645.867280092592</v>
      </c>
      <c r="K1631">
        <v>1392929333</v>
      </c>
      <c r="L1631">
        <v>1389041333</v>
      </c>
      <c r="M1631" t="b">
        <v>0</v>
      </c>
      <c r="N1631">
        <v>82</v>
      </c>
      <c r="O1631" s="5">
        <f t="shared" si="175"/>
        <v>1.0366666666666666</v>
      </c>
      <c r="P1631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t="s">
        <v>8274</v>
      </c>
      <c r="T1631" t="b">
        <v>1</v>
      </c>
      <c r="U1631" t="str">
        <f t="shared" si="181"/>
        <v>Successful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8244</v>
      </c>
      <c r="I1632" s="10">
        <f t="shared" si="179"/>
        <v>40970.290972222225</v>
      </c>
      <c r="J1632" s="10">
        <f t="shared" si="180"/>
        <v>40939.837673611109</v>
      </c>
      <c r="K1632">
        <v>1330671540</v>
      </c>
      <c r="L1632">
        <v>1328040375</v>
      </c>
      <c r="M1632" t="b">
        <v>0</v>
      </c>
      <c r="N1632">
        <v>126</v>
      </c>
      <c r="O1632" s="5">
        <f t="shared" si="175"/>
        <v>2.6524999999999999</v>
      </c>
      <c r="P1632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t="s">
        <v>8274</v>
      </c>
      <c r="T1632" t="b">
        <v>1</v>
      </c>
      <c r="U1632" t="str">
        <f t="shared" si="181"/>
        <v>Successful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8244</v>
      </c>
      <c r="I1633" s="10">
        <f t="shared" si="179"/>
        <v>41194.859502314815</v>
      </c>
      <c r="J1633" s="10">
        <f t="shared" si="180"/>
        <v>41164.859502314815</v>
      </c>
      <c r="K1633">
        <v>1350074261</v>
      </c>
      <c r="L1633">
        <v>1347482261</v>
      </c>
      <c r="M1633" t="b">
        <v>0</v>
      </c>
      <c r="N1633">
        <v>133</v>
      </c>
      <c r="O1633" s="5">
        <f t="shared" si="175"/>
        <v>1.5590999999999999</v>
      </c>
      <c r="P163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t="s">
        <v>8274</v>
      </c>
      <c r="T1633" t="b">
        <v>1</v>
      </c>
      <c r="U1633" t="str">
        <f t="shared" si="181"/>
        <v>Successful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8244</v>
      </c>
      <c r="I1634" s="10">
        <f t="shared" si="179"/>
        <v>40810.340902777782</v>
      </c>
      <c r="J1634" s="10">
        <f t="shared" si="180"/>
        <v>40750.340902777782</v>
      </c>
      <c r="K1634">
        <v>1316851854</v>
      </c>
      <c r="L1634">
        <v>1311667854</v>
      </c>
      <c r="M1634" t="b">
        <v>0</v>
      </c>
      <c r="N1634">
        <v>47</v>
      </c>
      <c r="O1634" s="5">
        <f t="shared" si="175"/>
        <v>1.0162500000000001</v>
      </c>
      <c r="P1634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t="s">
        <v>8274</v>
      </c>
      <c r="T1634" t="b">
        <v>1</v>
      </c>
      <c r="U1634" t="str">
        <f t="shared" si="181"/>
        <v>Successful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8244</v>
      </c>
      <c r="I1635" s="10">
        <f t="shared" si="179"/>
        <v>40924.208333333336</v>
      </c>
      <c r="J1635" s="10">
        <f t="shared" si="180"/>
        <v>40896.883750000001</v>
      </c>
      <c r="K1635">
        <v>1326690000</v>
      </c>
      <c r="L1635">
        <v>1324329156</v>
      </c>
      <c r="M1635" t="b">
        <v>0</v>
      </c>
      <c r="N1635">
        <v>58</v>
      </c>
      <c r="O1635" s="5">
        <f t="shared" si="175"/>
        <v>1</v>
      </c>
      <c r="P163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t="s">
        <v>8274</v>
      </c>
      <c r="T1635" t="b">
        <v>1</v>
      </c>
      <c r="U1635" t="str">
        <f t="shared" si="181"/>
        <v>Successful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8244</v>
      </c>
      <c r="I1636" s="10">
        <f t="shared" si="179"/>
        <v>40696.249305555553</v>
      </c>
      <c r="J1636" s="10">
        <f t="shared" si="180"/>
        <v>40658.189826388887</v>
      </c>
      <c r="K1636">
        <v>1306994340</v>
      </c>
      <c r="L1636">
        <v>1303706001</v>
      </c>
      <c r="M1636" t="b">
        <v>0</v>
      </c>
      <c r="N1636">
        <v>32</v>
      </c>
      <c r="O1636" s="5">
        <f t="shared" si="175"/>
        <v>1.0049999999999999</v>
      </c>
      <c r="P1636">
        <f t="shared" si="176"/>
        <v>62.8125</v>
      </c>
      <c r="Q1636" t="str">
        <f t="shared" si="177"/>
        <v>music</v>
      </c>
      <c r="R1636" t="str">
        <f t="shared" si="178"/>
        <v>rock</v>
      </c>
      <c r="S1636" t="s">
        <v>8274</v>
      </c>
      <c r="T1636" t="b">
        <v>1</v>
      </c>
      <c r="U1636" t="str">
        <f t="shared" si="181"/>
        <v>Successful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8244</v>
      </c>
      <c r="I1637" s="10">
        <f t="shared" si="179"/>
        <v>42562.868761574078</v>
      </c>
      <c r="J1637" s="10">
        <f t="shared" si="180"/>
        <v>42502.868761574078</v>
      </c>
      <c r="K1637">
        <v>1468270261</v>
      </c>
      <c r="L1637">
        <v>1463086261</v>
      </c>
      <c r="M1637" t="b">
        <v>0</v>
      </c>
      <c r="N1637">
        <v>37</v>
      </c>
      <c r="O1637" s="5">
        <f t="shared" si="175"/>
        <v>1.2529999999999999</v>
      </c>
      <c r="P163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t="s">
        <v>8274</v>
      </c>
      <c r="T1637" t="b">
        <v>1</v>
      </c>
      <c r="U1637" t="str">
        <f t="shared" si="181"/>
        <v>Successful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8244</v>
      </c>
      <c r="I1638" s="10">
        <f t="shared" si="179"/>
        <v>40706.166666666664</v>
      </c>
      <c r="J1638" s="10">
        <f t="shared" si="180"/>
        <v>40663.08666666667</v>
      </c>
      <c r="K1638">
        <v>1307851200</v>
      </c>
      <c r="L1638">
        <v>1304129088</v>
      </c>
      <c r="M1638" t="b">
        <v>0</v>
      </c>
      <c r="N1638">
        <v>87</v>
      </c>
      <c r="O1638" s="5">
        <f t="shared" si="175"/>
        <v>1.0355555555555556</v>
      </c>
      <c r="P1638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t="s">
        <v>8274</v>
      </c>
      <c r="T1638" t="b">
        <v>1</v>
      </c>
      <c r="U1638" t="str">
        <f t="shared" si="181"/>
        <v>Successful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8244</v>
      </c>
      <c r="I1639" s="10">
        <f t="shared" si="179"/>
        <v>40178.985416666663</v>
      </c>
      <c r="J1639" s="10">
        <f t="shared" si="180"/>
        <v>40122.751620370371</v>
      </c>
      <c r="K1639">
        <v>1262302740</v>
      </c>
      <c r="L1639">
        <v>1257444140</v>
      </c>
      <c r="M1639" t="b">
        <v>0</v>
      </c>
      <c r="N1639">
        <v>15</v>
      </c>
      <c r="O1639" s="5">
        <f t="shared" si="175"/>
        <v>1.038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t="s">
        <v>8274</v>
      </c>
      <c r="T1639" t="b">
        <v>1</v>
      </c>
      <c r="U1639" t="str">
        <f t="shared" si="181"/>
        <v>Successful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8244</v>
      </c>
      <c r="I1640" s="10">
        <f t="shared" si="179"/>
        <v>41333.892361111109</v>
      </c>
      <c r="J1640" s="10">
        <f t="shared" si="180"/>
        <v>41288.68712962963</v>
      </c>
      <c r="K1640">
        <v>1362086700</v>
      </c>
      <c r="L1640">
        <v>1358180968</v>
      </c>
      <c r="M1640" t="b">
        <v>0</v>
      </c>
      <c r="N1640">
        <v>27</v>
      </c>
      <c r="O1640" s="5">
        <f t="shared" si="175"/>
        <v>1.05</v>
      </c>
      <c r="P1640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t="s">
        <v>8274</v>
      </c>
      <c r="T1640" t="b">
        <v>1</v>
      </c>
      <c r="U1640" t="str">
        <f t="shared" si="181"/>
        <v>Successful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8244</v>
      </c>
      <c r="I1641" s="10">
        <f t="shared" si="179"/>
        <v>40971.652372685188</v>
      </c>
      <c r="J1641" s="10">
        <f t="shared" si="180"/>
        <v>40941.652372685188</v>
      </c>
      <c r="K1641">
        <v>1330789165</v>
      </c>
      <c r="L1641">
        <v>1328197165</v>
      </c>
      <c r="M1641" t="b">
        <v>0</v>
      </c>
      <c r="N1641">
        <v>19</v>
      </c>
      <c r="O1641" s="5">
        <f t="shared" si="175"/>
        <v>1</v>
      </c>
      <c r="P1641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t="s">
        <v>8274</v>
      </c>
      <c r="T1641" t="b">
        <v>1</v>
      </c>
      <c r="U1641" t="str">
        <f t="shared" si="181"/>
        <v>Successful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8244</v>
      </c>
      <c r="I1642" s="10">
        <f t="shared" si="179"/>
        <v>40393.082638888889</v>
      </c>
      <c r="J1642" s="10">
        <f t="shared" si="180"/>
        <v>40379.23096064815</v>
      </c>
      <c r="K1642">
        <v>1280800740</v>
      </c>
      <c r="L1642">
        <v>1279603955</v>
      </c>
      <c r="M1642" t="b">
        <v>0</v>
      </c>
      <c r="N1642">
        <v>17</v>
      </c>
      <c r="O1642" s="5">
        <f t="shared" si="175"/>
        <v>1.6986000000000001</v>
      </c>
      <c r="P1642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t="s">
        <v>8274</v>
      </c>
      <c r="T1642" t="b">
        <v>1</v>
      </c>
      <c r="U1642" t="str">
        <f t="shared" si="181"/>
        <v>Successful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8244</v>
      </c>
      <c r="I1643" s="10">
        <f t="shared" si="179"/>
        <v>41992.596574074079</v>
      </c>
      <c r="J1643" s="10">
        <f t="shared" si="180"/>
        <v>41962.596574074079</v>
      </c>
      <c r="K1643">
        <v>1418998744</v>
      </c>
      <c r="L1643">
        <v>1416406744</v>
      </c>
      <c r="M1643" t="b">
        <v>0</v>
      </c>
      <c r="N1643">
        <v>26</v>
      </c>
      <c r="O1643" s="5">
        <f t="shared" si="175"/>
        <v>1.014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t="s">
        <v>8290</v>
      </c>
      <c r="T1643" t="b">
        <v>1</v>
      </c>
      <c r="U1643" t="str">
        <f t="shared" si="181"/>
        <v>Successful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8244</v>
      </c>
      <c r="I1644" s="10">
        <f t="shared" si="179"/>
        <v>40708.024618055555</v>
      </c>
      <c r="J1644" s="10">
        <f t="shared" si="180"/>
        <v>40688.024618055555</v>
      </c>
      <c r="K1644">
        <v>1308011727</v>
      </c>
      <c r="L1644">
        <v>1306283727</v>
      </c>
      <c r="M1644" t="b">
        <v>0</v>
      </c>
      <c r="N1644">
        <v>28</v>
      </c>
      <c r="O1644" s="5">
        <f t="shared" si="175"/>
        <v>1</v>
      </c>
      <c r="P1644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t="s">
        <v>8290</v>
      </c>
      <c r="T1644" t="b">
        <v>1</v>
      </c>
      <c r="U1644" t="str">
        <f t="shared" si="181"/>
        <v>Successful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8244</v>
      </c>
      <c r="I1645" s="10">
        <f t="shared" si="179"/>
        <v>41176.824212962965</v>
      </c>
      <c r="J1645" s="10">
        <f t="shared" si="180"/>
        <v>41146.824212962965</v>
      </c>
      <c r="K1645">
        <v>1348516012</v>
      </c>
      <c r="L1645">
        <v>1345924012</v>
      </c>
      <c r="M1645" t="b">
        <v>0</v>
      </c>
      <c r="N1645">
        <v>37</v>
      </c>
      <c r="O1645" s="5">
        <f t="shared" si="175"/>
        <v>1.2470000000000001</v>
      </c>
      <c r="P164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t="s">
        <v>8290</v>
      </c>
      <c r="T1645" t="b">
        <v>1</v>
      </c>
      <c r="U1645" t="str">
        <f t="shared" si="181"/>
        <v>Successful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8244</v>
      </c>
      <c r="I1646" s="10">
        <f t="shared" si="179"/>
        <v>41235.101388888885</v>
      </c>
      <c r="J1646" s="10">
        <f t="shared" si="180"/>
        <v>41175.05972222222</v>
      </c>
      <c r="K1646">
        <v>1353551160</v>
      </c>
      <c r="L1646">
        <v>1348363560</v>
      </c>
      <c r="M1646" t="b">
        <v>0</v>
      </c>
      <c r="N1646">
        <v>128</v>
      </c>
      <c r="O1646" s="5">
        <f t="shared" si="175"/>
        <v>1.095</v>
      </c>
      <c r="P1646">
        <f t="shared" si="176"/>
        <v>85.546875</v>
      </c>
      <c r="Q1646" t="str">
        <f t="shared" si="177"/>
        <v>music</v>
      </c>
      <c r="R1646" t="str">
        <f t="shared" si="178"/>
        <v>pop</v>
      </c>
      <c r="S1646" t="s">
        <v>8290</v>
      </c>
      <c r="T1646" t="b">
        <v>1</v>
      </c>
      <c r="U1646" t="str">
        <f t="shared" si="181"/>
        <v>Successful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8244</v>
      </c>
      <c r="I1647" s="10">
        <f t="shared" si="179"/>
        <v>41535.617361111115</v>
      </c>
      <c r="J1647" s="10">
        <f t="shared" si="180"/>
        <v>41521.617361111115</v>
      </c>
      <c r="K1647">
        <v>1379515740</v>
      </c>
      <c r="L1647">
        <v>1378306140</v>
      </c>
      <c r="M1647" t="b">
        <v>0</v>
      </c>
      <c r="N1647">
        <v>10</v>
      </c>
      <c r="O1647" s="5">
        <f t="shared" si="175"/>
        <v>1.1080000000000001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t="s">
        <v>8290</v>
      </c>
      <c r="T1647" t="b">
        <v>1</v>
      </c>
      <c r="U1647" t="str">
        <f t="shared" si="181"/>
        <v>Successful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8245</v>
      </c>
      <c r="I1648" s="10">
        <f t="shared" si="179"/>
        <v>41865.757638888885</v>
      </c>
      <c r="J1648" s="10">
        <f t="shared" si="180"/>
        <v>41833.450266203705</v>
      </c>
      <c r="K1648">
        <v>1408039860</v>
      </c>
      <c r="L1648">
        <v>1405248503</v>
      </c>
      <c r="M1648" t="b">
        <v>0</v>
      </c>
      <c r="N1648">
        <v>83</v>
      </c>
      <c r="O1648" s="5">
        <f t="shared" si="175"/>
        <v>1.1020000000000001</v>
      </c>
      <c r="P1648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t="s">
        <v>8290</v>
      </c>
      <c r="T1648" t="b">
        <v>1</v>
      </c>
      <c r="U1648" t="str">
        <f t="shared" si="181"/>
        <v>Successful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8244</v>
      </c>
      <c r="I1649" s="10">
        <f t="shared" si="179"/>
        <v>41069.409456018519</v>
      </c>
      <c r="J1649" s="10">
        <f t="shared" si="180"/>
        <v>41039.409456018519</v>
      </c>
      <c r="K1649">
        <v>1339235377</v>
      </c>
      <c r="L1649">
        <v>1336643377</v>
      </c>
      <c r="M1649" t="b">
        <v>0</v>
      </c>
      <c r="N1649">
        <v>46</v>
      </c>
      <c r="O1649" s="5">
        <f t="shared" si="175"/>
        <v>1.0471999999999999</v>
      </c>
      <c r="P1649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t="s">
        <v>8290</v>
      </c>
      <c r="T1649" t="b">
        <v>1</v>
      </c>
      <c r="U1649" t="str">
        <f t="shared" si="181"/>
        <v>Successful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8244</v>
      </c>
      <c r="I1650" s="10">
        <f t="shared" si="179"/>
        <v>40622.662986111114</v>
      </c>
      <c r="J1650" s="10">
        <f t="shared" si="180"/>
        <v>40592.704652777778</v>
      </c>
      <c r="K1650">
        <v>1300636482</v>
      </c>
      <c r="L1650">
        <v>1298048082</v>
      </c>
      <c r="M1650" t="b">
        <v>0</v>
      </c>
      <c r="N1650">
        <v>90</v>
      </c>
      <c r="O1650" s="5">
        <f t="shared" si="175"/>
        <v>1.2526086956521738</v>
      </c>
      <c r="P1650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t="s">
        <v>8290</v>
      </c>
      <c r="T1650" t="b">
        <v>1</v>
      </c>
      <c r="U1650" t="str">
        <f t="shared" si="181"/>
        <v>Successful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8244</v>
      </c>
      <c r="I1651" s="10">
        <f t="shared" si="179"/>
        <v>41782.684664351851</v>
      </c>
      <c r="J1651" s="10">
        <f t="shared" si="180"/>
        <v>41737.684664351851</v>
      </c>
      <c r="K1651">
        <v>1400862355</v>
      </c>
      <c r="L1651">
        <v>1396974355</v>
      </c>
      <c r="M1651" t="b">
        <v>0</v>
      </c>
      <c r="N1651">
        <v>81</v>
      </c>
      <c r="O1651" s="5">
        <f t="shared" si="175"/>
        <v>1.0058763157894737</v>
      </c>
      <c r="P1651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t="s">
        <v>8290</v>
      </c>
      <c r="T1651" t="b">
        <v>1</v>
      </c>
      <c r="U1651" t="str">
        <f t="shared" si="181"/>
        <v>Successful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8244</v>
      </c>
      <c r="I1652" s="10">
        <f t="shared" si="179"/>
        <v>41556.435613425929</v>
      </c>
      <c r="J1652" s="10">
        <f t="shared" si="180"/>
        <v>41526.435613425929</v>
      </c>
      <c r="K1652">
        <v>1381314437</v>
      </c>
      <c r="L1652">
        <v>1378722437</v>
      </c>
      <c r="M1652" t="b">
        <v>0</v>
      </c>
      <c r="N1652">
        <v>32</v>
      </c>
      <c r="O1652" s="5">
        <f t="shared" si="175"/>
        <v>1.4155</v>
      </c>
      <c r="P1652">
        <f t="shared" si="176"/>
        <v>88.46875</v>
      </c>
      <c r="Q1652" t="str">
        <f t="shared" si="177"/>
        <v>music</v>
      </c>
      <c r="R1652" t="str">
        <f t="shared" si="178"/>
        <v>pop</v>
      </c>
      <c r="S1652" t="s">
        <v>8290</v>
      </c>
      <c r="T1652" t="b">
        <v>1</v>
      </c>
      <c r="U1652" t="str">
        <f t="shared" si="181"/>
        <v>Successful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8244</v>
      </c>
      <c r="I1653" s="10">
        <f t="shared" si="179"/>
        <v>40659.290972222225</v>
      </c>
      <c r="J1653" s="10">
        <f t="shared" si="180"/>
        <v>40625.900694444441</v>
      </c>
      <c r="K1653">
        <v>1303801140</v>
      </c>
      <c r="L1653">
        <v>1300916220</v>
      </c>
      <c r="M1653" t="b">
        <v>0</v>
      </c>
      <c r="N1653">
        <v>20</v>
      </c>
      <c r="O1653" s="5">
        <f t="shared" si="175"/>
        <v>1.0075000000000001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t="s">
        <v>8290</v>
      </c>
      <c r="T1653" t="b">
        <v>1</v>
      </c>
      <c r="U1653" t="str">
        <f t="shared" si="181"/>
        <v>Successful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8244</v>
      </c>
      <c r="I1654" s="10">
        <f t="shared" si="179"/>
        <v>41602.534641203703</v>
      </c>
      <c r="J1654" s="10">
        <f t="shared" si="180"/>
        <v>41572.492974537039</v>
      </c>
      <c r="K1654">
        <v>1385297393</v>
      </c>
      <c r="L1654">
        <v>1382701793</v>
      </c>
      <c r="M1654" t="b">
        <v>0</v>
      </c>
      <c r="N1654">
        <v>70</v>
      </c>
      <c r="O1654" s="5">
        <f t="shared" si="175"/>
        <v>1.0066666666666666</v>
      </c>
      <c r="P1654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t="s">
        <v>8290</v>
      </c>
      <c r="T1654" t="b">
        <v>1</v>
      </c>
      <c r="U1654" t="str">
        <f t="shared" si="181"/>
        <v>Successful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8244</v>
      </c>
      <c r="I1655" s="10">
        <f t="shared" si="179"/>
        <v>40657.834444444445</v>
      </c>
      <c r="J1655" s="10">
        <f t="shared" si="180"/>
        <v>40626.834444444445</v>
      </c>
      <c r="K1655">
        <v>1303675296</v>
      </c>
      <c r="L1655">
        <v>1300996896</v>
      </c>
      <c r="M1655" t="b">
        <v>0</v>
      </c>
      <c r="N1655">
        <v>168</v>
      </c>
      <c r="O1655" s="5">
        <f t="shared" si="175"/>
        <v>1.7423040000000001</v>
      </c>
      <c r="P165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t="s">
        <v>8290</v>
      </c>
      <c r="T1655" t="b">
        <v>1</v>
      </c>
      <c r="U1655" t="str">
        <f t="shared" si="181"/>
        <v>Successful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8244</v>
      </c>
      <c r="I1656" s="10">
        <f t="shared" si="179"/>
        <v>41017.890740740739</v>
      </c>
      <c r="J1656" s="10">
        <f t="shared" si="180"/>
        <v>40987.890740740739</v>
      </c>
      <c r="K1656">
        <v>1334784160</v>
      </c>
      <c r="L1656">
        <v>1332192160</v>
      </c>
      <c r="M1656" t="b">
        <v>0</v>
      </c>
      <c r="N1656">
        <v>34</v>
      </c>
      <c r="O1656" s="5">
        <f t="shared" si="175"/>
        <v>1.199090909090909</v>
      </c>
      <c r="P1656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t="s">
        <v>8290</v>
      </c>
      <c r="T1656" t="b">
        <v>1</v>
      </c>
      <c r="U1656" t="str">
        <f t="shared" si="181"/>
        <v>Successful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8244</v>
      </c>
      <c r="I1657" s="10">
        <f t="shared" si="179"/>
        <v>41004.750231481477</v>
      </c>
      <c r="J1657" s="10">
        <f t="shared" si="180"/>
        <v>40974.791898148149</v>
      </c>
      <c r="K1657">
        <v>1333648820</v>
      </c>
      <c r="L1657">
        <v>1331060420</v>
      </c>
      <c r="M1657" t="b">
        <v>0</v>
      </c>
      <c r="N1657">
        <v>48</v>
      </c>
      <c r="O1657" s="5">
        <f t="shared" si="175"/>
        <v>1.4286666666666668</v>
      </c>
      <c r="P165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t="s">
        <v>8290</v>
      </c>
      <c r="T1657" t="b">
        <v>1</v>
      </c>
      <c r="U1657" t="str">
        <f t="shared" si="181"/>
        <v>Successful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8244</v>
      </c>
      <c r="I1658" s="10">
        <f t="shared" si="179"/>
        <v>41256.928842592592</v>
      </c>
      <c r="J1658" s="10">
        <f t="shared" si="180"/>
        <v>41226.928842592592</v>
      </c>
      <c r="K1658">
        <v>1355437052</v>
      </c>
      <c r="L1658">
        <v>1352845052</v>
      </c>
      <c r="M1658" t="b">
        <v>0</v>
      </c>
      <c r="N1658">
        <v>48</v>
      </c>
      <c r="O1658" s="5">
        <f t="shared" si="175"/>
        <v>1.0033493333333334</v>
      </c>
      <c r="P1658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t="s">
        <v>8290</v>
      </c>
      <c r="T1658" t="b">
        <v>1</v>
      </c>
      <c r="U1658" t="str">
        <f t="shared" si="181"/>
        <v>Successful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8244</v>
      </c>
      <c r="I1659" s="10">
        <f t="shared" si="179"/>
        <v>41053.782037037039</v>
      </c>
      <c r="J1659" s="10">
        <f t="shared" si="180"/>
        <v>41023.782037037039</v>
      </c>
      <c r="K1659">
        <v>1337885168</v>
      </c>
      <c r="L1659">
        <v>1335293168</v>
      </c>
      <c r="M1659" t="b">
        <v>0</v>
      </c>
      <c r="N1659">
        <v>221</v>
      </c>
      <c r="O1659" s="5">
        <f t="shared" si="175"/>
        <v>1.0493380000000001</v>
      </c>
      <c r="P1659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t="s">
        <v>8290</v>
      </c>
      <c r="T1659" t="b">
        <v>1</v>
      </c>
      <c r="U1659" t="str">
        <f t="shared" si="181"/>
        <v>Successful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8244</v>
      </c>
      <c r="I1660" s="10">
        <f t="shared" si="179"/>
        <v>41261.597222222219</v>
      </c>
      <c r="J1660" s="10">
        <f t="shared" si="180"/>
        <v>41223.22184027778</v>
      </c>
      <c r="K1660">
        <v>1355840400</v>
      </c>
      <c r="L1660">
        <v>1352524767</v>
      </c>
      <c r="M1660" t="b">
        <v>0</v>
      </c>
      <c r="N1660">
        <v>107</v>
      </c>
      <c r="O1660" s="5">
        <f t="shared" si="175"/>
        <v>1.3223333333333334</v>
      </c>
      <c r="P1660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t="s">
        <v>8290</v>
      </c>
      <c r="T1660" t="b">
        <v>1</v>
      </c>
      <c r="U1660" t="str">
        <f t="shared" si="181"/>
        <v>Successful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8245</v>
      </c>
      <c r="I1661" s="10">
        <f t="shared" si="179"/>
        <v>41625.5</v>
      </c>
      <c r="J1661" s="10">
        <f t="shared" si="180"/>
        <v>41596.913437499999</v>
      </c>
      <c r="K1661">
        <v>1387281600</v>
      </c>
      <c r="L1661">
        <v>1384811721</v>
      </c>
      <c r="M1661" t="b">
        <v>0</v>
      </c>
      <c r="N1661">
        <v>45</v>
      </c>
      <c r="O1661" s="5">
        <f t="shared" si="175"/>
        <v>1.1279999999999999</v>
      </c>
      <c r="P1661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t="s">
        <v>8290</v>
      </c>
      <c r="T1661" t="b">
        <v>1</v>
      </c>
      <c r="U1661" t="str">
        <f t="shared" si="181"/>
        <v>Successful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8247</v>
      </c>
      <c r="I1662" s="10">
        <f t="shared" si="179"/>
        <v>42490.915972222225</v>
      </c>
      <c r="J1662" s="10">
        <f t="shared" si="180"/>
        <v>42459.693865740745</v>
      </c>
      <c r="K1662">
        <v>1462053540</v>
      </c>
      <c r="L1662">
        <v>1459355950</v>
      </c>
      <c r="M1662" t="b">
        <v>0</v>
      </c>
      <c r="N1662">
        <v>36</v>
      </c>
      <c r="O1662" s="5">
        <f t="shared" si="175"/>
        <v>12.5375</v>
      </c>
      <c r="P1662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t="s">
        <v>8290</v>
      </c>
      <c r="T1662" t="b">
        <v>1</v>
      </c>
      <c r="U1662" t="str">
        <f t="shared" si="181"/>
        <v>Successful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8247</v>
      </c>
      <c r="I1663" s="10">
        <f t="shared" si="179"/>
        <v>42386.875</v>
      </c>
      <c r="J1663" s="10">
        <f t="shared" si="180"/>
        <v>42343.998043981483</v>
      </c>
      <c r="K1663">
        <v>1453064400</v>
      </c>
      <c r="L1663">
        <v>1449359831</v>
      </c>
      <c r="M1663" t="b">
        <v>0</v>
      </c>
      <c r="N1663">
        <v>101</v>
      </c>
      <c r="O1663" s="5">
        <f t="shared" si="175"/>
        <v>1.0250632911392406</v>
      </c>
      <c r="P166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t="s">
        <v>8290</v>
      </c>
      <c r="T1663" t="b">
        <v>1</v>
      </c>
      <c r="U1663" t="str">
        <f t="shared" si="181"/>
        <v>Successful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8244</v>
      </c>
      <c r="I1664" s="10">
        <f t="shared" si="179"/>
        <v>40908.239999999998</v>
      </c>
      <c r="J1664" s="10">
        <f t="shared" si="180"/>
        <v>40848.198333333334</v>
      </c>
      <c r="K1664">
        <v>1325310336</v>
      </c>
      <c r="L1664">
        <v>1320122736</v>
      </c>
      <c r="M1664" t="b">
        <v>0</v>
      </c>
      <c r="N1664">
        <v>62</v>
      </c>
      <c r="O1664" s="5">
        <f t="shared" si="175"/>
        <v>1.026375</v>
      </c>
      <c r="P1664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t="s">
        <v>8290</v>
      </c>
      <c r="T1664" t="b">
        <v>1</v>
      </c>
      <c r="U1664" t="str">
        <f t="shared" si="181"/>
        <v>Successful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8244</v>
      </c>
      <c r="I1665" s="10">
        <f t="shared" si="179"/>
        <v>42036.02207175926</v>
      </c>
      <c r="J1665" s="10">
        <f t="shared" si="180"/>
        <v>42006.02207175926</v>
      </c>
      <c r="K1665">
        <v>1422750707</v>
      </c>
      <c r="L1665">
        <v>1420158707</v>
      </c>
      <c r="M1665" t="b">
        <v>0</v>
      </c>
      <c r="N1665">
        <v>32</v>
      </c>
      <c r="O1665" s="5">
        <f t="shared" si="175"/>
        <v>1.08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t="s">
        <v>8290</v>
      </c>
      <c r="T1665" t="b">
        <v>1</v>
      </c>
      <c r="U1665" t="str">
        <f t="shared" si="181"/>
        <v>Successful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8244</v>
      </c>
      <c r="I1666" s="10">
        <f t="shared" si="179"/>
        <v>40984.165972222225</v>
      </c>
      <c r="J1666" s="10">
        <f t="shared" si="180"/>
        <v>40939.761782407411</v>
      </c>
      <c r="K1666">
        <v>1331870340</v>
      </c>
      <c r="L1666">
        <v>1328033818</v>
      </c>
      <c r="M1666" t="b">
        <v>0</v>
      </c>
      <c r="N1666">
        <v>89</v>
      </c>
      <c r="O1666" s="5">
        <f t="shared" ref="O1666:O1729" si="182">E1666/D1666</f>
        <v>1.2240879999999998</v>
      </c>
      <c r="P1666">
        <f t="shared" ref="P1666:P1729" si="183">IFERROR((E1666/N1666),"Received No Donations")</f>
        <v>34.384494382022467</v>
      </c>
      <c r="Q1666" t="str">
        <f t="shared" ref="Q1666:Q1729" si="184">LEFT(S1666,FIND("/",S1666)-1)</f>
        <v>music</v>
      </c>
      <c r="R1666" t="str">
        <f t="shared" ref="R1666:R1729" si="185">RIGHT(S1666,LEN(S1666)-FIND("/",S1666))</f>
        <v>pop</v>
      </c>
      <c r="S1666" t="s">
        <v>8290</v>
      </c>
      <c r="T1666" t="b">
        <v>1</v>
      </c>
      <c r="U1666" t="str">
        <f t="shared" si="181"/>
        <v>Successful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8244</v>
      </c>
      <c r="I1667" s="10">
        <f t="shared" ref="I1667:I1730" si="186">((K1667/86400)/IF(LEN(K1667)=13,1000,1))+DATE(1970,1,1)</f>
        <v>40596.125</v>
      </c>
      <c r="J1667" s="10">
        <f t="shared" ref="J1667:J1730" si="187">((L1667/86400)/IF(LEN(L1667)=13,1000,1))+DATE(1970,1,1)</f>
        <v>40564.649456018517</v>
      </c>
      <c r="K1667">
        <v>1298343600</v>
      </c>
      <c r="L1667">
        <v>1295624113</v>
      </c>
      <c r="M1667" t="b">
        <v>0</v>
      </c>
      <c r="N1667">
        <v>93</v>
      </c>
      <c r="O1667" s="5">
        <f t="shared" si="182"/>
        <v>1.1945714285714286</v>
      </c>
      <c r="P1667">
        <f t="shared" si="183"/>
        <v>44.956989247311824</v>
      </c>
      <c r="Q1667" t="str">
        <f t="shared" si="184"/>
        <v>music</v>
      </c>
      <c r="R1667" t="str">
        <f t="shared" si="185"/>
        <v>pop</v>
      </c>
      <c r="S1667" t="s">
        <v>8290</v>
      </c>
      <c r="T1667" t="b">
        <v>1</v>
      </c>
      <c r="U1667" t="str">
        <f t="shared" ref="U1667:U1730" si="188">IF(F1667="successful","Successful","Unsuccessful")</f>
        <v>Successful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8244</v>
      </c>
      <c r="I1668" s="10">
        <f t="shared" si="186"/>
        <v>41361.211493055554</v>
      </c>
      <c r="J1668" s="10">
        <f t="shared" si="187"/>
        <v>41331.253159722226</v>
      </c>
      <c r="K1668">
        <v>1364447073</v>
      </c>
      <c r="L1668">
        <v>1361858673</v>
      </c>
      <c r="M1668" t="b">
        <v>0</v>
      </c>
      <c r="N1668">
        <v>98</v>
      </c>
      <c r="O1668" s="5">
        <f t="shared" si="182"/>
        <v>1.6088</v>
      </c>
      <c r="P1668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t="s">
        <v>8290</v>
      </c>
      <c r="T1668" t="b">
        <v>1</v>
      </c>
      <c r="U1668" t="str">
        <f t="shared" si="188"/>
        <v>Successful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8244</v>
      </c>
      <c r="I1669" s="10">
        <f t="shared" si="186"/>
        <v>41709.290972222225</v>
      </c>
      <c r="J1669" s="10">
        <f t="shared" si="187"/>
        <v>41682.0705787037</v>
      </c>
      <c r="K1669">
        <v>1394521140</v>
      </c>
      <c r="L1669">
        <v>1392169298</v>
      </c>
      <c r="M1669" t="b">
        <v>0</v>
      </c>
      <c r="N1669">
        <v>82</v>
      </c>
      <c r="O1669" s="5">
        <f t="shared" si="182"/>
        <v>1.2685294117647059</v>
      </c>
      <c r="P1669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t="s">
        <v>8290</v>
      </c>
      <c r="T1669" t="b">
        <v>1</v>
      </c>
      <c r="U1669" t="str">
        <f t="shared" si="188"/>
        <v>Successful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8244</v>
      </c>
      <c r="I1670" s="10">
        <f t="shared" si="186"/>
        <v>40875.191423611112</v>
      </c>
      <c r="J1670" s="10">
        <f t="shared" si="187"/>
        <v>40845.149756944447</v>
      </c>
      <c r="K1670">
        <v>1322454939</v>
      </c>
      <c r="L1670">
        <v>1319859339</v>
      </c>
      <c r="M1670" t="b">
        <v>0</v>
      </c>
      <c r="N1670">
        <v>116</v>
      </c>
      <c r="O1670" s="5">
        <f t="shared" si="182"/>
        <v>1.026375</v>
      </c>
      <c r="P1670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t="s">
        <v>8290</v>
      </c>
      <c r="T1670" t="b">
        <v>1</v>
      </c>
      <c r="U1670" t="str">
        <f t="shared" si="188"/>
        <v>Successful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8244</v>
      </c>
      <c r="I1671" s="10">
        <f t="shared" si="186"/>
        <v>42521.885138888887</v>
      </c>
      <c r="J1671" s="10">
        <f t="shared" si="187"/>
        <v>42461.885138888887</v>
      </c>
      <c r="K1671">
        <v>1464729276</v>
      </c>
      <c r="L1671">
        <v>1459545276</v>
      </c>
      <c r="M1671" t="b">
        <v>0</v>
      </c>
      <c r="N1671">
        <v>52</v>
      </c>
      <c r="O1671" s="5">
        <f t="shared" si="182"/>
        <v>1.3975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t="s">
        <v>8290</v>
      </c>
      <c r="T1671" t="b">
        <v>1</v>
      </c>
      <c r="U1671" t="str">
        <f t="shared" si="188"/>
        <v>Successful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8244</v>
      </c>
      <c r="I1672" s="10">
        <f t="shared" si="186"/>
        <v>40364.166666666664</v>
      </c>
      <c r="J1672" s="10">
        <f t="shared" si="187"/>
        <v>40313.930543981478</v>
      </c>
      <c r="K1672">
        <v>1278302400</v>
      </c>
      <c r="L1672">
        <v>1273961999</v>
      </c>
      <c r="M1672" t="b">
        <v>0</v>
      </c>
      <c r="N1672">
        <v>23</v>
      </c>
      <c r="O1672" s="5">
        <f t="shared" si="182"/>
        <v>1.026</v>
      </c>
      <c r="P1672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t="s">
        <v>8290</v>
      </c>
      <c r="T1672" t="b">
        <v>1</v>
      </c>
      <c r="U1672" t="str">
        <f t="shared" si="188"/>
        <v>Successful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8244</v>
      </c>
      <c r="I1673" s="10">
        <f t="shared" si="186"/>
        <v>42583.54414351852</v>
      </c>
      <c r="J1673" s="10">
        <f t="shared" si="187"/>
        <v>42553.54414351852</v>
      </c>
      <c r="K1673">
        <v>1470056614</v>
      </c>
      <c r="L1673">
        <v>1467464614</v>
      </c>
      <c r="M1673" t="b">
        <v>0</v>
      </c>
      <c r="N1673">
        <v>77</v>
      </c>
      <c r="O1673" s="5">
        <f t="shared" si="182"/>
        <v>1.0067349999999999</v>
      </c>
      <c r="P167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t="s">
        <v>8290</v>
      </c>
      <c r="T1673" t="b">
        <v>1</v>
      </c>
      <c r="U1673" t="str">
        <f t="shared" si="188"/>
        <v>Successful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8244</v>
      </c>
      <c r="I1674" s="10">
        <f t="shared" si="186"/>
        <v>41064.656597222223</v>
      </c>
      <c r="J1674" s="10">
        <f t="shared" si="187"/>
        <v>41034.656597222223</v>
      </c>
      <c r="K1674">
        <v>1338824730</v>
      </c>
      <c r="L1674">
        <v>1336232730</v>
      </c>
      <c r="M1674" t="b">
        <v>0</v>
      </c>
      <c r="N1674">
        <v>49</v>
      </c>
      <c r="O1674" s="5">
        <f t="shared" si="182"/>
        <v>1.1294117647058823</v>
      </c>
      <c r="P1674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t="s">
        <v>8290</v>
      </c>
      <c r="T1674" t="b">
        <v>1</v>
      </c>
      <c r="U1674" t="str">
        <f t="shared" si="188"/>
        <v>Successful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8244</v>
      </c>
      <c r="I1675" s="10">
        <f t="shared" si="186"/>
        <v>42069.878379629634</v>
      </c>
      <c r="J1675" s="10">
        <f t="shared" si="187"/>
        <v>42039.878379629634</v>
      </c>
      <c r="K1675">
        <v>1425675892</v>
      </c>
      <c r="L1675">
        <v>1423083892</v>
      </c>
      <c r="M1675" t="b">
        <v>0</v>
      </c>
      <c r="N1675">
        <v>59</v>
      </c>
      <c r="O1675" s="5">
        <f t="shared" si="182"/>
        <v>1.2809523809523808</v>
      </c>
      <c r="P167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t="s">
        <v>8290</v>
      </c>
      <c r="T1675" t="b">
        <v>1</v>
      </c>
      <c r="U1675" t="str">
        <f t="shared" si="188"/>
        <v>Successful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8244</v>
      </c>
      <c r="I1676" s="10">
        <f t="shared" si="186"/>
        <v>42600.290972222225</v>
      </c>
      <c r="J1676" s="10">
        <f t="shared" si="187"/>
        <v>42569.605393518519</v>
      </c>
      <c r="K1676">
        <v>1471503540</v>
      </c>
      <c r="L1676">
        <v>1468852306</v>
      </c>
      <c r="M1676" t="b">
        <v>0</v>
      </c>
      <c r="N1676">
        <v>113</v>
      </c>
      <c r="O1676" s="5">
        <f t="shared" si="182"/>
        <v>2.0169999999999999</v>
      </c>
      <c r="P1676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t="s">
        <v>8290</v>
      </c>
      <c r="T1676" t="b">
        <v>1</v>
      </c>
      <c r="U1676" t="str">
        <f t="shared" si="188"/>
        <v>Successful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8244</v>
      </c>
      <c r="I1677" s="10">
        <f t="shared" si="186"/>
        <v>40832.918749999997</v>
      </c>
      <c r="J1677" s="10">
        <f t="shared" si="187"/>
        <v>40802.733101851853</v>
      </c>
      <c r="K1677">
        <v>1318802580</v>
      </c>
      <c r="L1677">
        <v>1316194540</v>
      </c>
      <c r="M1677" t="b">
        <v>0</v>
      </c>
      <c r="N1677">
        <v>34</v>
      </c>
      <c r="O1677" s="5">
        <f t="shared" si="182"/>
        <v>1.37416</v>
      </c>
      <c r="P167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t="s">
        <v>8290</v>
      </c>
      <c r="T1677" t="b">
        <v>1</v>
      </c>
      <c r="U1677" t="str">
        <f t="shared" si="188"/>
        <v>Successful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8244</v>
      </c>
      <c r="I1678" s="10">
        <f t="shared" si="186"/>
        <v>41020.165972222225</v>
      </c>
      <c r="J1678" s="10">
        <f t="shared" si="187"/>
        <v>40973.726238425923</v>
      </c>
      <c r="K1678">
        <v>1334980740</v>
      </c>
      <c r="L1678">
        <v>1330968347</v>
      </c>
      <c r="M1678" t="b">
        <v>0</v>
      </c>
      <c r="N1678">
        <v>42</v>
      </c>
      <c r="O1678" s="5">
        <f t="shared" si="182"/>
        <v>1.1533333333333333</v>
      </c>
      <c r="P1678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t="s">
        <v>8290</v>
      </c>
      <c r="T1678" t="b">
        <v>1</v>
      </c>
      <c r="U1678" t="str">
        <f t="shared" si="188"/>
        <v>Successful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8247</v>
      </c>
      <c r="I1679" s="10">
        <f t="shared" si="186"/>
        <v>42476.249305555553</v>
      </c>
      <c r="J1679" s="10">
        <f t="shared" si="187"/>
        <v>42416.407129629632</v>
      </c>
      <c r="K1679">
        <v>1460786340</v>
      </c>
      <c r="L1679">
        <v>1455615976</v>
      </c>
      <c r="M1679" t="b">
        <v>0</v>
      </c>
      <c r="N1679">
        <v>42</v>
      </c>
      <c r="O1679" s="5">
        <f t="shared" si="182"/>
        <v>1.1166666666666667</v>
      </c>
      <c r="P1679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t="s">
        <v>8290</v>
      </c>
      <c r="T1679" t="b">
        <v>1</v>
      </c>
      <c r="U1679" t="str">
        <f t="shared" si="188"/>
        <v>Successful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8244</v>
      </c>
      <c r="I1680" s="10">
        <f t="shared" si="186"/>
        <v>41676.854988425926</v>
      </c>
      <c r="J1680" s="10">
        <f t="shared" si="187"/>
        <v>41662.854988425926</v>
      </c>
      <c r="K1680">
        <v>1391718671</v>
      </c>
      <c r="L1680">
        <v>1390509071</v>
      </c>
      <c r="M1680" t="b">
        <v>0</v>
      </c>
      <c r="N1680">
        <v>49</v>
      </c>
      <c r="O1680" s="5">
        <f t="shared" si="182"/>
        <v>1.1839999999999999</v>
      </c>
      <c r="P1680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t="s">
        <v>8290</v>
      </c>
      <c r="T1680" t="b">
        <v>1</v>
      </c>
      <c r="U1680" t="str">
        <f t="shared" si="188"/>
        <v>Successful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8244</v>
      </c>
      <c r="I1681" s="10">
        <f t="shared" si="186"/>
        <v>40746.068807870368</v>
      </c>
      <c r="J1681" s="10">
        <f t="shared" si="187"/>
        <v>40723.068807870368</v>
      </c>
      <c r="K1681">
        <v>1311298745</v>
      </c>
      <c r="L1681">
        <v>1309311545</v>
      </c>
      <c r="M1681" t="b">
        <v>0</v>
      </c>
      <c r="N1681">
        <v>56</v>
      </c>
      <c r="O1681" s="5">
        <f t="shared" si="182"/>
        <v>1.75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t="s">
        <v>8290</v>
      </c>
      <c r="T1681" t="b">
        <v>1</v>
      </c>
      <c r="U1681" t="str">
        <f t="shared" si="188"/>
        <v>Successful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8244</v>
      </c>
      <c r="I1682" s="10">
        <f t="shared" si="186"/>
        <v>41832.757719907408</v>
      </c>
      <c r="J1682" s="10">
        <f t="shared" si="187"/>
        <v>41802.757719907408</v>
      </c>
      <c r="K1682">
        <v>1405188667</v>
      </c>
      <c r="L1682">
        <v>1402596667</v>
      </c>
      <c r="M1682" t="b">
        <v>0</v>
      </c>
      <c r="N1682">
        <v>25</v>
      </c>
      <c r="O1682" s="5">
        <f t="shared" si="182"/>
        <v>1.175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t="s">
        <v>8290</v>
      </c>
      <c r="T1682" t="b">
        <v>1</v>
      </c>
      <c r="U1682" t="str">
        <f t="shared" si="188"/>
        <v>Successful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8223</v>
      </c>
      <c r="H1683" t="s">
        <v>8244</v>
      </c>
      <c r="I1683" s="10">
        <f t="shared" si="186"/>
        <v>42823.083333333328</v>
      </c>
      <c r="J1683" s="10">
        <f t="shared" si="187"/>
        <v>42774.121342592596</v>
      </c>
      <c r="K1683">
        <v>1490752800</v>
      </c>
      <c r="L1683">
        <v>1486522484</v>
      </c>
      <c r="M1683" t="b">
        <v>0</v>
      </c>
      <c r="N1683">
        <v>884</v>
      </c>
      <c r="O1683" s="5">
        <f t="shared" si="182"/>
        <v>1.0142212307692309</v>
      </c>
      <c r="P168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t="s">
        <v>8291</v>
      </c>
      <c r="T1683" t="b">
        <v>0</v>
      </c>
      <c r="U1683" t="str">
        <f t="shared" si="188"/>
        <v>Unsuccessful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8223</v>
      </c>
      <c r="H1684" t="s">
        <v>8244</v>
      </c>
      <c r="I1684" s="10">
        <f t="shared" si="186"/>
        <v>42839.171990740739</v>
      </c>
      <c r="J1684" s="10">
        <f t="shared" si="187"/>
        <v>42779.21365740741</v>
      </c>
      <c r="K1684">
        <v>1492142860</v>
      </c>
      <c r="L1684">
        <v>1486962460</v>
      </c>
      <c r="M1684" t="b">
        <v>0</v>
      </c>
      <c r="N1684">
        <v>0</v>
      </c>
      <c r="O1684" s="5">
        <f t="shared" si="182"/>
        <v>0</v>
      </c>
      <c r="P1684" t="str">
        <f t="shared" si="183"/>
        <v>Received No Donations</v>
      </c>
      <c r="Q1684" t="str">
        <f t="shared" si="184"/>
        <v>music</v>
      </c>
      <c r="R1684" t="str">
        <f t="shared" si="185"/>
        <v>faith</v>
      </c>
      <c r="S1684" t="s">
        <v>8291</v>
      </c>
      <c r="T1684" t="b">
        <v>0</v>
      </c>
      <c r="U1684" t="str">
        <f t="shared" si="188"/>
        <v>Unsuccessful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8229</v>
      </c>
      <c r="H1685" t="s">
        <v>8247</v>
      </c>
      <c r="I1685" s="10">
        <f t="shared" si="186"/>
        <v>42832.781689814816</v>
      </c>
      <c r="J1685" s="10">
        <f t="shared" si="187"/>
        <v>42808.781689814816</v>
      </c>
      <c r="K1685">
        <v>1491590738</v>
      </c>
      <c r="L1685">
        <v>1489517138</v>
      </c>
      <c r="M1685" t="b">
        <v>0</v>
      </c>
      <c r="N1685">
        <v>10</v>
      </c>
      <c r="O1685" s="5">
        <f t="shared" si="182"/>
        <v>0.21714285714285714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t="s">
        <v>8291</v>
      </c>
      <c r="T1685" t="b">
        <v>0</v>
      </c>
      <c r="U1685" t="str">
        <f t="shared" si="188"/>
        <v>Unsuccessful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8223</v>
      </c>
      <c r="H1686" t="s">
        <v>8244</v>
      </c>
      <c r="I1686" s="10">
        <f t="shared" si="186"/>
        <v>42811.773622685185</v>
      </c>
      <c r="J1686" s="10">
        <f t="shared" si="187"/>
        <v>42783.815289351856</v>
      </c>
      <c r="K1686">
        <v>1489775641</v>
      </c>
      <c r="L1686">
        <v>1487360041</v>
      </c>
      <c r="M1686" t="b">
        <v>0</v>
      </c>
      <c r="N1686">
        <v>101</v>
      </c>
      <c r="O1686" s="5">
        <f t="shared" si="182"/>
        <v>1.0912500000000001</v>
      </c>
      <c r="P1686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t="s">
        <v>8291</v>
      </c>
      <c r="T1686" t="b">
        <v>0</v>
      </c>
      <c r="U1686" t="str">
        <f t="shared" si="188"/>
        <v>Unsuccessful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8223</v>
      </c>
      <c r="H1687" t="s">
        <v>8244</v>
      </c>
      <c r="I1687" s="10">
        <f t="shared" si="186"/>
        <v>42818.208599537036</v>
      </c>
      <c r="J1687" s="10">
        <f t="shared" si="187"/>
        <v>42788.2502662037</v>
      </c>
      <c r="K1687">
        <v>1490331623</v>
      </c>
      <c r="L1687">
        <v>1487743223</v>
      </c>
      <c r="M1687" t="b">
        <v>0</v>
      </c>
      <c r="N1687">
        <v>15</v>
      </c>
      <c r="O1687" s="5">
        <f t="shared" si="182"/>
        <v>1.0285714285714285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t="s">
        <v>8291</v>
      </c>
      <c r="T1687" t="b">
        <v>0</v>
      </c>
      <c r="U1687" t="str">
        <f t="shared" si="188"/>
        <v>Unsuccessful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8228</v>
      </c>
      <c r="H1688" t="s">
        <v>8249</v>
      </c>
      <c r="I1688" s="10">
        <f t="shared" si="186"/>
        <v>42852.802303240736</v>
      </c>
      <c r="J1688" s="10">
        <f t="shared" si="187"/>
        <v>42792.843969907408</v>
      </c>
      <c r="K1688">
        <v>1493320519</v>
      </c>
      <c r="L1688">
        <v>1488140119</v>
      </c>
      <c r="M1688" t="b">
        <v>0</v>
      </c>
      <c r="N1688">
        <v>1</v>
      </c>
      <c r="O1688" s="5">
        <f t="shared" si="182"/>
        <v>3.5999999999999999E-3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t="s">
        <v>8291</v>
      </c>
      <c r="T1688" t="b">
        <v>0</v>
      </c>
      <c r="U1688" t="str">
        <f t="shared" si="188"/>
        <v>Unsuccessful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8223</v>
      </c>
      <c r="H1689" t="s">
        <v>8244</v>
      </c>
      <c r="I1689" s="10">
        <f t="shared" si="186"/>
        <v>42835.84375</v>
      </c>
      <c r="J1689" s="10">
        <f t="shared" si="187"/>
        <v>42802.046817129631</v>
      </c>
      <c r="K1689">
        <v>1491855300</v>
      </c>
      <c r="L1689">
        <v>1488935245</v>
      </c>
      <c r="M1689" t="b">
        <v>0</v>
      </c>
      <c r="N1689">
        <v>39</v>
      </c>
      <c r="O1689" s="5">
        <f t="shared" si="182"/>
        <v>0.3125</v>
      </c>
      <c r="P1689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t="s">
        <v>8291</v>
      </c>
      <c r="T1689" t="b">
        <v>0</v>
      </c>
      <c r="U1689" t="str">
        <f t="shared" si="188"/>
        <v>Unsuccessful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8223</v>
      </c>
      <c r="H1690" t="s">
        <v>8244</v>
      </c>
      <c r="I1690" s="10">
        <f t="shared" si="186"/>
        <v>42834.492986111116</v>
      </c>
      <c r="J1690" s="10">
        <f t="shared" si="187"/>
        <v>42804.534652777773</v>
      </c>
      <c r="K1690">
        <v>1491738594</v>
      </c>
      <c r="L1690">
        <v>1489150194</v>
      </c>
      <c r="M1690" t="b">
        <v>0</v>
      </c>
      <c r="N1690">
        <v>7</v>
      </c>
      <c r="O1690" s="5">
        <f t="shared" si="182"/>
        <v>0.443</v>
      </c>
      <c r="P1690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t="s">
        <v>8291</v>
      </c>
      <c r="T1690" t="b">
        <v>0</v>
      </c>
      <c r="U1690" t="str">
        <f t="shared" si="188"/>
        <v>Unsuccessful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8223</v>
      </c>
      <c r="H1691" t="s">
        <v>8244</v>
      </c>
      <c r="I1691" s="10">
        <f t="shared" si="186"/>
        <v>42810.900810185187</v>
      </c>
      <c r="J1691" s="10">
        <f t="shared" si="187"/>
        <v>42780.942476851851</v>
      </c>
      <c r="K1691">
        <v>1489700230</v>
      </c>
      <c r="L1691">
        <v>1487111830</v>
      </c>
      <c r="M1691" t="b">
        <v>0</v>
      </c>
      <c r="N1691">
        <v>14</v>
      </c>
      <c r="O1691" s="5">
        <f t="shared" si="182"/>
        <v>1</v>
      </c>
      <c r="P1691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t="s">
        <v>8291</v>
      </c>
      <c r="T1691" t="b">
        <v>0</v>
      </c>
      <c r="U1691" t="str">
        <f t="shared" si="188"/>
        <v>Unsuccessful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8223</v>
      </c>
      <c r="H1692" t="s">
        <v>8244</v>
      </c>
      <c r="I1692" s="10">
        <f t="shared" si="186"/>
        <v>42831.389374999999</v>
      </c>
      <c r="J1692" s="10">
        <f t="shared" si="187"/>
        <v>42801.43104166667</v>
      </c>
      <c r="K1692">
        <v>1491470442</v>
      </c>
      <c r="L1692">
        <v>1488882042</v>
      </c>
      <c r="M1692" t="b">
        <v>0</v>
      </c>
      <c r="N1692">
        <v>11</v>
      </c>
      <c r="O1692" s="5">
        <f t="shared" si="182"/>
        <v>0.254</v>
      </c>
      <c r="P1692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t="s">
        <v>8291</v>
      </c>
      <c r="T1692" t="b">
        <v>0</v>
      </c>
      <c r="U1692" t="str">
        <f t="shared" si="188"/>
        <v>Unsuccessful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8223</v>
      </c>
      <c r="H1693" t="s">
        <v>8244</v>
      </c>
      <c r="I1693" s="10">
        <f t="shared" si="186"/>
        <v>42828.041666666672</v>
      </c>
      <c r="J1693" s="10">
        <f t="shared" si="187"/>
        <v>42795.701481481483</v>
      </c>
      <c r="K1693">
        <v>1491181200</v>
      </c>
      <c r="L1693">
        <v>1488387008</v>
      </c>
      <c r="M1693" t="b">
        <v>0</v>
      </c>
      <c r="N1693">
        <v>38</v>
      </c>
      <c r="O1693" s="5">
        <f t="shared" si="182"/>
        <v>0.33473333333333333</v>
      </c>
      <c r="P169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t="s">
        <v>8291</v>
      </c>
      <c r="T1693" t="b">
        <v>0</v>
      </c>
      <c r="U1693" t="str">
        <f t="shared" si="188"/>
        <v>Unsuccessful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8223</v>
      </c>
      <c r="H1694" t="s">
        <v>8244</v>
      </c>
      <c r="I1694" s="10">
        <f t="shared" si="186"/>
        <v>42820.999305555553</v>
      </c>
      <c r="J1694" s="10">
        <f t="shared" si="187"/>
        <v>42788.151238425926</v>
      </c>
      <c r="K1694">
        <v>1490572740</v>
      </c>
      <c r="L1694">
        <v>1487734667</v>
      </c>
      <c r="M1694" t="b">
        <v>0</v>
      </c>
      <c r="N1694">
        <v>15</v>
      </c>
      <c r="O1694" s="5">
        <f t="shared" si="182"/>
        <v>0.47799999999999998</v>
      </c>
      <c r="P1694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t="s">
        <v>8291</v>
      </c>
      <c r="T1694" t="b">
        <v>0</v>
      </c>
      <c r="U1694" t="str">
        <f t="shared" si="188"/>
        <v>Unsuccessful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8224</v>
      </c>
      <c r="H1695" t="s">
        <v>8245</v>
      </c>
      <c r="I1695" s="10">
        <f t="shared" si="186"/>
        <v>42834.833333333328</v>
      </c>
      <c r="J1695" s="10">
        <f t="shared" si="187"/>
        <v>42803.920277777783</v>
      </c>
      <c r="K1695">
        <v>1491768000</v>
      </c>
      <c r="L1695">
        <v>1489097112</v>
      </c>
      <c r="M1695" t="b">
        <v>0</v>
      </c>
      <c r="N1695">
        <v>8</v>
      </c>
      <c r="O1695" s="5">
        <f t="shared" si="182"/>
        <v>9.3333333333333338E-2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t="s">
        <v>8291</v>
      </c>
      <c r="T1695" t="b">
        <v>0</v>
      </c>
      <c r="U1695" t="str">
        <f t="shared" si="188"/>
        <v>Unsuccessful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8223</v>
      </c>
      <c r="H1696" t="s">
        <v>8244</v>
      </c>
      <c r="I1696" s="10">
        <f t="shared" si="186"/>
        <v>42821.191666666666</v>
      </c>
      <c r="J1696" s="10">
        <f t="shared" si="187"/>
        <v>42791.669837962967</v>
      </c>
      <c r="K1696">
        <v>1490589360</v>
      </c>
      <c r="L1696">
        <v>1488038674</v>
      </c>
      <c r="M1696" t="b">
        <v>0</v>
      </c>
      <c r="N1696">
        <v>1</v>
      </c>
      <c r="O1696" s="5">
        <f t="shared" si="182"/>
        <v>5.0000000000000001E-4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t="s">
        <v>8291</v>
      </c>
      <c r="T1696" t="b">
        <v>0</v>
      </c>
      <c r="U1696" t="str">
        <f t="shared" si="188"/>
        <v>Unsuccessful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8223</v>
      </c>
      <c r="H1697" t="s">
        <v>8244</v>
      </c>
      <c r="I1697" s="10">
        <f t="shared" si="186"/>
        <v>42835.041666666672</v>
      </c>
      <c r="J1697" s="10">
        <f t="shared" si="187"/>
        <v>42801.031412037039</v>
      </c>
      <c r="K1697">
        <v>1491786000</v>
      </c>
      <c r="L1697">
        <v>1488847514</v>
      </c>
      <c r="M1697" t="b">
        <v>0</v>
      </c>
      <c r="N1697">
        <v>23</v>
      </c>
      <c r="O1697" s="5">
        <f t="shared" si="182"/>
        <v>0.11708333333333333</v>
      </c>
      <c r="P169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t="s">
        <v>8291</v>
      </c>
      <c r="T1697" t="b">
        <v>0</v>
      </c>
      <c r="U1697" t="str">
        <f t="shared" si="188"/>
        <v>Unsuccessful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8223</v>
      </c>
      <c r="H1698" t="s">
        <v>8244</v>
      </c>
      <c r="I1698" s="10">
        <f t="shared" si="186"/>
        <v>42826.027905092589</v>
      </c>
      <c r="J1698" s="10">
        <f t="shared" si="187"/>
        <v>42796.069571759261</v>
      </c>
      <c r="K1698">
        <v>1491007211</v>
      </c>
      <c r="L1698">
        <v>1488418811</v>
      </c>
      <c r="M1698" t="b">
        <v>0</v>
      </c>
      <c r="N1698">
        <v>0</v>
      </c>
      <c r="O1698" s="5">
        <f t="shared" si="182"/>
        <v>0</v>
      </c>
      <c r="P1698" t="str">
        <f t="shared" si="183"/>
        <v>Received No Donations</v>
      </c>
      <c r="Q1698" t="str">
        <f t="shared" si="184"/>
        <v>music</v>
      </c>
      <c r="R1698" t="str">
        <f t="shared" si="185"/>
        <v>faith</v>
      </c>
      <c r="S1698" t="s">
        <v>8291</v>
      </c>
      <c r="T1698" t="b">
        <v>0</v>
      </c>
      <c r="U1698" t="str">
        <f t="shared" si="188"/>
        <v>Unsuccessful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8223</v>
      </c>
      <c r="H1699" t="s">
        <v>8244</v>
      </c>
      <c r="I1699" s="10">
        <f t="shared" si="186"/>
        <v>42834.991296296299</v>
      </c>
      <c r="J1699" s="10">
        <f t="shared" si="187"/>
        <v>42805.032962962963</v>
      </c>
      <c r="K1699">
        <v>1491781648</v>
      </c>
      <c r="L1699">
        <v>1489193248</v>
      </c>
      <c r="M1699" t="b">
        <v>0</v>
      </c>
      <c r="N1699">
        <v>22</v>
      </c>
      <c r="O1699" s="5">
        <f t="shared" si="182"/>
        <v>0.20208000000000001</v>
      </c>
      <c r="P1699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t="s">
        <v>8291</v>
      </c>
      <c r="T1699" t="b">
        <v>0</v>
      </c>
      <c r="U1699" t="str">
        <f t="shared" si="188"/>
        <v>Unsuccessful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8223</v>
      </c>
      <c r="H1700" t="s">
        <v>8244</v>
      </c>
      <c r="I1700" s="10">
        <f t="shared" si="186"/>
        <v>42820.147916666669</v>
      </c>
      <c r="J1700" s="10">
        <f t="shared" si="187"/>
        <v>42796.207870370374</v>
      </c>
      <c r="K1700">
        <v>1490499180</v>
      </c>
      <c r="L1700">
        <v>1488430760</v>
      </c>
      <c r="M1700" t="b">
        <v>0</v>
      </c>
      <c r="N1700">
        <v>0</v>
      </c>
      <c r="O1700" s="5">
        <f t="shared" si="182"/>
        <v>0</v>
      </c>
      <c r="P1700" t="str">
        <f t="shared" si="183"/>
        <v>Received No Donations</v>
      </c>
      <c r="Q1700" t="str">
        <f t="shared" si="184"/>
        <v>music</v>
      </c>
      <c r="R1700" t="str">
        <f t="shared" si="185"/>
        <v>faith</v>
      </c>
      <c r="S1700" t="s">
        <v>8291</v>
      </c>
      <c r="T1700" t="b">
        <v>0</v>
      </c>
      <c r="U1700" t="str">
        <f t="shared" si="188"/>
        <v>Unsuccessful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8223</v>
      </c>
      <c r="H1701" t="s">
        <v>8244</v>
      </c>
      <c r="I1701" s="10">
        <f t="shared" si="186"/>
        <v>42836.863946759258</v>
      </c>
      <c r="J1701" s="10">
        <f t="shared" si="187"/>
        <v>42806.863946759258</v>
      </c>
      <c r="K1701">
        <v>1491943445</v>
      </c>
      <c r="L1701">
        <v>1489351445</v>
      </c>
      <c r="M1701" t="b">
        <v>0</v>
      </c>
      <c r="N1701">
        <v>4</v>
      </c>
      <c r="O1701" s="5">
        <f t="shared" si="182"/>
        <v>4.2311459353574929E-2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t="s">
        <v>8291</v>
      </c>
      <c r="T1701" t="b">
        <v>0</v>
      </c>
      <c r="U1701" t="str">
        <f t="shared" si="188"/>
        <v>Unsuccessful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8223</v>
      </c>
      <c r="H1702" t="s">
        <v>8244</v>
      </c>
      <c r="I1702" s="10">
        <f t="shared" si="186"/>
        <v>42826.166666666672</v>
      </c>
      <c r="J1702" s="10">
        <f t="shared" si="187"/>
        <v>42796.071643518517</v>
      </c>
      <c r="K1702">
        <v>1491019200</v>
      </c>
      <c r="L1702">
        <v>1488418990</v>
      </c>
      <c r="M1702" t="b">
        <v>0</v>
      </c>
      <c r="N1702">
        <v>79</v>
      </c>
      <c r="O1702" s="5">
        <f t="shared" si="182"/>
        <v>0.2606</v>
      </c>
      <c r="P1702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t="s">
        <v>8291</v>
      </c>
      <c r="T1702" t="b">
        <v>0</v>
      </c>
      <c r="U1702" t="str">
        <f t="shared" si="188"/>
        <v>Unsuccessful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8223</v>
      </c>
      <c r="H1703" t="s">
        <v>8244</v>
      </c>
      <c r="I1703" s="10">
        <f t="shared" si="186"/>
        <v>42019.664409722223</v>
      </c>
      <c r="J1703" s="10">
        <f t="shared" si="187"/>
        <v>41989.664409722223</v>
      </c>
      <c r="K1703">
        <v>1421337405</v>
      </c>
      <c r="L1703">
        <v>1418745405</v>
      </c>
      <c r="M1703" t="b">
        <v>0</v>
      </c>
      <c r="N1703">
        <v>2</v>
      </c>
      <c r="O1703" s="5">
        <f t="shared" si="182"/>
        <v>1.9801980198019802E-3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t="s">
        <v>8291</v>
      </c>
      <c r="T1703" t="b">
        <v>0</v>
      </c>
      <c r="U1703" t="str">
        <f t="shared" si="188"/>
        <v>Unsuccessful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8223</v>
      </c>
      <c r="H1704" t="s">
        <v>8244</v>
      </c>
      <c r="I1704" s="10">
        <f t="shared" si="186"/>
        <v>42093.828125</v>
      </c>
      <c r="J1704" s="10">
        <f t="shared" si="187"/>
        <v>42063.869791666672</v>
      </c>
      <c r="K1704">
        <v>1427745150</v>
      </c>
      <c r="L1704">
        <v>1425156750</v>
      </c>
      <c r="M1704" t="b">
        <v>0</v>
      </c>
      <c r="N1704">
        <v>1</v>
      </c>
      <c r="O1704" s="5">
        <f t="shared" si="182"/>
        <v>6.0606060606060605E-5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t="s">
        <v>8291</v>
      </c>
      <c r="T1704" t="b">
        <v>0</v>
      </c>
      <c r="U1704" t="str">
        <f t="shared" si="188"/>
        <v>Unsuccessful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8223</v>
      </c>
      <c r="H1705" t="s">
        <v>8244</v>
      </c>
      <c r="I1705" s="10">
        <f t="shared" si="186"/>
        <v>42247.281678240739</v>
      </c>
      <c r="J1705" s="10">
        <f t="shared" si="187"/>
        <v>42187.281678240739</v>
      </c>
      <c r="K1705">
        <v>1441003537</v>
      </c>
      <c r="L1705">
        <v>1435819537</v>
      </c>
      <c r="M1705" t="b">
        <v>0</v>
      </c>
      <c r="N1705">
        <v>2</v>
      </c>
      <c r="O1705" s="5">
        <f t="shared" si="182"/>
        <v>1.0200000000000001E-2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t="s">
        <v>8291</v>
      </c>
      <c r="T1705" t="b">
        <v>0</v>
      </c>
      <c r="U1705" t="str">
        <f t="shared" si="188"/>
        <v>Unsuccessful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8223</v>
      </c>
      <c r="H1706" t="s">
        <v>8244</v>
      </c>
      <c r="I1706" s="10">
        <f t="shared" si="186"/>
        <v>42051.139733796299</v>
      </c>
      <c r="J1706" s="10">
        <f t="shared" si="187"/>
        <v>42021.139733796299</v>
      </c>
      <c r="K1706">
        <v>1424056873</v>
      </c>
      <c r="L1706">
        <v>1421464873</v>
      </c>
      <c r="M1706" t="b">
        <v>0</v>
      </c>
      <c r="N1706">
        <v>11</v>
      </c>
      <c r="O1706" s="5">
        <f t="shared" si="182"/>
        <v>0.65100000000000002</v>
      </c>
      <c r="P1706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t="s">
        <v>8291</v>
      </c>
      <c r="T1706" t="b">
        <v>0</v>
      </c>
      <c r="U1706" t="str">
        <f t="shared" si="188"/>
        <v>Unsuccessful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8223</v>
      </c>
      <c r="H1707" t="s">
        <v>8244</v>
      </c>
      <c r="I1707" s="10">
        <f t="shared" si="186"/>
        <v>42256.666666666672</v>
      </c>
      <c r="J1707" s="10">
        <f t="shared" si="187"/>
        <v>42245.016736111109</v>
      </c>
      <c r="K1707">
        <v>1441814400</v>
      </c>
      <c r="L1707">
        <v>1440807846</v>
      </c>
      <c r="M1707" t="b">
        <v>0</v>
      </c>
      <c r="N1707">
        <v>0</v>
      </c>
      <c r="O1707" s="5">
        <f t="shared" si="182"/>
        <v>0</v>
      </c>
      <c r="P1707" t="str">
        <f t="shared" si="183"/>
        <v>Received No Donations</v>
      </c>
      <c r="Q1707" t="str">
        <f t="shared" si="184"/>
        <v>music</v>
      </c>
      <c r="R1707" t="str">
        <f t="shared" si="185"/>
        <v>faith</v>
      </c>
      <c r="S1707" t="s">
        <v>8291</v>
      </c>
      <c r="T1707" t="b">
        <v>0</v>
      </c>
      <c r="U1707" t="str">
        <f t="shared" si="188"/>
        <v>Unsuccessful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8235</v>
      </c>
      <c r="H1708" t="s">
        <v>8247</v>
      </c>
      <c r="I1708" s="10">
        <f t="shared" si="186"/>
        <v>42239.306388888886</v>
      </c>
      <c r="J1708" s="10">
        <f t="shared" si="187"/>
        <v>42179.306388888886</v>
      </c>
      <c r="K1708">
        <v>1440314472</v>
      </c>
      <c r="L1708">
        <v>1435130472</v>
      </c>
      <c r="M1708" t="b">
        <v>0</v>
      </c>
      <c r="N1708">
        <v>0</v>
      </c>
      <c r="O1708" s="5">
        <f t="shared" si="182"/>
        <v>0</v>
      </c>
      <c r="P1708" t="str">
        <f t="shared" si="183"/>
        <v>Received No Donations</v>
      </c>
      <c r="Q1708" t="str">
        <f t="shared" si="184"/>
        <v>music</v>
      </c>
      <c r="R1708" t="str">
        <f t="shared" si="185"/>
        <v>faith</v>
      </c>
      <c r="S1708" t="s">
        <v>8291</v>
      </c>
      <c r="T1708" t="b">
        <v>0</v>
      </c>
      <c r="U1708" t="str">
        <f t="shared" si="188"/>
        <v>Unsuccessful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8223</v>
      </c>
      <c r="H1709" t="s">
        <v>8244</v>
      </c>
      <c r="I1709" s="10">
        <f t="shared" si="186"/>
        <v>42457.679340277777</v>
      </c>
      <c r="J1709" s="10">
        <f t="shared" si="187"/>
        <v>42427.721006944441</v>
      </c>
      <c r="K1709">
        <v>1459181895</v>
      </c>
      <c r="L1709">
        <v>1456593495</v>
      </c>
      <c r="M1709" t="b">
        <v>0</v>
      </c>
      <c r="N1709">
        <v>9</v>
      </c>
      <c r="O1709" s="5">
        <f t="shared" si="182"/>
        <v>9.74E-2</v>
      </c>
      <c r="P1709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t="s">
        <v>8291</v>
      </c>
      <c r="T1709" t="b">
        <v>0</v>
      </c>
      <c r="U1709" t="str">
        <f t="shared" si="188"/>
        <v>Unsuccessful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8223</v>
      </c>
      <c r="H1710" t="s">
        <v>8244</v>
      </c>
      <c r="I1710" s="10">
        <f t="shared" si="186"/>
        <v>42491.866967592592</v>
      </c>
      <c r="J1710" s="10">
        <f t="shared" si="187"/>
        <v>42451.866967592592</v>
      </c>
      <c r="K1710">
        <v>1462135706</v>
      </c>
      <c r="L1710">
        <v>1458679706</v>
      </c>
      <c r="M1710" t="b">
        <v>0</v>
      </c>
      <c r="N1710">
        <v>0</v>
      </c>
      <c r="O1710" s="5">
        <f t="shared" si="182"/>
        <v>0</v>
      </c>
      <c r="P1710" t="str">
        <f t="shared" si="183"/>
        <v>Received No Donations</v>
      </c>
      <c r="Q1710" t="str">
        <f t="shared" si="184"/>
        <v>music</v>
      </c>
      <c r="R1710" t="str">
        <f t="shared" si="185"/>
        <v>faith</v>
      </c>
      <c r="S1710" t="s">
        <v>8291</v>
      </c>
      <c r="T1710" t="b">
        <v>0</v>
      </c>
      <c r="U1710" t="str">
        <f t="shared" si="188"/>
        <v>Unsuccessful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8223</v>
      </c>
      <c r="H1711" t="s">
        <v>8244</v>
      </c>
      <c r="I1711" s="10">
        <f t="shared" si="186"/>
        <v>41882.818749999999</v>
      </c>
      <c r="J1711" s="10">
        <f t="shared" si="187"/>
        <v>41841.563819444447</v>
      </c>
      <c r="K1711">
        <v>1409513940</v>
      </c>
      <c r="L1711">
        <v>1405949514</v>
      </c>
      <c r="M1711" t="b">
        <v>0</v>
      </c>
      <c r="N1711">
        <v>4</v>
      </c>
      <c r="O1711" s="5">
        <f t="shared" si="182"/>
        <v>4.8571428571428571E-2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t="s">
        <v>8291</v>
      </c>
      <c r="T1711" t="b">
        <v>0</v>
      </c>
      <c r="U1711" t="str">
        <f t="shared" si="188"/>
        <v>Unsuccessful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8235</v>
      </c>
      <c r="H1712" t="s">
        <v>8247</v>
      </c>
      <c r="I1712" s="10">
        <f t="shared" si="186"/>
        <v>42387.541666666672</v>
      </c>
      <c r="J1712" s="10">
        <f t="shared" si="187"/>
        <v>42341.591296296298</v>
      </c>
      <c r="K1712">
        <v>1453122000</v>
      </c>
      <c r="L1712">
        <v>1449151888</v>
      </c>
      <c r="M1712" t="b">
        <v>0</v>
      </c>
      <c r="N1712">
        <v>1</v>
      </c>
      <c r="O1712" s="5">
        <f t="shared" si="182"/>
        <v>6.7999999999999996E-3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t="s">
        <v>8291</v>
      </c>
      <c r="T1712" t="b">
        <v>0</v>
      </c>
      <c r="U1712" t="str">
        <f t="shared" si="188"/>
        <v>Unsuccessful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8223</v>
      </c>
      <c r="H1713" t="s">
        <v>8244</v>
      </c>
      <c r="I1713" s="10">
        <f t="shared" si="186"/>
        <v>41883.646226851852</v>
      </c>
      <c r="J1713" s="10">
        <f t="shared" si="187"/>
        <v>41852.646226851852</v>
      </c>
      <c r="K1713">
        <v>1409585434</v>
      </c>
      <c r="L1713">
        <v>1406907034</v>
      </c>
      <c r="M1713" t="b">
        <v>0</v>
      </c>
      <c r="N1713">
        <v>2</v>
      </c>
      <c r="O1713" s="5">
        <f t="shared" si="182"/>
        <v>0.105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t="s">
        <v>8291</v>
      </c>
      <c r="T1713" t="b">
        <v>0</v>
      </c>
      <c r="U1713" t="str">
        <f t="shared" si="188"/>
        <v>Unsuccessful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8223</v>
      </c>
      <c r="H1714" t="s">
        <v>8244</v>
      </c>
      <c r="I1714" s="10">
        <f t="shared" si="186"/>
        <v>42185.913807870369</v>
      </c>
      <c r="J1714" s="10">
        <f t="shared" si="187"/>
        <v>42125.913807870369</v>
      </c>
      <c r="K1714">
        <v>1435701353</v>
      </c>
      <c r="L1714">
        <v>1430517353</v>
      </c>
      <c r="M1714" t="b">
        <v>0</v>
      </c>
      <c r="N1714">
        <v>0</v>
      </c>
      <c r="O1714" s="5">
        <f t="shared" si="182"/>
        <v>0</v>
      </c>
      <c r="P1714" t="str">
        <f t="shared" si="183"/>
        <v>Received No Donations</v>
      </c>
      <c r="Q1714" t="str">
        <f t="shared" si="184"/>
        <v>music</v>
      </c>
      <c r="R1714" t="str">
        <f t="shared" si="185"/>
        <v>faith</v>
      </c>
      <c r="S1714" t="s">
        <v>8291</v>
      </c>
      <c r="T1714" t="b">
        <v>0</v>
      </c>
      <c r="U1714" t="str">
        <f t="shared" si="188"/>
        <v>Unsuccessful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8223</v>
      </c>
      <c r="H1715" t="s">
        <v>8244</v>
      </c>
      <c r="I1715" s="10">
        <f t="shared" si="186"/>
        <v>41917.801064814819</v>
      </c>
      <c r="J1715" s="10">
        <f t="shared" si="187"/>
        <v>41887.801064814819</v>
      </c>
      <c r="K1715">
        <v>1412536412</v>
      </c>
      <c r="L1715">
        <v>1409944412</v>
      </c>
      <c r="M1715" t="b">
        <v>0</v>
      </c>
      <c r="N1715">
        <v>1</v>
      </c>
      <c r="O1715" s="5">
        <f t="shared" si="182"/>
        <v>1.6666666666666666E-2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t="s">
        <v>8291</v>
      </c>
      <c r="T1715" t="b">
        <v>0</v>
      </c>
      <c r="U1715" t="str">
        <f t="shared" si="188"/>
        <v>Unsuccessful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8223</v>
      </c>
      <c r="H1716" t="s">
        <v>8244</v>
      </c>
      <c r="I1716" s="10">
        <f t="shared" si="186"/>
        <v>42125.918530092589</v>
      </c>
      <c r="J1716" s="10">
        <f t="shared" si="187"/>
        <v>42095.918530092589</v>
      </c>
      <c r="K1716">
        <v>1430517761</v>
      </c>
      <c r="L1716">
        <v>1427925761</v>
      </c>
      <c r="M1716" t="b">
        <v>0</v>
      </c>
      <c r="N1716">
        <v>17</v>
      </c>
      <c r="O1716" s="5">
        <f t="shared" si="182"/>
        <v>7.868E-2</v>
      </c>
      <c r="P1716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t="s">
        <v>8291</v>
      </c>
      <c r="T1716" t="b">
        <v>0</v>
      </c>
      <c r="U1716" t="str">
        <f t="shared" si="188"/>
        <v>Unsuccessful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8223</v>
      </c>
      <c r="H1717" t="s">
        <v>8244</v>
      </c>
      <c r="I1717" s="10">
        <f t="shared" si="186"/>
        <v>42094.140277777777</v>
      </c>
      <c r="J1717" s="10">
        <f t="shared" si="187"/>
        <v>42064.217418981483</v>
      </c>
      <c r="K1717">
        <v>1427772120</v>
      </c>
      <c r="L1717">
        <v>1425186785</v>
      </c>
      <c r="M1717" t="b">
        <v>0</v>
      </c>
      <c r="N1717">
        <v>2</v>
      </c>
      <c r="O1717" s="5">
        <f t="shared" si="182"/>
        <v>2.2000000000000001E-3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t="s">
        <v>8291</v>
      </c>
      <c r="T1717" t="b">
        <v>0</v>
      </c>
      <c r="U1717" t="str">
        <f t="shared" si="188"/>
        <v>Unsuccessful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8223</v>
      </c>
      <c r="H1718" t="s">
        <v>8244</v>
      </c>
      <c r="I1718" s="10">
        <f t="shared" si="186"/>
        <v>42713.619201388894</v>
      </c>
      <c r="J1718" s="10">
        <f t="shared" si="187"/>
        <v>42673.577534722222</v>
      </c>
      <c r="K1718">
        <v>1481295099</v>
      </c>
      <c r="L1718">
        <v>1477835499</v>
      </c>
      <c r="M1718" t="b">
        <v>0</v>
      </c>
      <c r="N1718">
        <v>3</v>
      </c>
      <c r="O1718" s="5">
        <f t="shared" si="182"/>
        <v>7.4999999999999997E-2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t="s">
        <v>8291</v>
      </c>
      <c r="T1718" t="b">
        <v>0</v>
      </c>
      <c r="U1718" t="str">
        <f t="shared" si="188"/>
        <v>Unsuccessful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8223</v>
      </c>
      <c r="H1719" t="s">
        <v>8244</v>
      </c>
      <c r="I1719" s="10">
        <f t="shared" si="186"/>
        <v>42481.166666666672</v>
      </c>
      <c r="J1719" s="10">
        <f t="shared" si="187"/>
        <v>42460.981921296298</v>
      </c>
      <c r="K1719">
        <v>1461211200</v>
      </c>
      <c r="L1719">
        <v>1459467238</v>
      </c>
      <c r="M1719" t="b">
        <v>0</v>
      </c>
      <c r="N1719">
        <v>41</v>
      </c>
      <c r="O1719" s="5">
        <f t="shared" si="182"/>
        <v>0.42725880551301687</v>
      </c>
      <c r="P1719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t="s">
        <v>8291</v>
      </c>
      <c r="T1719" t="b">
        <v>0</v>
      </c>
      <c r="U1719" t="str">
        <f t="shared" si="188"/>
        <v>Unsuccessful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8223</v>
      </c>
      <c r="H1720" t="s">
        <v>8244</v>
      </c>
      <c r="I1720" s="10">
        <f t="shared" si="186"/>
        <v>42504.207638888889</v>
      </c>
      <c r="J1720" s="10">
        <f t="shared" si="187"/>
        <v>42460.610520833332</v>
      </c>
      <c r="K1720">
        <v>1463201940</v>
      </c>
      <c r="L1720">
        <v>1459435149</v>
      </c>
      <c r="M1720" t="b">
        <v>0</v>
      </c>
      <c r="N1720">
        <v>2</v>
      </c>
      <c r="O1720" s="5">
        <f t="shared" si="182"/>
        <v>2.142857142857143E-3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t="s">
        <v>8291</v>
      </c>
      <c r="T1720" t="b">
        <v>0</v>
      </c>
      <c r="U1720" t="str">
        <f t="shared" si="188"/>
        <v>Unsuccessful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8223</v>
      </c>
      <c r="H1721" t="s">
        <v>8244</v>
      </c>
      <c r="I1721" s="10">
        <f t="shared" si="186"/>
        <v>41899.534618055557</v>
      </c>
      <c r="J1721" s="10">
        <f t="shared" si="187"/>
        <v>41869.534618055557</v>
      </c>
      <c r="K1721">
        <v>1410958191</v>
      </c>
      <c r="L1721">
        <v>1408366191</v>
      </c>
      <c r="M1721" t="b">
        <v>0</v>
      </c>
      <c r="N1721">
        <v>3</v>
      </c>
      <c r="O1721" s="5">
        <f t="shared" si="182"/>
        <v>8.7500000000000008E-3</v>
      </c>
      <c r="P1721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t="s">
        <v>8291</v>
      </c>
      <c r="T1721" t="b">
        <v>0</v>
      </c>
      <c r="U1721" t="str">
        <f t="shared" si="188"/>
        <v>Unsuccessful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8223</v>
      </c>
      <c r="H1722" t="s">
        <v>8244</v>
      </c>
      <c r="I1722" s="10">
        <f t="shared" si="186"/>
        <v>41952.824895833335</v>
      </c>
      <c r="J1722" s="10">
        <f t="shared" si="187"/>
        <v>41922.783229166671</v>
      </c>
      <c r="K1722">
        <v>1415562471</v>
      </c>
      <c r="L1722">
        <v>1412966871</v>
      </c>
      <c r="M1722" t="b">
        <v>0</v>
      </c>
      <c r="N1722">
        <v>8</v>
      </c>
      <c r="O1722" s="5">
        <f t="shared" si="182"/>
        <v>5.6250000000000001E-2</v>
      </c>
      <c r="P1722">
        <f t="shared" si="183"/>
        <v>28.125</v>
      </c>
      <c r="Q1722" t="str">
        <f t="shared" si="184"/>
        <v>music</v>
      </c>
      <c r="R1722" t="str">
        <f t="shared" si="185"/>
        <v>faith</v>
      </c>
      <c r="S1722" t="s">
        <v>8291</v>
      </c>
      <c r="T1722" t="b">
        <v>0</v>
      </c>
      <c r="U1722" t="str">
        <f t="shared" si="188"/>
        <v>Unsuccessful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8223</v>
      </c>
      <c r="H1723" t="s">
        <v>8244</v>
      </c>
      <c r="I1723" s="10">
        <f t="shared" si="186"/>
        <v>42349.461377314816</v>
      </c>
      <c r="J1723" s="10">
        <f t="shared" si="187"/>
        <v>42319.461377314816</v>
      </c>
      <c r="K1723">
        <v>1449831863</v>
      </c>
      <c r="L1723">
        <v>1447239863</v>
      </c>
      <c r="M1723" t="b">
        <v>0</v>
      </c>
      <c r="N1723">
        <v>0</v>
      </c>
      <c r="O1723" s="5">
        <f t="shared" si="182"/>
        <v>0</v>
      </c>
      <c r="P1723" t="str">
        <f t="shared" si="183"/>
        <v>Received No Donations</v>
      </c>
      <c r="Q1723" t="str">
        <f t="shared" si="184"/>
        <v>music</v>
      </c>
      <c r="R1723" t="str">
        <f t="shared" si="185"/>
        <v>faith</v>
      </c>
      <c r="S1723" t="s">
        <v>8291</v>
      </c>
      <c r="T1723" t="b">
        <v>0</v>
      </c>
      <c r="U1723" t="str">
        <f t="shared" si="188"/>
        <v>Unsuccessful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8223</v>
      </c>
      <c r="H1724" t="s">
        <v>8244</v>
      </c>
      <c r="I1724" s="10">
        <f t="shared" si="186"/>
        <v>42463.006944444445</v>
      </c>
      <c r="J1724" s="10">
        <f t="shared" si="187"/>
        <v>42425.960983796293</v>
      </c>
      <c r="K1724">
        <v>1459642200</v>
      </c>
      <c r="L1724">
        <v>1456441429</v>
      </c>
      <c r="M1724" t="b">
        <v>0</v>
      </c>
      <c r="N1724">
        <v>1</v>
      </c>
      <c r="O1724" s="5">
        <f t="shared" si="182"/>
        <v>3.4722222222222224E-4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t="s">
        <v>8291</v>
      </c>
      <c r="T1724" t="b">
        <v>0</v>
      </c>
      <c r="U1724" t="str">
        <f t="shared" si="188"/>
        <v>Unsuccessful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8223</v>
      </c>
      <c r="H1725" t="s">
        <v>8244</v>
      </c>
      <c r="I1725" s="10">
        <f t="shared" si="186"/>
        <v>42186.25</v>
      </c>
      <c r="J1725" s="10">
        <f t="shared" si="187"/>
        <v>42129.82540509259</v>
      </c>
      <c r="K1725">
        <v>1435730400</v>
      </c>
      <c r="L1725">
        <v>1430855315</v>
      </c>
      <c r="M1725" t="b">
        <v>0</v>
      </c>
      <c r="N1725">
        <v>3</v>
      </c>
      <c r="O1725" s="5">
        <f t="shared" si="182"/>
        <v>6.5000000000000002E-2</v>
      </c>
      <c r="P172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t="s">
        <v>8291</v>
      </c>
      <c r="T1725" t="b">
        <v>0</v>
      </c>
      <c r="U1725" t="str">
        <f t="shared" si="188"/>
        <v>Unsuccessful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8223</v>
      </c>
      <c r="H1726" t="s">
        <v>8244</v>
      </c>
      <c r="I1726" s="10">
        <f t="shared" si="186"/>
        <v>41942.932430555556</v>
      </c>
      <c r="J1726" s="10">
        <f t="shared" si="187"/>
        <v>41912.932430555556</v>
      </c>
      <c r="K1726">
        <v>1414707762</v>
      </c>
      <c r="L1726">
        <v>1412115762</v>
      </c>
      <c r="M1726" t="b">
        <v>0</v>
      </c>
      <c r="N1726">
        <v>4</v>
      </c>
      <c r="O1726" s="5">
        <f t="shared" si="182"/>
        <v>5.8333333333333336E-3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t="s">
        <v>8291</v>
      </c>
      <c r="T1726" t="b">
        <v>0</v>
      </c>
      <c r="U1726" t="str">
        <f t="shared" si="188"/>
        <v>Unsuccessful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8223</v>
      </c>
      <c r="H1727" t="s">
        <v>8244</v>
      </c>
      <c r="I1727" s="10">
        <f t="shared" si="186"/>
        <v>41875.968159722222</v>
      </c>
      <c r="J1727" s="10">
        <f t="shared" si="187"/>
        <v>41845.968159722222</v>
      </c>
      <c r="K1727">
        <v>1408922049</v>
      </c>
      <c r="L1727">
        <v>1406330049</v>
      </c>
      <c r="M1727" t="b">
        <v>0</v>
      </c>
      <c r="N1727">
        <v>9</v>
      </c>
      <c r="O1727" s="5">
        <f t="shared" si="182"/>
        <v>0.10181818181818182</v>
      </c>
      <c r="P172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t="s">
        <v>8291</v>
      </c>
      <c r="T1727" t="b">
        <v>0</v>
      </c>
      <c r="U1727" t="str">
        <f t="shared" si="188"/>
        <v>Unsuccessful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8223</v>
      </c>
      <c r="H1728" t="s">
        <v>8244</v>
      </c>
      <c r="I1728" s="10">
        <f t="shared" si="186"/>
        <v>41817.919722222221</v>
      </c>
      <c r="J1728" s="10">
        <f t="shared" si="187"/>
        <v>41788.919722222221</v>
      </c>
      <c r="K1728">
        <v>1403906664</v>
      </c>
      <c r="L1728">
        <v>1401401064</v>
      </c>
      <c r="M1728" t="b">
        <v>0</v>
      </c>
      <c r="N1728">
        <v>16</v>
      </c>
      <c r="O1728" s="5">
        <f t="shared" si="182"/>
        <v>0.33784615384615385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t="s">
        <v>8291</v>
      </c>
      <c r="T1728" t="b">
        <v>0</v>
      </c>
      <c r="U1728" t="str">
        <f t="shared" si="188"/>
        <v>Unsuccessful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8224</v>
      </c>
      <c r="H1729" t="s">
        <v>8245</v>
      </c>
      <c r="I1729" s="10">
        <f t="shared" si="186"/>
        <v>42099.458333333328</v>
      </c>
      <c r="J1729" s="10">
        <f t="shared" si="187"/>
        <v>42044.927974537037</v>
      </c>
      <c r="K1729">
        <v>1428231600</v>
      </c>
      <c r="L1729">
        <v>1423520177</v>
      </c>
      <c r="M1729" t="b">
        <v>0</v>
      </c>
      <c r="N1729">
        <v>1</v>
      </c>
      <c r="O1729" s="5">
        <f t="shared" si="182"/>
        <v>3.3333333333333332E-4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t="s">
        <v>8291</v>
      </c>
      <c r="T1729" t="b">
        <v>0</v>
      </c>
      <c r="U1729" t="str">
        <f t="shared" si="188"/>
        <v>Unsuccessful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8223</v>
      </c>
      <c r="H1730" t="s">
        <v>8244</v>
      </c>
      <c r="I1730" s="10">
        <f t="shared" si="186"/>
        <v>42298.625856481478</v>
      </c>
      <c r="J1730" s="10">
        <f t="shared" si="187"/>
        <v>42268.625856481478</v>
      </c>
      <c r="K1730">
        <v>1445439674</v>
      </c>
      <c r="L1730">
        <v>1442847674</v>
      </c>
      <c r="M1730" t="b">
        <v>0</v>
      </c>
      <c r="N1730">
        <v>7</v>
      </c>
      <c r="O1730" s="5">
        <f t="shared" ref="O1730:O1793" si="189">E1730/D1730</f>
        <v>0.68400000000000005</v>
      </c>
      <c r="P1730">
        <f t="shared" ref="P1730:P1793" si="190">IFERROR((E1730/N1730),"Received No Donations")</f>
        <v>122.14285714285714</v>
      </c>
      <c r="Q1730" t="str">
        <f t="shared" ref="Q1730:Q1793" si="191">LEFT(S1730,FIND("/",S1730)-1)</f>
        <v>music</v>
      </c>
      <c r="R1730" t="str">
        <f t="shared" ref="R1730:R1793" si="192">RIGHT(S1730,LEN(S1730)-FIND("/",S1730))</f>
        <v>faith</v>
      </c>
      <c r="S1730" t="s">
        <v>8291</v>
      </c>
      <c r="T1730" t="b">
        <v>0</v>
      </c>
      <c r="U1730" t="str">
        <f t="shared" si="188"/>
        <v>Unsuccessful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8223</v>
      </c>
      <c r="H1731" t="s">
        <v>8244</v>
      </c>
      <c r="I1731" s="10">
        <f t="shared" ref="I1731:I1794" si="193">((K1731/86400)/IF(LEN(K1731)=13,1000,1))+DATE(1970,1,1)</f>
        <v>42531.052152777775</v>
      </c>
      <c r="J1731" s="10">
        <f t="shared" ref="J1731:J1794" si="194">((L1731/86400)/IF(LEN(L1731)=13,1000,1))+DATE(1970,1,1)</f>
        <v>42471.052152777775</v>
      </c>
      <c r="K1731">
        <v>1465521306</v>
      </c>
      <c r="L1731">
        <v>1460337306</v>
      </c>
      <c r="M1731" t="b">
        <v>0</v>
      </c>
      <c r="N1731">
        <v>0</v>
      </c>
      <c r="O1731" s="5">
        <f t="shared" si="189"/>
        <v>0</v>
      </c>
      <c r="P1731" t="str">
        <f t="shared" si="190"/>
        <v>Received No Donations</v>
      </c>
      <c r="Q1731" t="str">
        <f t="shared" si="191"/>
        <v>music</v>
      </c>
      <c r="R1731" t="str">
        <f t="shared" si="192"/>
        <v>faith</v>
      </c>
      <c r="S1731" t="s">
        <v>8291</v>
      </c>
      <c r="T1731" t="b">
        <v>0</v>
      </c>
      <c r="U1731" t="str">
        <f t="shared" ref="U1731:U1794" si="195">IF(F1731="successful","Successful","Unsuccessful")</f>
        <v>Unsuccessful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8223</v>
      </c>
      <c r="H1732" t="s">
        <v>8244</v>
      </c>
      <c r="I1732" s="10">
        <f t="shared" si="193"/>
        <v>42302.087766203702</v>
      </c>
      <c r="J1732" s="10">
        <f t="shared" si="194"/>
        <v>42272.087766203702</v>
      </c>
      <c r="K1732">
        <v>1445738783</v>
      </c>
      <c r="L1732">
        <v>1443146783</v>
      </c>
      <c r="M1732" t="b">
        <v>0</v>
      </c>
      <c r="N1732">
        <v>0</v>
      </c>
      <c r="O1732" s="5">
        <f t="shared" si="189"/>
        <v>0</v>
      </c>
      <c r="P1732" t="str">
        <f t="shared" si="190"/>
        <v>Received No Donations</v>
      </c>
      <c r="Q1732" t="str">
        <f t="shared" si="191"/>
        <v>music</v>
      </c>
      <c r="R1732" t="str">
        <f t="shared" si="192"/>
        <v>faith</v>
      </c>
      <c r="S1732" t="s">
        <v>8291</v>
      </c>
      <c r="T1732" t="b">
        <v>0</v>
      </c>
      <c r="U1732" t="str">
        <f t="shared" si="195"/>
        <v>Unsuccessful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8223</v>
      </c>
      <c r="H1733" t="s">
        <v>8244</v>
      </c>
      <c r="I1733" s="10">
        <f t="shared" si="193"/>
        <v>42166.625</v>
      </c>
      <c r="J1733" s="10">
        <f t="shared" si="194"/>
        <v>42152.906851851847</v>
      </c>
      <c r="K1733">
        <v>1434034800</v>
      </c>
      <c r="L1733">
        <v>1432849552</v>
      </c>
      <c r="M1733" t="b">
        <v>0</v>
      </c>
      <c r="N1733">
        <v>0</v>
      </c>
      <c r="O1733" s="5">
        <f t="shared" si="189"/>
        <v>0</v>
      </c>
      <c r="P1733" t="str">
        <f t="shared" si="190"/>
        <v>Received No Donations</v>
      </c>
      <c r="Q1733" t="str">
        <f t="shared" si="191"/>
        <v>music</v>
      </c>
      <c r="R1733" t="str">
        <f t="shared" si="192"/>
        <v>faith</v>
      </c>
      <c r="S1733" t="s">
        <v>8291</v>
      </c>
      <c r="T1733" t="b">
        <v>0</v>
      </c>
      <c r="U1733" t="str">
        <f t="shared" si="195"/>
        <v>Unsuccessful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8223</v>
      </c>
      <c r="H1734" t="s">
        <v>8244</v>
      </c>
      <c r="I1734" s="10">
        <f t="shared" si="193"/>
        <v>42385.208333333328</v>
      </c>
      <c r="J1734" s="10">
        <f t="shared" si="194"/>
        <v>42325.683807870373</v>
      </c>
      <c r="K1734">
        <v>1452920400</v>
      </c>
      <c r="L1734">
        <v>1447777481</v>
      </c>
      <c r="M1734" t="b">
        <v>0</v>
      </c>
      <c r="N1734">
        <v>0</v>
      </c>
      <c r="O1734" s="5">
        <f t="shared" si="189"/>
        <v>0</v>
      </c>
      <c r="P1734" t="str">
        <f t="shared" si="190"/>
        <v>Received No Donations</v>
      </c>
      <c r="Q1734" t="str">
        <f t="shared" si="191"/>
        <v>music</v>
      </c>
      <c r="R1734" t="str">
        <f t="shared" si="192"/>
        <v>faith</v>
      </c>
      <c r="S1734" t="s">
        <v>8291</v>
      </c>
      <c r="T1734" t="b">
        <v>0</v>
      </c>
      <c r="U1734" t="str">
        <f t="shared" si="195"/>
        <v>Unsuccessful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8223</v>
      </c>
      <c r="H1735" t="s">
        <v>8244</v>
      </c>
      <c r="I1735" s="10">
        <f t="shared" si="193"/>
        <v>42626.895833333328</v>
      </c>
      <c r="J1735" s="10">
        <f t="shared" si="194"/>
        <v>42614.675625000003</v>
      </c>
      <c r="K1735">
        <v>1473802200</v>
      </c>
      <c r="L1735">
        <v>1472746374</v>
      </c>
      <c r="M1735" t="b">
        <v>0</v>
      </c>
      <c r="N1735">
        <v>0</v>
      </c>
      <c r="O1735" s="5">
        <f t="shared" si="189"/>
        <v>0</v>
      </c>
      <c r="P1735" t="str">
        <f t="shared" si="190"/>
        <v>Received No Donations</v>
      </c>
      <c r="Q1735" t="str">
        <f t="shared" si="191"/>
        <v>music</v>
      </c>
      <c r="R1735" t="str">
        <f t="shared" si="192"/>
        <v>faith</v>
      </c>
      <c r="S1735" t="s">
        <v>8291</v>
      </c>
      <c r="T1735" t="b">
        <v>0</v>
      </c>
      <c r="U1735" t="str">
        <f t="shared" si="195"/>
        <v>Unsuccessful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8223</v>
      </c>
      <c r="H1736" t="s">
        <v>8244</v>
      </c>
      <c r="I1736" s="10">
        <f t="shared" si="193"/>
        <v>42132.036527777775</v>
      </c>
      <c r="J1736" s="10">
        <f t="shared" si="194"/>
        <v>42102.036527777775</v>
      </c>
      <c r="K1736">
        <v>1431046356</v>
      </c>
      <c r="L1736">
        <v>1428454356</v>
      </c>
      <c r="M1736" t="b">
        <v>0</v>
      </c>
      <c r="N1736">
        <v>1</v>
      </c>
      <c r="O1736" s="5">
        <f t="shared" si="189"/>
        <v>2.2222222222222223E-4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t="s">
        <v>8291</v>
      </c>
      <c r="T1736" t="b">
        <v>0</v>
      </c>
      <c r="U1736" t="str">
        <f t="shared" si="195"/>
        <v>Unsuccessful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8223</v>
      </c>
      <c r="H1737" t="s">
        <v>8244</v>
      </c>
      <c r="I1737" s="10">
        <f t="shared" si="193"/>
        <v>42589.81417824074</v>
      </c>
      <c r="J1737" s="10">
        <f t="shared" si="194"/>
        <v>42559.81417824074</v>
      </c>
      <c r="K1737">
        <v>1470598345</v>
      </c>
      <c r="L1737">
        <v>1468006345</v>
      </c>
      <c r="M1737" t="b">
        <v>0</v>
      </c>
      <c r="N1737">
        <v>2</v>
      </c>
      <c r="O1737" s="5">
        <f t="shared" si="189"/>
        <v>0.11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t="s">
        <v>8291</v>
      </c>
      <c r="T1737" t="b">
        <v>0</v>
      </c>
      <c r="U1737" t="str">
        <f t="shared" si="195"/>
        <v>Unsuccessful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8223</v>
      </c>
      <c r="H1738" t="s">
        <v>8244</v>
      </c>
      <c r="I1738" s="10">
        <f t="shared" si="193"/>
        <v>42316.90315972222</v>
      </c>
      <c r="J1738" s="10">
        <f t="shared" si="194"/>
        <v>42286.861493055556</v>
      </c>
      <c r="K1738">
        <v>1447018833</v>
      </c>
      <c r="L1738">
        <v>1444423233</v>
      </c>
      <c r="M1738" t="b">
        <v>0</v>
      </c>
      <c r="N1738">
        <v>1</v>
      </c>
      <c r="O1738" s="5">
        <f t="shared" si="189"/>
        <v>7.3333333333333332E-3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t="s">
        <v>8291</v>
      </c>
      <c r="T1738" t="b">
        <v>0</v>
      </c>
      <c r="U1738" t="str">
        <f t="shared" si="195"/>
        <v>Unsuccessful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8223</v>
      </c>
      <c r="H1739" t="s">
        <v>8244</v>
      </c>
      <c r="I1739" s="10">
        <f t="shared" si="193"/>
        <v>42205.948981481481</v>
      </c>
      <c r="J1739" s="10">
        <f t="shared" si="194"/>
        <v>42175.948981481481</v>
      </c>
      <c r="K1739">
        <v>1437432392</v>
      </c>
      <c r="L1739">
        <v>1434840392</v>
      </c>
      <c r="M1739" t="b">
        <v>0</v>
      </c>
      <c r="N1739">
        <v>15</v>
      </c>
      <c r="O1739" s="5">
        <f t="shared" si="189"/>
        <v>0.21249999999999999</v>
      </c>
      <c r="P1739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t="s">
        <v>8291</v>
      </c>
      <c r="T1739" t="b">
        <v>0</v>
      </c>
      <c r="U1739" t="str">
        <f t="shared" si="195"/>
        <v>Unsuccessful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8223</v>
      </c>
      <c r="H1740" t="s">
        <v>8244</v>
      </c>
      <c r="I1740" s="10">
        <f t="shared" si="193"/>
        <v>41914.874328703707</v>
      </c>
      <c r="J1740" s="10">
        <f t="shared" si="194"/>
        <v>41884.874328703707</v>
      </c>
      <c r="K1740">
        <v>1412283542</v>
      </c>
      <c r="L1740">
        <v>1409691542</v>
      </c>
      <c r="M1740" t="b">
        <v>0</v>
      </c>
      <c r="N1740">
        <v>1</v>
      </c>
      <c r="O1740" s="5">
        <f t="shared" si="189"/>
        <v>4.0000000000000001E-3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t="s">
        <v>8291</v>
      </c>
      <c r="T1740" t="b">
        <v>0</v>
      </c>
      <c r="U1740" t="str">
        <f t="shared" si="195"/>
        <v>Unsuccessful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8223</v>
      </c>
      <c r="H1741" t="s">
        <v>8244</v>
      </c>
      <c r="I1741" s="10">
        <f t="shared" si="193"/>
        <v>42494.832546296297</v>
      </c>
      <c r="J1741" s="10">
        <f t="shared" si="194"/>
        <v>42435.874212962968</v>
      </c>
      <c r="K1741">
        <v>1462391932</v>
      </c>
      <c r="L1741">
        <v>1457297932</v>
      </c>
      <c r="M1741" t="b">
        <v>0</v>
      </c>
      <c r="N1741">
        <v>1</v>
      </c>
      <c r="O1741" s="5">
        <f t="shared" si="189"/>
        <v>1E-3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t="s">
        <v>8291</v>
      </c>
      <c r="T1741" t="b">
        <v>0</v>
      </c>
      <c r="U1741" t="str">
        <f t="shared" si="195"/>
        <v>Unsuccessful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8223</v>
      </c>
      <c r="H1742" t="s">
        <v>8244</v>
      </c>
      <c r="I1742" s="10">
        <f t="shared" si="193"/>
        <v>42201.817384259259</v>
      </c>
      <c r="J1742" s="10">
        <f t="shared" si="194"/>
        <v>42171.817384259259</v>
      </c>
      <c r="K1742">
        <v>1437075422</v>
      </c>
      <c r="L1742">
        <v>1434483422</v>
      </c>
      <c r="M1742" t="b">
        <v>0</v>
      </c>
      <c r="N1742">
        <v>0</v>
      </c>
      <c r="O1742" s="5">
        <f t="shared" si="189"/>
        <v>0</v>
      </c>
      <c r="P1742" t="str">
        <f t="shared" si="190"/>
        <v>Received No Donations</v>
      </c>
      <c r="Q1742" t="str">
        <f t="shared" si="191"/>
        <v>music</v>
      </c>
      <c r="R1742" t="str">
        <f t="shared" si="192"/>
        <v>faith</v>
      </c>
      <c r="S1742" t="s">
        <v>8291</v>
      </c>
      <c r="T1742" t="b">
        <v>0</v>
      </c>
      <c r="U1742" t="str">
        <f t="shared" si="195"/>
        <v>Unsuccessful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8245</v>
      </c>
      <c r="I1743" s="10">
        <f t="shared" si="193"/>
        <v>42165.628136574072</v>
      </c>
      <c r="J1743" s="10">
        <f t="shared" si="194"/>
        <v>42120.628136574072</v>
      </c>
      <c r="K1743">
        <v>1433948671</v>
      </c>
      <c r="L1743">
        <v>1430060671</v>
      </c>
      <c r="M1743" t="b">
        <v>0</v>
      </c>
      <c r="N1743">
        <v>52</v>
      </c>
      <c r="O1743" s="5">
        <f t="shared" si="189"/>
        <v>1.1083333333333334</v>
      </c>
      <c r="P174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t="s">
        <v>8283</v>
      </c>
      <c r="T1743" t="b">
        <v>1</v>
      </c>
      <c r="U1743" t="str">
        <f t="shared" si="195"/>
        <v>Successful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8244</v>
      </c>
      <c r="I1744" s="10">
        <f t="shared" si="193"/>
        <v>42742.875</v>
      </c>
      <c r="J1744" s="10">
        <f t="shared" si="194"/>
        <v>42710.876967592594</v>
      </c>
      <c r="K1744">
        <v>1483822800</v>
      </c>
      <c r="L1744">
        <v>1481058170</v>
      </c>
      <c r="M1744" t="b">
        <v>0</v>
      </c>
      <c r="N1744">
        <v>34</v>
      </c>
      <c r="O1744" s="5">
        <f t="shared" si="189"/>
        <v>1.0874999999999999</v>
      </c>
      <c r="P1744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t="s">
        <v>8283</v>
      </c>
      <c r="T1744" t="b">
        <v>1</v>
      </c>
      <c r="U1744" t="str">
        <f t="shared" si="195"/>
        <v>Successful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8244</v>
      </c>
      <c r="I1745" s="10">
        <f t="shared" si="193"/>
        <v>42609.165972222225</v>
      </c>
      <c r="J1745" s="10">
        <f t="shared" si="194"/>
        <v>42586.925636574073</v>
      </c>
      <c r="K1745">
        <v>1472270340</v>
      </c>
      <c r="L1745">
        <v>1470348775</v>
      </c>
      <c r="M1745" t="b">
        <v>0</v>
      </c>
      <c r="N1745">
        <v>67</v>
      </c>
      <c r="O1745" s="5">
        <f t="shared" si="189"/>
        <v>1.0041666666666667</v>
      </c>
      <c r="P174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t="s">
        <v>8283</v>
      </c>
      <c r="T1745" t="b">
        <v>1</v>
      </c>
      <c r="U1745" t="str">
        <f t="shared" si="195"/>
        <v>Successful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8245</v>
      </c>
      <c r="I1746" s="10">
        <f t="shared" si="193"/>
        <v>42071.563391203701</v>
      </c>
      <c r="J1746" s="10">
        <f t="shared" si="194"/>
        <v>42026.605057870373</v>
      </c>
      <c r="K1746">
        <v>1425821477</v>
      </c>
      <c r="L1746">
        <v>1421937077</v>
      </c>
      <c r="M1746" t="b">
        <v>0</v>
      </c>
      <c r="N1746">
        <v>70</v>
      </c>
      <c r="O1746" s="5">
        <f t="shared" si="189"/>
        <v>1.1845454545454546</v>
      </c>
      <c r="P1746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t="s">
        <v>8283</v>
      </c>
      <c r="T1746" t="b">
        <v>1</v>
      </c>
      <c r="U1746" t="str">
        <f t="shared" si="195"/>
        <v>Successful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8244</v>
      </c>
      <c r="I1747" s="10">
        <f t="shared" si="193"/>
        <v>42726.083333333328</v>
      </c>
      <c r="J1747" s="10">
        <f t="shared" si="194"/>
        <v>42690.259699074071</v>
      </c>
      <c r="K1747">
        <v>1482372000</v>
      </c>
      <c r="L1747">
        <v>1479276838</v>
      </c>
      <c r="M1747" t="b">
        <v>0</v>
      </c>
      <c r="N1747">
        <v>89</v>
      </c>
      <c r="O1747" s="5">
        <f t="shared" si="189"/>
        <v>1.1401428571428571</v>
      </c>
      <c r="P174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t="s">
        <v>8283</v>
      </c>
      <c r="T1747" t="b">
        <v>1</v>
      </c>
      <c r="U1747" t="str">
        <f t="shared" si="195"/>
        <v>Successful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8244</v>
      </c>
      <c r="I1748" s="10">
        <f t="shared" si="193"/>
        <v>42698.083333333328</v>
      </c>
      <c r="J1748" s="10">
        <f t="shared" si="194"/>
        <v>42668.176701388889</v>
      </c>
      <c r="K1748">
        <v>1479952800</v>
      </c>
      <c r="L1748">
        <v>1477368867</v>
      </c>
      <c r="M1748" t="b">
        <v>0</v>
      </c>
      <c r="N1748">
        <v>107</v>
      </c>
      <c r="O1748" s="5">
        <f t="shared" si="189"/>
        <v>1.4810000000000001</v>
      </c>
      <c r="P1748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t="s">
        <v>8283</v>
      </c>
      <c r="T1748" t="b">
        <v>1</v>
      </c>
      <c r="U1748" t="str">
        <f t="shared" si="195"/>
        <v>Successful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8245</v>
      </c>
      <c r="I1749" s="10">
        <f t="shared" si="193"/>
        <v>42321.625</v>
      </c>
      <c r="J1749" s="10">
        <f t="shared" si="194"/>
        <v>42292.435532407406</v>
      </c>
      <c r="K1749">
        <v>1447426800</v>
      </c>
      <c r="L1749">
        <v>1444904830</v>
      </c>
      <c r="M1749" t="b">
        <v>0</v>
      </c>
      <c r="N1749">
        <v>159</v>
      </c>
      <c r="O1749" s="5">
        <f t="shared" si="189"/>
        <v>1.0495555555555556</v>
      </c>
      <c r="P1749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t="s">
        <v>8283</v>
      </c>
      <c r="T1749" t="b">
        <v>1</v>
      </c>
      <c r="U1749" t="str">
        <f t="shared" si="195"/>
        <v>Successful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8249</v>
      </c>
      <c r="I1750" s="10">
        <f t="shared" si="193"/>
        <v>42249.950729166667</v>
      </c>
      <c r="J1750" s="10">
        <f t="shared" si="194"/>
        <v>42219.950729166667</v>
      </c>
      <c r="K1750">
        <v>1441234143</v>
      </c>
      <c r="L1750">
        <v>1438642143</v>
      </c>
      <c r="M1750" t="b">
        <v>0</v>
      </c>
      <c r="N1750">
        <v>181</v>
      </c>
      <c r="O1750" s="5">
        <f t="shared" si="189"/>
        <v>1.29948</v>
      </c>
      <c r="P1750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t="s">
        <v>8283</v>
      </c>
      <c r="T1750" t="b">
        <v>1</v>
      </c>
      <c r="U1750" t="str">
        <f t="shared" si="195"/>
        <v>Successful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8247</v>
      </c>
      <c r="I1751" s="10">
        <f t="shared" si="193"/>
        <v>42795.791666666672</v>
      </c>
      <c r="J1751" s="10">
        <f t="shared" si="194"/>
        <v>42758.975937499999</v>
      </c>
      <c r="K1751">
        <v>1488394800</v>
      </c>
      <c r="L1751">
        <v>1485213921</v>
      </c>
      <c r="M1751" t="b">
        <v>0</v>
      </c>
      <c r="N1751">
        <v>131</v>
      </c>
      <c r="O1751" s="5">
        <f t="shared" si="189"/>
        <v>1.2348756218905472</v>
      </c>
      <c r="P1751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t="s">
        <v>8283</v>
      </c>
      <c r="T1751" t="b">
        <v>1</v>
      </c>
      <c r="U1751" t="str">
        <f t="shared" si="195"/>
        <v>Successful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8244</v>
      </c>
      <c r="I1752" s="10">
        <f t="shared" si="193"/>
        <v>42479.836851851855</v>
      </c>
      <c r="J1752" s="10">
        <f t="shared" si="194"/>
        <v>42454.836851851855</v>
      </c>
      <c r="K1752">
        <v>1461096304</v>
      </c>
      <c r="L1752">
        <v>1458936304</v>
      </c>
      <c r="M1752" t="b">
        <v>0</v>
      </c>
      <c r="N1752">
        <v>125</v>
      </c>
      <c r="O1752" s="5">
        <f t="shared" si="189"/>
        <v>2.0162</v>
      </c>
      <c r="P1752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t="s">
        <v>8283</v>
      </c>
      <c r="T1752" t="b">
        <v>1</v>
      </c>
      <c r="U1752" t="str">
        <f t="shared" si="195"/>
        <v>Successful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8244</v>
      </c>
      <c r="I1753" s="10">
        <f t="shared" si="193"/>
        <v>42082.739849537036</v>
      </c>
      <c r="J1753" s="10">
        <f t="shared" si="194"/>
        <v>42052.7815162037</v>
      </c>
      <c r="K1753">
        <v>1426787123</v>
      </c>
      <c r="L1753">
        <v>1424198723</v>
      </c>
      <c r="M1753" t="b">
        <v>0</v>
      </c>
      <c r="N1753">
        <v>61</v>
      </c>
      <c r="O1753" s="5">
        <f t="shared" si="189"/>
        <v>1.0289999999999999</v>
      </c>
      <c r="P175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t="s">
        <v>8283</v>
      </c>
      <c r="T1753" t="b">
        <v>1</v>
      </c>
      <c r="U1753" t="str">
        <f t="shared" si="195"/>
        <v>Successful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8245</v>
      </c>
      <c r="I1754" s="10">
        <f t="shared" si="193"/>
        <v>42657.253263888888</v>
      </c>
      <c r="J1754" s="10">
        <f t="shared" si="194"/>
        <v>42627.253263888888</v>
      </c>
      <c r="K1754">
        <v>1476425082</v>
      </c>
      <c r="L1754">
        <v>1473833082</v>
      </c>
      <c r="M1754" t="b">
        <v>0</v>
      </c>
      <c r="N1754">
        <v>90</v>
      </c>
      <c r="O1754" s="5">
        <f t="shared" si="189"/>
        <v>2.6016666666666666</v>
      </c>
      <c r="P1754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t="s">
        <v>8283</v>
      </c>
      <c r="T1754" t="b">
        <v>1</v>
      </c>
      <c r="U1754" t="str">
        <f t="shared" si="195"/>
        <v>Successful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8251</v>
      </c>
      <c r="I1755" s="10">
        <f t="shared" si="193"/>
        <v>42450.707962962959</v>
      </c>
      <c r="J1755" s="10">
        <f t="shared" si="194"/>
        <v>42420.74962962963</v>
      </c>
      <c r="K1755">
        <v>1458579568</v>
      </c>
      <c r="L1755">
        <v>1455991168</v>
      </c>
      <c r="M1755" t="b">
        <v>0</v>
      </c>
      <c r="N1755">
        <v>35</v>
      </c>
      <c r="O1755" s="5">
        <f t="shared" si="189"/>
        <v>1.08</v>
      </c>
      <c r="P175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t="s">
        <v>8283</v>
      </c>
      <c r="T1755" t="b">
        <v>1</v>
      </c>
      <c r="U1755" t="str">
        <f t="shared" si="195"/>
        <v>Successful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8249</v>
      </c>
      <c r="I1756" s="10">
        <f t="shared" si="193"/>
        <v>42097.835104166668</v>
      </c>
      <c r="J1756" s="10">
        <f t="shared" si="194"/>
        <v>42067.876770833333</v>
      </c>
      <c r="K1756">
        <v>1428091353</v>
      </c>
      <c r="L1756">
        <v>1425502953</v>
      </c>
      <c r="M1756" t="b">
        <v>0</v>
      </c>
      <c r="N1756">
        <v>90</v>
      </c>
      <c r="O1756" s="5">
        <f t="shared" si="189"/>
        <v>1.1052941176470588</v>
      </c>
      <c r="P1756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t="s">
        <v>8283</v>
      </c>
      <c r="T1756" t="b">
        <v>1</v>
      </c>
      <c r="U1756" t="str">
        <f t="shared" si="195"/>
        <v>Successful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8244</v>
      </c>
      <c r="I1757" s="10">
        <f t="shared" si="193"/>
        <v>42282.788900462961</v>
      </c>
      <c r="J1757" s="10">
        <f t="shared" si="194"/>
        <v>42252.788900462961</v>
      </c>
      <c r="K1757">
        <v>1444071361</v>
      </c>
      <c r="L1757">
        <v>1441479361</v>
      </c>
      <c r="M1757" t="b">
        <v>0</v>
      </c>
      <c r="N1757">
        <v>4</v>
      </c>
      <c r="O1757" s="5">
        <f t="shared" si="189"/>
        <v>1.2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t="s">
        <v>8283</v>
      </c>
      <c r="T1757" t="b">
        <v>1</v>
      </c>
      <c r="U1757" t="str">
        <f t="shared" si="195"/>
        <v>Successful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8244</v>
      </c>
      <c r="I1758" s="10">
        <f t="shared" si="193"/>
        <v>42611.167465277773</v>
      </c>
      <c r="J1758" s="10">
        <f t="shared" si="194"/>
        <v>42571.167465277773</v>
      </c>
      <c r="K1758">
        <v>1472443269</v>
      </c>
      <c r="L1758">
        <v>1468987269</v>
      </c>
      <c r="M1758" t="b">
        <v>0</v>
      </c>
      <c r="N1758">
        <v>120</v>
      </c>
      <c r="O1758" s="5">
        <f t="shared" si="189"/>
        <v>1.0282909090909091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t="s">
        <v>8283</v>
      </c>
      <c r="T1758" t="b">
        <v>1</v>
      </c>
      <c r="U1758" t="str">
        <f t="shared" si="195"/>
        <v>Successful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8244</v>
      </c>
      <c r="I1759" s="10">
        <f t="shared" si="193"/>
        <v>42763.811805555553</v>
      </c>
      <c r="J1759" s="10">
        <f t="shared" si="194"/>
        <v>42733.827349537038</v>
      </c>
      <c r="K1759">
        <v>1485631740</v>
      </c>
      <c r="L1759">
        <v>1483041083</v>
      </c>
      <c r="M1759" t="b">
        <v>0</v>
      </c>
      <c r="N1759">
        <v>14</v>
      </c>
      <c r="O1759" s="5">
        <f t="shared" si="189"/>
        <v>1.1599999999999999</v>
      </c>
      <c r="P1759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t="s">
        <v>8283</v>
      </c>
      <c r="T1759" t="b">
        <v>1</v>
      </c>
      <c r="U1759" t="str">
        <f t="shared" si="195"/>
        <v>Successful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8244</v>
      </c>
      <c r="I1760" s="10">
        <f t="shared" si="193"/>
        <v>42565.955925925926</v>
      </c>
      <c r="J1760" s="10">
        <f t="shared" si="194"/>
        <v>42505.955925925926</v>
      </c>
      <c r="K1760">
        <v>1468536992</v>
      </c>
      <c r="L1760">
        <v>1463352992</v>
      </c>
      <c r="M1760" t="b">
        <v>0</v>
      </c>
      <c r="N1760">
        <v>27</v>
      </c>
      <c r="O1760" s="5">
        <f t="shared" si="189"/>
        <v>1.147</v>
      </c>
      <c r="P1760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t="s">
        <v>8283</v>
      </c>
      <c r="T1760" t="b">
        <v>1</v>
      </c>
      <c r="U1760" t="str">
        <f t="shared" si="195"/>
        <v>Successful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8244</v>
      </c>
      <c r="I1761" s="10">
        <f t="shared" si="193"/>
        <v>42088.787372685183</v>
      </c>
      <c r="J1761" s="10">
        <f t="shared" si="194"/>
        <v>42068.829039351855</v>
      </c>
      <c r="K1761">
        <v>1427309629</v>
      </c>
      <c r="L1761">
        <v>1425585229</v>
      </c>
      <c r="M1761" t="b">
        <v>0</v>
      </c>
      <c r="N1761">
        <v>49</v>
      </c>
      <c r="O1761" s="5">
        <f t="shared" si="189"/>
        <v>1.0660000000000001</v>
      </c>
      <c r="P1761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t="s">
        <v>8283</v>
      </c>
      <c r="T1761" t="b">
        <v>1</v>
      </c>
      <c r="U1761" t="str">
        <f t="shared" si="195"/>
        <v>Successful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8244</v>
      </c>
      <c r="I1762" s="10">
        <f t="shared" si="193"/>
        <v>42425.67260416667</v>
      </c>
      <c r="J1762" s="10">
        <f t="shared" si="194"/>
        <v>42405.67260416667</v>
      </c>
      <c r="K1762">
        <v>1456416513</v>
      </c>
      <c r="L1762">
        <v>1454688513</v>
      </c>
      <c r="M1762" t="b">
        <v>0</v>
      </c>
      <c r="N1762">
        <v>102</v>
      </c>
      <c r="O1762" s="5">
        <f t="shared" si="189"/>
        <v>1.6544000000000001</v>
      </c>
      <c r="P1762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t="s">
        <v>8283</v>
      </c>
      <c r="T1762" t="b">
        <v>1</v>
      </c>
      <c r="U1762" t="str">
        <f t="shared" si="195"/>
        <v>Successful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8245</v>
      </c>
      <c r="I1763" s="10">
        <f t="shared" si="193"/>
        <v>42259.567824074074</v>
      </c>
      <c r="J1763" s="10">
        <f t="shared" si="194"/>
        <v>42209.567824074074</v>
      </c>
      <c r="K1763">
        <v>1442065060</v>
      </c>
      <c r="L1763">
        <v>1437745060</v>
      </c>
      <c r="M1763" t="b">
        <v>0</v>
      </c>
      <c r="N1763">
        <v>3</v>
      </c>
      <c r="O1763" s="5">
        <f t="shared" si="189"/>
        <v>1.55</v>
      </c>
      <c r="P176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t="s">
        <v>8283</v>
      </c>
      <c r="T1763" t="b">
        <v>1</v>
      </c>
      <c r="U1763" t="str">
        <f t="shared" si="195"/>
        <v>Successful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8244</v>
      </c>
      <c r="I1764" s="10">
        <f t="shared" si="193"/>
        <v>42440.982002314813</v>
      </c>
      <c r="J1764" s="10">
        <f t="shared" si="194"/>
        <v>42410.982002314813</v>
      </c>
      <c r="K1764">
        <v>1457739245</v>
      </c>
      <c r="L1764">
        <v>1455147245</v>
      </c>
      <c r="M1764" t="b">
        <v>0</v>
      </c>
      <c r="N1764">
        <v>25</v>
      </c>
      <c r="O1764" s="5">
        <f t="shared" si="189"/>
        <v>8.85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t="s">
        <v>8283</v>
      </c>
      <c r="T1764" t="b">
        <v>1</v>
      </c>
      <c r="U1764" t="str">
        <f t="shared" si="195"/>
        <v>Successful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8244</v>
      </c>
      <c r="I1765" s="10">
        <f t="shared" si="193"/>
        <v>42666.868518518517</v>
      </c>
      <c r="J1765" s="10">
        <f t="shared" si="194"/>
        <v>42636.868518518517</v>
      </c>
      <c r="K1765">
        <v>1477255840</v>
      </c>
      <c r="L1765">
        <v>1474663840</v>
      </c>
      <c r="M1765" t="b">
        <v>0</v>
      </c>
      <c r="N1765">
        <v>118</v>
      </c>
      <c r="O1765" s="5">
        <f t="shared" si="189"/>
        <v>1.0190833333333333</v>
      </c>
      <c r="P176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t="s">
        <v>8283</v>
      </c>
      <c r="T1765" t="b">
        <v>1</v>
      </c>
      <c r="U1765" t="str">
        <f t="shared" si="195"/>
        <v>Successful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8224</v>
      </c>
      <c r="H1766" t="s">
        <v>8245</v>
      </c>
      <c r="I1766" s="10">
        <f t="shared" si="193"/>
        <v>41854.485868055555</v>
      </c>
      <c r="J1766" s="10">
        <f t="shared" si="194"/>
        <v>41825.485868055555</v>
      </c>
      <c r="K1766">
        <v>1407065979</v>
      </c>
      <c r="L1766">
        <v>1404560379</v>
      </c>
      <c r="M1766" t="b">
        <v>1</v>
      </c>
      <c r="N1766">
        <v>39</v>
      </c>
      <c r="O1766" s="5">
        <f t="shared" si="189"/>
        <v>0.19600000000000001</v>
      </c>
      <c r="P1766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t="s">
        <v>8283</v>
      </c>
      <c r="T1766" t="b">
        <v>0</v>
      </c>
      <c r="U1766" t="str">
        <f t="shared" si="195"/>
        <v>Unsuccessful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8223</v>
      </c>
      <c r="H1767" t="s">
        <v>8244</v>
      </c>
      <c r="I1767" s="10">
        <f t="shared" si="193"/>
        <v>41864.980462962965</v>
      </c>
      <c r="J1767" s="10">
        <f t="shared" si="194"/>
        <v>41834.980462962965</v>
      </c>
      <c r="K1767">
        <v>1407972712</v>
      </c>
      <c r="L1767">
        <v>1405380712</v>
      </c>
      <c r="M1767" t="b">
        <v>1</v>
      </c>
      <c r="N1767">
        <v>103</v>
      </c>
      <c r="O1767" s="5">
        <f t="shared" si="189"/>
        <v>0.59467839999999994</v>
      </c>
      <c r="P176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t="s">
        <v>8283</v>
      </c>
      <c r="T1767" t="b">
        <v>0</v>
      </c>
      <c r="U1767" t="str">
        <f t="shared" si="195"/>
        <v>Unsuccessful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8225</v>
      </c>
      <c r="H1768" t="s">
        <v>8246</v>
      </c>
      <c r="I1768" s="10">
        <f t="shared" si="193"/>
        <v>41876.859814814816</v>
      </c>
      <c r="J1768" s="10">
        <f t="shared" si="194"/>
        <v>41855.859814814816</v>
      </c>
      <c r="K1768">
        <v>1408999088</v>
      </c>
      <c r="L1768">
        <v>1407184688</v>
      </c>
      <c r="M1768" t="b">
        <v>1</v>
      </c>
      <c r="N1768">
        <v>0</v>
      </c>
      <c r="O1768" s="5">
        <f t="shared" si="189"/>
        <v>0</v>
      </c>
      <c r="P1768" t="str">
        <f t="shared" si="190"/>
        <v>Received No Donations</v>
      </c>
      <c r="Q1768" t="str">
        <f t="shared" si="191"/>
        <v>photography</v>
      </c>
      <c r="R1768" t="str">
        <f t="shared" si="192"/>
        <v>photobooks</v>
      </c>
      <c r="S1768" t="s">
        <v>8283</v>
      </c>
      <c r="T1768" t="b">
        <v>0</v>
      </c>
      <c r="U1768" t="str">
        <f t="shared" si="195"/>
        <v>Unsuccessful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8223</v>
      </c>
      <c r="H1769" t="s">
        <v>8244</v>
      </c>
      <c r="I1769" s="10">
        <f t="shared" si="193"/>
        <v>41854.658379629633</v>
      </c>
      <c r="J1769" s="10">
        <f t="shared" si="194"/>
        <v>41824.658379629633</v>
      </c>
      <c r="K1769">
        <v>1407080884</v>
      </c>
      <c r="L1769">
        <v>1404488884</v>
      </c>
      <c r="M1769" t="b">
        <v>1</v>
      </c>
      <c r="N1769">
        <v>39</v>
      </c>
      <c r="O1769" s="5">
        <f t="shared" si="189"/>
        <v>0.4572</v>
      </c>
      <c r="P1769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t="s">
        <v>8283</v>
      </c>
      <c r="T1769" t="b">
        <v>0</v>
      </c>
      <c r="U1769" t="str">
        <f t="shared" si="195"/>
        <v>Unsuccessful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8223</v>
      </c>
      <c r="H1770" t="s">
        <v>8244</v>
      </c>
      <c r="I1770" s="10">
        <f t="shared" si="193"/>
        <v>41909.560694444444</v>
      </c>
      <c r="J1770" s="10">
        <f t="shared" si="194"/>
        <v>41849.560694444444</v>
      </c>
      <c r="K1770">
        <v>1411824444</v>
      </c>
      <c r="L1770">
        <v>1406640444</v>
      </c>
      <c r="M1770" t="b">
        <v>1</v>
      </c>
      <c r="N1770">
        <v>15</v>
      </c>
      <c r="O1770" s="5">
        <f t="shared" si="189"/>
        <v>3.7400000000000003E-2</v>
      </c>
      <c r="P1770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t="s">
        <v>8283</v>
      </c>
      <c r="T1770" t="b">
        <v>0</v>
      </c>
      <c r="U1770" t="str">
        <f t="shared" si="195"/>
        <v>Unsuccessful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8223</v>
      </c>
      <c r="H1771" t="s">
        <v>8244</v>
      </c>
      <c r="I1771" s="10">
        <f t="shared" si="193"/>
        <v>42017.818969907406</v>
      </c>
      <c r="J1771" s="10">
        <f t="shared" si="194"/>
        <v>41987.818969907406</v>
      </c>
      <c r="K1771">
        <v>1421177959</v>
      </c>
      <c r="L1771">
        <v>1418585959</v>
      </c>
      <c r="M1771" t="b">
        <v>1</v>
      </c>
      <c r="N1771">
        <v>22</v>
      </c>
      <c r="O1771" s="5">
        <f t="shared" si="189"/>
        <v>2.7025E-2</v>
      </c>
      <c r="P1771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t="s">
        <v>8283</v>
      </c>
      <c r="T1771" t="b">
        <v>0</v>
      </c>
      <c r="U1771" t="str">
        <f t="shared" si="195"/>
        <v>Unsuccessful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8223</v>
      </c>
      <c r="H1772" t="s">
        <v>8244</v>
      </c>
      <c r="I1772" s="10">
        <f t="shared" si="193"/>
        <v>41926.780023148152</v>
      </c>
      <c r="J1772" s="10">
        <f t="shared" si="194"/>
        <v>41891.780023148152</v>
      </c>
      <c r="K1772">
        <v>1413312194</v>
      </c>
      <c r="L1772">
        <v>1410288194</v>
      </c>
      <c r="M1772" t="b">
        <v>1</v>
      </c>
      <c r="N1772">
        <v>92</v>
      </c>
      <c r="O1772" s="5">
        <f t="shared" si="189"/>
        <v>0.56514285714285717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t="s">
        <v>8283</v>
      </c>
      <c r="T1772" t="b">
        <v>0</v>
      </c>
      <c r="U1772" t="str">
        <f t="shared" si="195"/>
        <v>Unsuccessful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8224</v>
      </c>
      <c r="H1773" t="s">
        <v>8245</v>
      </c>
      <c r="I1773" s="10">
        <f t="shared" si="193"/>
        <v>41935.979629629626</v>
      </c>
      <c r="J1773" s="10">
        <f t="shared" si="194"/>
        <v>41905.979629629626</v>
      </c>
      <c r="K1773">
        <v>1414107040</v>
      </c>
      <c r="L1773">
        <v>1411515040</v>
      </c>
      <c r="M1773" t="b">
        <v>1</v>
      </c>
      <c r="N1773">
        <v>25</v>
      </c>
      <c r="O1773" s="5">
        <f t="shared" si="189"/>
        <v>0.21309523809523809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t="s">
        <v>8283</v>
      </c>
      <c r="T1773" t="b">
        <v>0</v>
      </c>
      <c r="U1773" t="str">
        <f t="shared" si="195"/>
        <v>Unsuccessful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8224</v>
      </c>
      <c r="H1774" t="s">
        <v>8245</v>
      </c>
      <c r="I1774" s="10">
        <f t="shared" si="193"/>
        <v>41826.718009259261</v>
      </c>
      <c r="J1774" s="10">
        <f t="shared" si="194"/>
        <v>41766.718009259261</v>
      </c>
      <c r="K1774">
        <v>1404666836</v>
      </c>
      <c r="L1774">
        <v>1399482836</v>
      </c>
      <c r="M1774" t="b">
        <v>1</v>
      </c>
      <c r="N1774">
        <v>19</v>
      </c>
      <c r="O1774" s="5">
        <f t="shared" si="189"/>
        <v>0.156</v>
      </c>
      <c r="P1774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t="s">
        <v>8283</v>
      </c>
      <c r="T1774" t="b">
        <v>0</v>
      </c>
      <c r="U1774" t="str">
        <f t="shared" si="195"/>
        <v>Unsuccessful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8223</v>
      </c>
      <c r="H1775" t="s">
        <v>8244</v>
      </c>
      <c r="I1775" s="10">
        <f t="shared" si="193"/>
        <v>42023.760393518518</v>
      </c>
      <c r="J1775" s="10">
        <f t="shared" si="194"/>
        <v>41978.760393518518</v>
      </c>
      <c r="K1775">
        <v>1421691298</v>
      </c>
      <c r="L1775">
        <v>1417803298</v>
      </c>
      <c r="M1775" t="b">
        <v>1</v>
      </c>
      <c r="N1775">
        <v>19</v>
      </c>
      <c r="O1775" s="5">
        <f t="shared" si="189"/>
        <v>6.2566666666666673E-2</v>
      </c>
      <c r="P177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t="s">
        <v>8283</v>
      </c>
      <c r="T1775" t="b">
        <v>0</v>
      </c>
      <c r="U1775" t="str">
        <f t="shared" si="195"/>
        <v>Unsuccessful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8223</v>
      </c>
      <c r="H1776" t="s">
        <v>8244</v>
      </c>
      <c r="I1776" s="10">
        <f t="shared" si="193"/>
        <v>41972.624305555553</v>
      </c>
      <c r="J1776" s="10">
        <f t="shared" si="194"/>
        <v>41930.218657407408</v>
      </c>
      <c r="K1776">
        <v>1417273140</v>
      </c>
      <c r="L1776">
        <v>1413609292</v>
      </c>
      <c r="M1776" t="b">
        <v>1</v>
      </c>
      <c r="N1776">
        <v>13</v>
      </c>
      <c r="O1776" s="5">
        <f t="shared" si="189"/>
        <v>0.4592</v>
      </c>
      <c r="P1776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t="s">
        <v>8283</v>
      </c>
      <c r="T1776" t="b">
        <v>0</v>
      </c>
      <c r="U1776" t="str">
        <f t="shared" si="195"/>
        <v>Unsuccessful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8223</v>
      </c>
      <c r="H1777" t="s">
        <v>8244</v>
      </c>
      <c r="I1777" s="10">
        <f t="shared" si="193"/>
        <v>41936.976388888885</v>
      </c>
      <c r="J1777" s="10">
        <f t="shared" si="194"/>
        <v>41891.976388888885</v>
      </c>
      <c r="K1777">
        <v>1414193160</v>
      </c>
      <c r="L1777">
        <v>1410305160</v>
      </c>
      <c r="M1777" t="b">
        <v>1</v>
      </c>
      <c r="N1777">
        <v>124</v>
      </c>
      <c r="O1777" s="5">
        <f t="shared" si="189"/>
        <v>0.65101538461538466</v>
      </c>
      <c r="P177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t="s">
        <v>8283</v>
      </c>
      <c r="T1777" t="b">
        <v>0</v>
      </c>
      <c r="U1777" t="str">
        <f t="shared" si="195"/>
        <v>Unsuccessful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8224</v>
      </c>
      <c r="H1778" t="s">
        <v>8245</v>
      </c>
      <c r="I1778" s="10">
        <f t="shared" si="193"/>
        <v>41941.95684027778</v>
      </c>
      <c r="J1778" s="10">
        <f t="shared" si="194"/>
        <v>41905.95684027778</v>
      </c>
      <c r="K1778">
        <v>1414623471</v>
      </c>
      <c r="L1778">
        <v>1411513071</v>
      </c>
      <c r="M1778" t="b">
        <v>1</v>
      </c>
      <c r="N1778">
        <v>4</v>
      </c>
      <c r="O1778" s="5">
        <f t="shared" si="189"/>
        <v>6.7000000000000004E-2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t="s">
        <v>8283</v>
      </c>
      <c r="T1778" t="b">
        <v>0</v>
      </c>
      <c r="U1778" t="str">
        <f t="shared" si="195"/>
        <v>Unsuccessful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8232</v>
      </c>
      <c r="H1779" t="s">
        <v>8247</v>
      </c>
      <c r="I1779" s="10">
        <f t="shared" si="193"/>
        <v>42055.357094907406</v>
      </c>
      <c r="J1779" s="10">
        <f t="shared" si="194"/>
        <v>42025.357094907406</v>
      </c>
      <c r="K1779">
        <v>1424421253</v>
      </c>
      <c r="L1779">
        <v>1421829253</v>
      </c>
      <c r="M1779" t="b">
        <v>1</v>
      </c>
      <c r="N1779">
        <v>10</v>
      </c>
      <c r="O1779" s="5">
        <f t="shared" si="189"/>
        <v>0.135625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t="s">
        <v>8283</v>
      </c>
      <c r="T1779" t="b">
        <v>0</v>
      </c>
      <c r="U1779" t="str">
        <f t="shared" si="195"/>
        <v>Unsuccessful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8223</v>
      </c>
      <c r="H1780" t="s">
        <v>8244</v>
      </c>
      <c r="I1780" s="10">
        <f t="shared" si="193"/>
        <v>42090.821701388893</v>
      </c>
      <c r="J1780" s="10">
        <f t="shared" si="194"/>
        <v>42045.86336805555</v>
      </c>
      <c r="K1780">
        <v>1427485395</v>
      </c>
      <c r="L1780">
        <v>1423600995</v>
      </c>
      <c r="M1780" t="b">
        <v>1</v>
      </c>
      <c r="N1780">
        <v>15</v>
      </c>
      <c r="O1780" s="5">
        <f t="shared" si="189"/>
        <v>1.9900000000000001E-2</v>
      </c>
      <c r="P1780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t="s">
        <v>8283</v>
      </c>
      <c r="T1780" t="b">
        <v>0</v>
      </c>
      <c r="U1780" t="str">
        <f t="shared" si="195"/>
        <v>Unsuccessful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8223</v>
      </c>
      <c r="H1781" t="s">
        <v>8244</v>
      </c>
      <c r="I1781" s="10">
        <f t="shared" si="193"/>
        <v>42615.691898148143</v>
      </c>
      <c r="J1781" s="10">
        <f t="shared" si="194"/>
        <v>42585.691898148143</v>
      </c>
      <c r="K1781">
        <v>1472834180</v>
      </c>
      <c r="L1781">
        <v>1470242180</v>
      </c>
      <c r="M1781" t="b">
        <v>1</v>
      </c>
      <c r="N1781">
        <v>38</v>
      </c>
      <c r="O1781" s="5">
        <f t="shared" si="189"/>
        <v>0.36236363636363639</v>
      </c>
      <c r="P1781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t="s">
        <v>8283</v>
      </c>
      <c r="T1781" t="b">
        <v>0</v>
      </c>
      <c r="U1781" t="str">
        <f t="shared" si="195"/>
        <v>Unsuccessful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8223</v>
      </c>
      <c r="H1782" t="s">
        <v>8244</v>
      </c>
      <c r="I1782" s="10">
        <f t="shared" si="193"/>
        <v>42553.600810185184</v>
      </c>
      <c r="J1782" s="10">
        <f t="shared" si="194"/>
        <v>42493.600810185184</v>
      </c>
      <c r="K1782">
        <v>1467469510</v>
      </c>
      <c r="L1782">
        <v>1462285510</v>
      </c>
      <c r="M1782" t="b">
        <v>1</v>
      </c>
      <c r="N1782">
        <v>152</v>
      </c>
      <c r="O1782" s="5">
        <f t="shared" si="189"/>
        <v>0.39743333333333336</v>
      </c>
      <c r="P1782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t="s">
        <v>8283</v>
      </c>
      <c r="T1782" t="b">
        <v>0</v>
      </c>
      <c r="U1782" t="str">
        <f t="shared" si="195"/>
        <v>Unsuccessful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8223</v>
      </c>
      <c r="H1783" t="s">
        <v>8244</v>
      </c>
      <c r="I1783" s="10">
        <f t="shared" si="193"/>
        <v>42628.617418981477</v>
      </c>
      <c r="J1783" s="10">
        <f t="shared" si="194"/>
        <v>42597.617418981477</v>
      </c>
      <c r="K1783">
        <v>1473950945</v>
      </c>
      <c r="L1783">
        <v>1471272545</v>
      </c>
      <c r="M1783" t="b">
        <v>1</v>
      </c>
      <c r="N1783">
        <v>24</v>
      </c>
      <c r="O1783" s="5">
        <f t="shared" si="189"/>
        <v>0.25763636363636366</v>
      </c>
      <c r="P178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t="s">
        <v>8283</v>
      </c>
      <c r="T1783" t="b">
        <v>0</v>
      </c>
      <c r="U1783" t="str">
        <f t="shared" si="195"/>
        <v>Unsuccessful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8223</v>
      </c>
      <c r="H1784" t="s">
        <v>8244</v>
      </c>
      <c r="I1784" s="10">
        <f t="shared" si="193"/>
        <v>42421.575104166666</v>
      </c>
      <c r="J1784" s="10">
        <f t="shared" si="194"/>
        <v>42388.575104166666</v>
      </c>
      <c r="K1784">
        <v>1456062489</v>
      </c>
      <c r="L1784">
        <v>1453211289</v>
      </c>
      <c r="M1784" t="b">
        <v>1</v>
      </c>
      <c r="N1784">
        <v>76</v>
      </c>
      <c r="O1784" s="5">
        <f t="shared" si="189"/>
        <v>0.15491428571428573</v>
      </c>
      <c r="P1784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t="s">
        <v>8283</v>
      </c>
      <c r="T1784" t="b">
        <v>0</v>
      </c>
      <c r="U1784" t="str">
        <f t="shared" si="195"/>
        <v>Unsuccessful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8223</v>
      </c>
      <c r="H1785" t="s">
        <v>8244</v>
      </c>
      <c r="I1785" s="10">
        <f t="shared" si="193"/>
        <v>42145.949976851851</v>
      </c>
      <c r="J1785" s="10">
        <f t="shared" si="194"/>
        <v>42115.949976851851</v>
      </c>
      <c r="K1785">
        <v>1432248478</v>
      </c>
      <c r="L1785">
        <v>1429656478</v>
      </c>
      <c r="M1785" t="b">
        <v>1</v>
      </c>
      <c r="N1785">
        <v>185</v>
      </c>
      <c r="O1785" s="5">
        <f t="shared" si="189"/>
        <v>0.236925</v>
      </c>
      <c r="P178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t="s">
        <v>8283</v>
      </c>
      <c r="T1785" t="b">
        <v>0</v>
      </c>
      <c r="U1785" t="str">
        <f t="shared" si="195"/>
        <v>Unsuccessful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8223</v>
      </c>
      <c r="H1786" t="s">
        <v>8244</v>
      </c>
      <c r="I1786" s="10">
        <f t="shared" si="193"/>
        <v>42035.142361111109</v>
      </c>
      <c r="J1786" s="10">
        <f t="shared" si="194"/>
        <v>42003.655555555553</v>
      </c>
      <c r="K1786">
        <v>1422674700</v>
      </c>
      <c r="L1786">
        <v>1419954240</v>
      </c>
      <c r="M1786" t="b">
        <v>1</v>
      </c>
      <c r="N1786">
        <v>33</v>
      </c>
      <c r="O1786" s="5">
        <f t="shared" si="189"/>
        <v>0.39760000000000001</v>
      </c>
      <c r="P1786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t="s">
        <v>8283</v>
      </c>
      <c r="T1786" t="b">
        <v>0</v>
      </c>
      <c r="U1786" t="str">
        <f t="shared" si="195"/>
        <v>Unsuccessful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8223</v>
      </c>
      <c r="H1787" t="s">
        <v>8244</v>
      </c>
      <c r="I1787" s="10">
        <f t="shared" si="193"/>
        <v>41928</v>
      </c>
      <c r="J1787" s="10">
        <f t="shared" si="194"/>
        <v>41897.134895833333</v>
      </c>
      <c r="K1787">
        <v>1413417600</v>
      </c>
      <c r="L1787">
        <v>1410750855</v>
      </c>
      <c r="M1787" t="b">
        <v>1</v>
      </c>
      <c r="N1787">
        <v>108</v>
      </c>
      <c r="O1787" s="5">
        <f t="shared" si="189"/>
        <v>0.20220833333333332</v>
      </c>
      <c r="P178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t="s">
        <v>8283</v>
      </c>
      <c r="T1787" t="b">
        <v>0</v>
      </c>
      <c r="U1787" t="str">
        <f t="shared" si="195"/>
        <v>Unsuccessful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8232</v>
      </c>
      <c r="H1788" t="s">
        <v>8247</v>
      </c>
      <c r="I1788" s="10">
        <f t="shared" si="193"/>
        <v>41988.550659722227</v>
      </c>
      <c r="J1788" s="10">
        <f t="shared" si="194"/>
        <v>41958.550659722227</v>
      </c>
      <c r="K1788">
        <v>1418649177</v>
      </c>
      <c r="L1788">
        <v>1416057177</v>
      </c>
      <c r="M1788" t="b">
        <v>1</v>
      </c>
      <c r="N1788">
        <v>29</v>
      </c>
      <c r="O1788" s="5">
        <f t="shared" si="189"/>
        <v>0.47631578947368419</v>
      </c>
      <c r="P1788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t="s">
        <v>8283</v>
      </c>
      <c r="T1788" t="b">
        <v>0</v>
      </c>
      <c r="U1788" t="str">
        <f t="shared" si="195"/>
        <v>Unsuccessful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8223</v>
      </c>
      <c r="H1789" t="s">
        <v>8244</v>
      </c>
      <c r="I1789" s="10">
        <f t="shared" si="193"/>
        <v>42098.613854166666</v>
      </c>
      <c r="J1789" s="10">
        <f t="shared" si="194"/>
        <v>42068.65552083333</v>
      </c>
      <c r="K1789">
        <v>1428158637</v>
      </c>
      <c r="L1789">
        <v>1425570237</v>
      </c>
      <c r="M1789" t="b">
        <v>1</v>
      </c>
      <c r="N1789">
        <v>24</v>
      </c>
      <c r="O1789" s="5">
        <f t="shared" si="189"/>
        <v>0.15329999999999999</v>
      </c>
      <c r="P1789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t="s">
        <v>8283</v>
      </c>
      <c r="T1789" t="b">
        <v>0</v>
      </c>
      <c r="U1789" t="str">
        <f t="shared" si="195"/>
        <v>Unsuccessful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8224</v>
      </c>
      <c r="H1790" t="s">
        <v>8245</v>
      </c>
      <c r="I1790" s="10">
        <f t="shared" si="193"/>
        <v>41943.94840277778</v>
      </c>
      <c r="J1790" s="10">
        <f t="shared" si="194"/>
        <v>41913.94840277778</v>
      </c>
      <c r="K1790">
        <v>1414795542</v>
      </c>
      <c r="L1790">
        <v>1412203542</v>
      </c>
      <c r="M1790" t="b">
        <v>1</v>
      </c>
      <c r="N1790">
        <v>4</v>
      </c>
      <c r="O1790" s="5">
        <f t="shared" si="189"/>
        <v>1.3818181818181818E-2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t="s">
        <v>8283</v>
      </c>
      <c r="T1790" t="b">
        <v>0</v>
      </c>
      <c r="U1790" t="str">
        <f t="shared" si="195"/>
        <v>Unsuccessful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8223</v>
      </c>
      <c r="H1791" t="s">
        <v>8244</v>
      </c>
      <c r="I1791" s="10">
        <f t="shared" si="193"/>
        <v>42016.250034722223</v>
      </c>
      <c r="J1791" s="10">
        <f t="shared" si="194"/>
        <v>41956.250034722223</v>
      </c>
      <c r="K1791">
        <v>1421042403</v>
      </c>
      <c r="L1791">
        <v>1415858403</v>
      </c>
      <c r="M1791" t="b">
        <v>1</v>
      </c>
      <c r="N1791">
        <v>4</v>
      </c>
      <c r="O1791" s="5">
        <f t="shared" si="189"/>
        <v>5.0000000000000001E-3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t="s">
        <v>8283</v>
      </c>
      <c r="T1791" t="b">
        <v>0</v>
      </c>
      <c r="U1791" t="str">
        <f t="shared" si="195"/>
        <v>Unsuccessful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8223</v>
      </c>
      <c r="H1792" t="s">
        <v>8244</v>
      </c>
      <c r="I1792" s="10">
        <f t="shared" si="193"/>
        <v>42040.674513888887</v>
      </c>
      <c r="J1792" s="10">
        <f t="shared" si="194"/>
        <v>42010.674513888887</v>
      </c>
      <c r="K1792">
        <v>1423152678</v>
      </c>
      <c r="L1792">
        <v>1420560678</v>
      </c>
      <c r="M1792" t="b">
        <v>1</v>
      </c>
      <c r="N1792">
        <v>15</v>
      </c>
      <c r="O1792" s="5">
        <f t="shared" si="189"/>
        <v>4.9575757575757579E-2</v>
      </c>
      <c r="P1792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t="s">
        <v>8283</v>
      </c>
      <c r="T1792" t="b">
        <v>0</v>
      </c>
      <c r="U1792" t="str">
        <f t="shared" si="195"/>
        <v>Unsuccessful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8224</v>
      </c>
      <c r="H1793" t="s">
        <v>8245</v>
      </c>
      <c r="I1793" s="10">
        <f t="shared" si="193"/>
        <v>42033.740335648152</v>
      </c>
      <c r="J1793" s="10">
        <f t="shared" si="194"/>
        <v>41973.740335648152</v>
      </c>
      <c r="K1793">
        <v>1422553565</v>
      </c>
      <c r="L1793">
        <v>1417369565</v>
      </c>
      <c r="M1793" t="b">
        <v>1</v>
      </c>
      <c r="N1793">
        <v>4</v>
      </c>
      <c r="O1793" s="5">
        <f t="shared" si="189"/>
        <v>3.5666666666666666E-2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t="s">
        <v>8283</v>
      </c>
      <c r="T1793" t="b">
        <v>0</v>
      </c>
      <c r="U1793" t="str">
        <f t="shared" si="195"/>
        <v>Unsuccessful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8223</v>
      </c>
      <c r="H1794" t="s">
        <v>8244</v>
      </c>
      <c r="I1794" s="10">
        <f t="shared" si="193"/>
        <v>42226.290972222225</v>
      </c>
      <c r="J1794" s="10">
        <f t="shared" si="194"/>
        <v>42189.031041666662</v>
      </c>
      <c r="K1794">
        <v>1439189940</v>
      </c>
      <c r="L1794">
        <v>1435970682</v>
      </c>
      <c r="M1794" t="b">
        <v>1</v>
      </c>
      <c r="N1794">
        <v>139</v>
      </c>
      <c r="O1794" s="5">
        <f t="shared" ref="O1794:O1857" si="196">E1794/D1794</f>
        <v>0.61124000000000001</v>
      </c>
      <c r="P1794">
        <f t="shared" ref="P1794:P1857" si="197">IFERROR((E1794/N1794),"Received No Donations")</f>
        <v>109.93525179856115</v>
      </c>
      <c r="Q1794" t="str">
        <f t="shared" ref="Q1794:Q1857" si="198">LEFT(S1794,FIND("/",S1794)-1)</f>
        <v>photography</v>
      </c>
      <c r="R1794" t="str">
        <f t="shared" ref="R1794:R1857" si="199">RIGHT(S1794,LEN(S1794)-FIND("/",S1794))</f>
        <v>photobooks</v>
      </c>
      <c r="S1794" t="s">
        <v>8283</v>
      </c>
      <c r="T1794" t="b">
        <v>0</v>
      </c>
      <c r="U1794" t="str">
        <f t="shared" si="195"/>
        <v>Unsuccessful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8225</v>
      </c>
      <c r="H1795" t="s">
        <v>8246</v>
      </c>
      <c r="I1795" s="10">
        <f t="shared" ref="I1795:I1858" si="200">((K1795/86400)/IF(LEN(K1795)=13,1000,1))+DATE(1970,1,1)</f>
        <v>41970.933333333334</v>
      </c>
      <c r="J1795" s="10">
        <f t="shared" ref="J1795:J1858" si="201">((L1795/86400)/IF(LEN(L1795)=13,1000,1))+DATE(1970,1,1)</f>
        <v>41940.891666666663</v>
      </c>
      <c r="K1795">
        <v>1417127040</v>
      </c>
      <c r="L1795">
        <v>1414531440</v>
      </c>
      <c r="M1795" t="b">
        <v>1</v>
      </c>
      <c r="N1795">
        <v>2</v>
      </c>
      <c r="O1795" s="5">
        <f t="shared" si="196"/>
        <v>1.3333333333333334E-2</v>
      </c>
      <c r="P1795">
        <f t="shared" si="197"/>
        <v>20</v>
      </c>
      <c r="Q1795" t="str">
        <f t="shared" si="198"/>
        <v>photography</v>
      </c>
      <c r="R1795" t="str">
        <f t="shared" si="199"/>
        <v>photobooks</v>
      </c>
      <c r="S1795" t="s">
        <v>8283</v>
      </c>
      <c r="T1795" t="b">
        <v>0</v>
      </c>
      <c r="U1795" t="str">
        <f t="shared" ref="U1795:U1858" si="202">IF(F1795="successful","Successful","Unsuccessful")</f>
        <v>Unsuccessful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8223</v>
      </c>
      <c r="H1796" t="s">
        <v>8244</v>
      </c>
      <c r="I1796" s="10">
        <f t="shared" si="200"/>
        <v>42046.551180555558</v>
      </c>
      <c r="J1796" s="10">
        <f t="shared" si="201"/>
        <v>42011.551180555558</v>
      </c>
      <c r="K1796">
        <v>1423660422</v>
      </c>
      <c r="L1796">
        <v>1420636422</v>
      </c>
      <c r="M1796" t="b">
        <v>1</v>
      </c>
      <c r="N1796">
        <v>18</v>
      </c>
      <c r="O1796" s="5">
        <f t="shared" si="196"/>
        <v>0.11077777777777778</v>
      </c>
      <c r="P1796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t="s">
        <v>8283</v>
      </c>
      <c r="T1796" t="b">
        <v>0</v>
      </c>
      <c r="U1796" t="str">
        <f t="shared" si="202"/>
        <v>Unsuccessful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8235</v>
      </c>
      <c r="H1797" t="s">
        <v>8247</v>
      </c>
      <c r="I1797" s="10">
        <f t="shared" si="200"/>
        <v>42657.666666666672</v>
      </c>
      <c r="J1797" s="10">
        <f t="shared" si="201"/>
        <v>42628.288668981477</v>
      </c>
      <c r="K1797">
        <v>1476460800</v>
      </c>
      <c r="L1797">
        <v>1473922541</v>
      </c>
      <c r="M1797" t="b">
        <v>1</v>
      </c>
      <c r="N1797">
        <v>81</v>
      </c>
      <c r="O1797" s="5">
        <f t="shared" si="196"/>
        <v>0.38735714285714284</v>
      </c>
      <c r="P179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t="s">
        <v>8283</v>
      </c>
      <c r="T1797" t="b">
        <v>0</v>
      </c>
      <c r="U1797" t="str">
        <f t="shared" si="202"/>
        <v>Unsuccessful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8224</v>
      </c>
      <c r="H1798" t="s">
        <v>8245</v>
      </c>
      <c r="I1798" s="10">
        <f t="shared" si="200"/>
        <v>42575.439421296294</v>
      </c>
      <c r="J1798" s="10">
        <f t="shared" si="201"/>
        <v>42515.439421296294</v>
      </c>
      <c r="K1798">
        <v>1469356366</v>
      </c>
      <c r="L1798">
        <v>1464172366</v>
      </c>
      <c r="M1798" t="b">
        <v>1</v>
      </c>
      <c r="N1798">
        <v>86</v>
      </c>
      <c r="O1798" s="5">
        <f t="shared" si="196"/>
        <v>0.22052631578947368</v>
      </c>
      <c r="P1798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t="s">
        <v>8283</v>
      </c>
      <c r="T1798" t="b">
        <v>0</v>
      </c>
      <c r="U1798" t="str">
        <f t="shared" si="202"/>
        <v>Unsuccessful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8223</v>
      </c>
      <c r="H1799" t="s">
        <v>8244</v>
      </c>
      <c r="I1799" s="10">
        <f t="shared" si="200"/>
        <v>42719.56931712963</v>
      </c>
      <c r="J1799" s="10">
        <f t="shared" si="201"/>
        <v>42689.56931712963</v>
      </c>
      <c r="K1799">
        <v>1481809189</v>
      </c>
      <c r="L1799">
        <v>1479217189</v>
      </c>
      <c r="M1799" t="b">
        <v>1</v>
      </c>
      <c r="N1799">
        <v>140</v>
      </c>
      <c r="O1799" s="5">
        <f t="shared" si="196"/>
        <v>0.67549999999999999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t="s">
        <v>8283</v>
      </c>
      <c r="T1799" t="b">
        <v>0</v>
      </c>
      <c r="U1799" t="str">
        <f t="shared" si="202"/>
        <v>Unsuccessful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8223</v>
      </c>
      <c r="H1800" t="s">
        <v>8244</v>
      </c>
      <c r="I1800" s="10">
        <f t="shared" si="200"/>
        <v>42404.32677083333</v>
      </c>
      <c r="J1800" s="10">
        <f t="shared" si="201"/>
        <v>42344.32677083333</v>
      </c>
      <c r="K1800">
        <v>1454572233</v>
      </c>
      <c r="L1800">
        <v>1449388233</v>
      </c>
      <c r="M1800" t="b">
        <v>1</v>
      </c>
      <c r="N1800">
        <v>37</v>
      </c>
      <c r="O1800" s="5">
        <f t="shared" si="196"/>
        <v>0.136375</v>
      </c>
      <c r="P1800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t="s">
        <v>8283</v>
      </c>
      <c r="T1800" t="b">
        <v>0</v>
      </c>
      <c r="U1800" t="str">
        <f t="shared" si="202"/>
        <v>Unsuccessful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8224</v>
      </c>
      <c r="H1801" t="s">
        <v>8245</v>
      </c>
      <c r="I1801" s="10">
        <f t="shared" si="200"/>
        <v>41954.884351851855</v>
      </c>
      <c r="J1801" s="10">
        <f t="shared" si="201"/>
        <v>41934.842685185184</v>
      </c>
      <c r="K1801">
        <v>1415740408</v>
      </c>
      <c r="L1801">
        <v>1414008808</v>
      </c>
      <c r="M1801" t="b">
        <v>1</v>
      </c>
      <c r="N1801">
        <v>6</v>
      </c>
      <c r="O1801" s="5">
        <f t="shared" si="196"/>
        <v>1.7457500000000001E-2</v>
      </c>
      <c r="P1801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t="s">
        <v>8283</v>
      </c>
      <c r="T1801" t="b">
        <v>0</v>
      </c>
      <c r="U1801" t="str">
        <f t="shared" si="202"/>
        <v>Unsuccessful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8224</v>
      </c>
      <c r="H1802" t="s">
        <v>8245</v>
      </c>
      <c r="I1802" s="10">
        <f t="shared" si="200"/>
        <v>42653.606134259258</v>
      </c>
      <c r="J1802" s="10">
        <f t="shared" si="201"/>
        <v>42623.606134259258</v>
      </c>
      <c r="K1802">
        <v>1476109970</v>
      </c>
      <c r="L1802">
        <v>1473517970</v>
      </c>
      <c r="M1802" t="b">
        <v>1</v>
      </c>
      <c r="N1802">
        <v>113</v>
      </c>
      <c r="O1802" s="5">
        <f t="shared" si="196"/>
        <v>0.20449632511889321</v>
      </c>
      <c r="P1802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t="s">
        <v>8283</v>
      </c>
      <c r="T1802" t="b">
        <v>0</v>
      </c>
      <c r="U1802" t="str">
        <f t="shared" si="202"/>
        <v>Unsuccessful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8224</v>
      </c>
      <c r="H1803" t="s">
        <v>8245</v>
      </c>
      <c r="I1803" s="10">
        <f t="shared" si="200"/>
        <v>42353.506944444445</v>
      </c>
      <c r="J1803" s="10">
        <f t="shared" si="201"/>
        <v>42321.660509259258</v>
      </c>
      <c r="K1803">
        <v>1450181400</v>
      </c>
      <c r="L1803">
        <v>1447429868</v>
      </c>
      <c r="M1803" t="b">
        <v>1</v>
      </c>
      <c r="N1803">
        <v>37</v>
      </c>
      <c r="O1803" s="5">
        <f t="shared" si="196"/>
        <v>0.13852941176470587</v>
      </c>
      <c r="P180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t="s">
        <v>8283</v>
      </c>
      <c r="T1803" t="b">
        <v>0</v>
      </c>
      <c r="U1803" t="str">
        <f t="shared" si="202"/>
        <v>Unsuccessful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8235</v>
      </c>
      <c r="H1804" t="s">
        <v>8247</v>
      </c>
      <c r="I1804" s="10">
        <f t="shared" si="200"/>
        <v>42182.915972222225</v>
      </c>
      <c r="J1804" s="10">
        <f t="shared" si="201"/>
        <v>42159.47256944445</v>
      </c>
      <c r="K1804">
        <v>1435442340</v>
      </c>
      <c r="L1804">
        <v>1433416830</v>
      </c>
      <c r="M1804" t="b">
        <v>1</v>
      </c>
      <c r="N1804">
        <v>18</v>
      </c>
      <c r="O1804" s="5">
        <f t="shared" si="196"/>
        <v>0.48485714285714288</v>
      </c>
      <c r="P1804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t="s">
        <v>8283</v>
      </c>
      <c r="T1804" t="b">
        <v>0</v>
      </c>
      <c r="U1804" t="str">
        <f t="shared" si="202"/>
        <v>Unsuccessful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8223</v>
      </c>
      <c r="H1805" t="s">
        <v>8244</v>
      </c>
      <c r="I1805" s="10">
        <f t="shared" si="200"/>
        <v>42049.071550925924</v>
      </c>
      <c r="J1805" s="10">
        <f t="shared" si="201"/>
        <v>42018.071550925924</v>
      </c>
      <c r="K1805">
        <v>1423878182</v>
      </c>
      <c r="L1805">
        <v>1421199782</v>
      </c>
      <c r="M1805" t="b">
        <v>1</v>
      </c>
      <c r="N1805">
        <v>75</v>
      </c>
      <c r="O1805" s="5">
        <f t="shared" si="196"/>
        <v>0.308</v>
      </c>
      <c r="P180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t="s">
        <v>8283</v>
      </c>
      <c r="T1805" t="b">
        <v>0</v>
      </c>
      <c r="U1805" t="str">
        <f t="shared" si="202"/>
        <v>Unsuccessful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8223</v>
      </c>
      <c r="H1806" t="s">
        <v>8244</v>
      </c>
      <c r="I1806" s="10">
        <f t="shared" si="200"/>
        <v>42322.719953703709</v>
      </c>
      <c r="J1806" s="10">
        <f t="shared" si="201"/>
        <v>42282.678287037037</v>
      </c>
      <c r="K1806">
        <v>1447521404</v>
      </c>
      <c r="L1806">
        <v>1444061804</v>
      </c>
      <c r="M1806" t="b">
        <v>1</v>
      </c>
      <c r="N1806">
        <v>52</v>
      </c>
      <c r="O1806" s="5">
        <f t="shared" si="196"/>
        <v>0.35174193548387095</v>
      </c>
      <c r="P1806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t="s">
        <v>8283</v>
      </c>
      <c r="T1806" t="b">
        <v>0</v>
      </c>
      <c r="U1806" t="str">
        <f t="shared" si="202"/>
        <v>Unsuccessful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8235</v>
      </c>
      <c r="H1807" t="s">
        <v>8247</v>
      </c>
      <c r="I1807" s="10">
        <f t="shared" si="200"/>
        <v>42279.75</v>
      </c>
      <c r="J1807" s="10">
        <f t="shared" si="201"/>
        <v>42247.803912037038</v>
      </c>
      <c r="K1807">
        <v>1443808800</v>
      </c>
      <c r="L1807">
        <v>1441048658</v>
      </c>
      <c r="M1807" t="b">
        <v>1</v>
      </c>
      <c r="N1807">
        <v>122</v>
      </c>
      <c r="O1807" s="5">
        <f t="shared" si="196"/>
        <v>0.36404444444444445</v>
      </c>
      <c r="P180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t="s">
        <v>8283</v>
      </c>
      <c r="T1807" t="b">
        <v>0</v>
      </c>
      <c r="U1807" t="str">
        <f t="shared" si="202"/>
        <v>Unsuccessful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8224</v>
      </c>
      <c r="H1808" t="s">
        <v>8245</v>
      </c>
      <c r="I1808" s="10">
        <f t="shared" si="200"/>
        <v>41912.638298611113</v>
      </c>
      <c r="J1808" s="10">
        <f t="shared" si="201"/>
        <v>41877.638298611113</v>
      </c>
      <c r="K1808">
        <v>1412090349</v>
      </c>
      <c r="L1808">
        <v>1409066349</v>
      </c>
      <c r="M1808" t="b">
        <v>1</v>
      </c>
      <c r="N1808">
        <v>8</v>
      </c>
      <c r="O1808" s="5">
        <f t="shared" si="196"/>
        <v>2.955E-2</v>
      </c>
      <c r="P1808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t="s">
        <v>8283</v>
      </c>
      <c r="T1808" t="b">
        <v>0</v>
      </c>
      <c r="U1808" t="str">
        <f t="shared" si="202"/>
        <v>Unsuccessful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8223</v>
      </c>
      <c r="H1809" t="s">
        <v>8244</v>
      </c>
      <c r="I1809" s="10">
        <f t="shared" si="200"/>
        <v>41910.068437499998</v>
      </c>
      <c r="J1809" s="10">
        <f t="shared" si="201"/>
        <v>41880.068437499998</v>
      </c>
      <c r="K1809">
        <v>1411868313</v>
      </c>
      <c r="L1809">
        <v>1409276313</v>
      </c>
      <c r="M1809" t="b">
        <v>1</v>
      </c>
      <c r="N1809">
        <v>8</v>
      </c>
      <c r="O1809" s="5">
        <f t="shared" si="196"/>
        <v>0.1106</v>
      </c>
      <c r="P1809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t="s">
        <v>8283</v>
      </c>
      <c r="T1809" t="b">
        <v>0</v>
      </c>
      <c r="U1809" t="str">
        <f t="shared" si="202"/>
        <v>Unsuccessful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8223</v>
      </c>
      <c r="H1810" t="s">
        <v>8244</v>
      </c>
      <c r="I1810" s="10">
        <f t="shared" si="200"/>
        <v>42777.680902777778</v>
      </c>
      <c r="J1810" s="10">
        <f t="shared" si="201"/>
        <v>42742.680902777778</v>
      </c>
      <c r="K1810">
        <v>1486830030</v>
      </c>
      <c r="L1810">
        <v>1483806030</v>
      </c>
      <c r="M1810" t="b">
        <v>1</v>
      </c>
      <c r="N1810">
        <v>96</v>
      </c>
      <c r="O1810" s="5">
        <f t="shared" si="196"/>
        <v>0.41407142857142859</v>
      </c>
      <c r="P1810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t="s">
        <v>8283</v>
      </c>
      <c r="T1810" t="b">
        <v>0</v>
      </c>
      <c r="U1810" t="str">
        <f t="shared" si="202"/>
        <v>Unsuccessful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8228</v>
      </c>
      <c r="H1811" t="s">
        <v>8249</v>
      </c>
      <c r="I1811" s="10">
        <f t="shared" si="200"/>
        <v>42064.907858796301</v>
      </c>
      <c r="J1811" s="10">
        <f t="shared" si="201"/>
        <v>42029.907858796301</v>
      </c>
      <c r="K1811">
        <v>1425246439</v>
      </c>
      <c r="L1811">
        <v>1422222439</v>
      </c>
      <c r="M1811" t="b">
        <v>1</v>
      </c>
      <c r="N1811">
        <v>9</v>
      </c>
      <c r="O1811" s="5">
        <f t="shared" si="196"/>
        <v>0.10857142857142857</v>
      </c>
      <c r="P1811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t="s">
        <v>8283</v>
      </c>
      <c r="T1811" t="b">
        <v>0</v>
      </c>
      <c r="U1811" t="str">
        <f t="shared" si="202"/>
        <v>Unsuccessful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8223</v>
      </c>
      <c r="H1812" t="s">
        <v>8244</v>
      </c>
      <c r="I1812" s="10">
        <f t="shared" si="200"/>
        <v>41872.91002314815</v>
      </c>
      <c r="J1812" s="10">
        <f t="shared" si="201"/>
        <v>41860.91002314815</v>
      </c>
      <c r="K1812">
        <v>1408657826</v>
      </c>
      <c r="L1812">
        <v>1407621026</v>
      </c>
      <c r="M1812" t="b">
        <v>0</v>
      </c>
      <c r="N1812">
        <v>2</v>
      </c>
      <c r="O1812" s="5">
        <f t="shared" si="196"/>
        <v>3.3333333333333333E-2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t="s">
        <v>8283</v>
      </c>
      <c r="T1812" t="b">
        <v>0</v>
      </c>
      <c r="U1812" t="str">
        <f t="shared" si="202"/>
        <v>Unsuccessful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8223</v>
      </c>
      <c r="H1813" t="s">
        <v>8244</v>
      </c>
      <c r="I1813" s="10">
        <f t="shared" si="200"/>
        <v>41936.166666666664</v>
      </c>
      <c r="J1813" s="10">
        <f t="shared" si="201"/>
        <v>41876.433680555558</v>
      </c>
      <c r="K1813">
        <v>1414123200</v>
      </c>
      <c r="L1813">
        <v>1408962270</v>
      </c>
      <c r="M1813" t="b">
        <v>0</v>
      </c>
      <c r="N1813">
        <v>26</v>
      </c>
      <c r="O1813" s="5">
        <f t="shared" si="196"/>
        <v>7.407407407407407E-4</v>
      </c>
      <c r="P181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t="s">
        <v>8283</v>
      </c>
      <c r="T1813" t="b">
        <v>0</v>
      </c>
      <c r="U1813" t="str">
        <f t="shared" si="202"/>
        <v>Unsuccessful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8224</v>
      </c>
      <c r="H1814" t="s">
        <v>8245</v>
      </c>
      <c r="I1814" s="10">
        <f t="shared" si="200"/>
        <v>42554.318703703699</v>
      </c>
      <c r="J1814" s="10">
        <f t="shared" si="201"/>
        <v>42524.318703703699</v>
      </c>
      <c r="K1814">
        <v>1467531536</v>
      </c>
      <c r="L1814">
        <v>1464939536</v>
      </c>
      <c r="M1814" t="b">
        <v>0</v>
      </c>
      <c r="N1814">
        <v>23</v>
      </c>
      <c r="O1814" s="5">
        <f t="shared" si="196"/>
        <v>0.13307692307692306</v>
      </c>
      <c r="P1814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t="s">
        <v>8283</v>
      </c>
      <c r="T1814" t="b">
        <v>0</v>
      </c>
      <c r="U1814" t="str">
        <f t="shared" si="202"/>
        <v>Unsuccessful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8224</v>
      </c>
      <c r="H1815" t="s">
        <v>8245</v>
      </c>
      <c r="I1815" s="10">
        <f t="shared" si="200"/>
        <v>41859.889027777775</v>
      </c>
      <c r="J1815" s="10">
        <f t="shared" si="201"/>
        <v>41829.889027777775</v>
      </c>
      <c r="K1815">
        <v>1407532812</v>
      </c>
      <c r="L1815">
        <v>1404940812</v>
      </c>
      <c r="M1815" t="b">
        <v>0</v>
      </c>
      <c r="N1815">
        <v>0</v>
      </c>
      <c r="O1815" s="5">
        <f t="shared" si="196"/>
        <v>0</v>
      </c>
      <c r="P1815" t="str">
        <f t="shared" si="197"/>
        <v>Received No Donations</v>
      </c>
      <c r="Q1815" t="str">
        <f t="shared" si="198"/>
        <v>photography</v>
      </c>
      <c r="R1815" t="str">
        <f t="shared" si="199"/>
        <v>photobooks</v>
      </c>
      <c r="S1815" t="s">
        <v>8283</v>
      </c>
      <c r="T1815" t="b">
        <v>0</v>
      </c>
      <c r="U1815" t="str">
        <f t="shared" si="202"/>
        <v>Unsuccessful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8224</v>
      </c>
      <c r="H1816" t="s">
        <v>8245</v>
      </c>
      <c r="I1816" s="10">
        <f t="shared" si="200"/>
        <v>42063.314074074078</v>
      </c>
      <c r="J1816" s="10">
        <f t="shared" si="201"/>
        <v>42033.314074074078</v>
      </c>
      <c r="K1816">
        <v>1425108736</v>
      </c>
      <c r="L1816">
        <v>1422516736</v>
      </c>
      <c r="M1816" t="b">
        <v>0</v>
      </c>
      <c r="N1816">
        <v>140</v>
      </c>
      <c r="O1816" s="5">
        <f t="shared" si="196"/>
        <v>0.49183333333333334</v>
      </c>
      <c r="P1816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t="s">
        <v>8283</v>
      </c>
      <c r="T1816" t="b">
        <v>0</v>
      </c>
      <c r="U1816" t="str">
        <f t="shared" si="202"/>
        <v>Unsuccessful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8223</v>
      </c>
      <c r="H1817" t="s">
        <v>8244</v>
      </c>
      <c r="I1817" s="10">
        <f t="shared" si="200"/>
        <v>42186.906678240739</v>
      </c>
      <c r="J1817" s="10">
        <f t="shared" si="201"/>
        <v>42172.906678240739</v>
      </c>
      <c r="K1817">
        <v>1435787137</v>
      </c>
      <c r="L1817">
        <v>1434577537</v>
      </c>
      <c r="M1817" t="b">
        <v>0</v>
      </c>
      <c r="N1817">
        <v>0</v>
      </c>
      <c r="O1817" s="5">
        <f t="shared" si="196"/>
        <v>0</v>
      </c>
      <c r="P1817" t="str">
        <f t="shared" si="197"/>
        <v>Received No Donations</v>
      </c>
      <c r="Q1817" t="str">
        <f t="shared" si="198"/>
        <v>photography</v>
      </c>
      <c r="R1817" t="str">
        <f t="shared" si="199"/>
        <v>photobooks</v>
      </c>
      <c r="S1817" t="s">
        <v>8283</v>
      </c>
      <c r="T1817" t="b">
        <v>0</v>
      </c>
      <c r="U1817" t="str">
        <f t="shared" si="202"/>
        <v>Unsuccessful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8239</v>
      </c>
      <c r="H1818" t="s">
        <v>8255</v>
      </c>
      <c r="I1818" s="10">
        <f t="shared" si="200"/>
        <v>42576.791666666672</v>
      </c>
      <c r="J1818" s="10">
        <f t="shared" si="201"/>
        <v>42548.876192129625</v>
      </c>
      <c r="K1818">
        <v>1469473200</v>
      </c>
      <c r="L1818">
        <v>1467061303</v>
      </c>
      <c r="M1818" t="b">
        <v>0</v>
      </c>
      <c r="N1818">
        <v>6</v>
      </c>
      <c r="O1818" s="5">
        <f t="shared" si="196"/>
        <v>2.036E-2</v>
      </c>
      <c r="P1818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t="s">
        <v>8283</v>
      </c>
      <c r="T1818" t="b">
        <v>0</v>
      </c>
      <c r="U1818" t="str">
        <f t="shared" si="202"/>
        <v>Unsuccessful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8223</v>
      </c>
      <c r="H1819" t="s">
        <v>8244</v>
      </c>
      <c r="I1819" s="10">
        <f t="shared" si="200"/>
        <v>42765.290972222225</v>
      </c>
      <c r="J1819" s="10">
        <f t="shared" si="201"/>
        <v>42705.662118055552</v>
      </c>
      <c r="K1819">
        <v>1485759540</v>
      </c>
      <c r="L1819">
        <v>1480607607</v>
      </c>
      <c r="M1819" t="b">
        <v>0</v>
      </c>
      <c r="N1819">
        <v>100</v>
      </c>
      <c r="O1819" s="5">
        <f t="shared" si="196"/>
        <v>0.52327777777777773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t="s">
        <v>8283</v>
      </c>
      <c r="T1819" t="b">
        <v>0</v>
      </c>
      <c r="U1819" t="str">
        <f t="shared" si="202"/>
        <v>Unsuccessful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8223</v>
      </c>
      <c r="H1820" t="s">
        <v>8244</v>
      </c>
      <c r="I1820" s="10">
        <f t="shared" si="200"/>
        <v>42097.192708333328</v>
      </c>
      <c r="J1820" s="10">
        <f t="shared" si="201"/>
        <v>42067.234375</v>
      </c>
      <c r="K1820">
        <v>1428035850</v>
      </c>
      <c r="L1820">
        <v>1425447450</v>
      </c>
      <c r="M1820" t="b">
        <v>0</v>
      </c>
      <c r="N1820">
        <v>0</v>
      </c>
      <c r="O1820" s="5">
        <f t="shared" si="196"/>
        <v>0</v>
      </c>
      <c r="P1820" t="str">
        <f t="shared" si="197"/>
        <v>Received No Donations</v>
      </c>
      <c r="Q1820" t="str">
        <f t="shared" si="198"/>
        <v>photography</v>
      </c>
      <c r="R1820" t="str">
        <f t="shared" si="199"/>
        <v>photobooks</v>
      </c>
      <c r="S1820" t="s">
        <v>8283</v>
      </c>
      <c r="T1820" t="b">
        <v>0</v>
      </c>
      <c r="U1820" t="str">
        <f t="shared" si="202"/>
        <v>Unsuccessful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8223</v>
      </c>
      <c r="H1821" t="s">
        <v>8244</v>
      </c>
      <c r="I1821" s="10">
        <f t="shared" si="200"/>
        <v>41850.752268518518</v>
      </c>
      <c r="J1821" s="10">
        <f t="shared" si="201"/>
        <v>41820.752268518518</v>
      </c>
      <c r="K1821">
        <v>1406743396</v>
      </c>
      <c r="L1821">
        <v>1404151396</v>
      </c>
      <c r="M1821" t="b">
        <v>0</v>
      </c>
      <c r="N1821">
        <v>4</v>
      </c>
      <c r="O1821" s="5">
        <f t="shared" si="196"/>
        <v>2.0833333333333332E-2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t="s">
        <v>8283</v>
      </c>
      <c r="T1821" t="b">
        <v>0</v>
      </c>
      <c r="U1821" t="str">
        <f t="shared" si="202"/>
        <v>Unsuccessful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8223</v>
      </c>
      <c r="H1822" t="s">
        <v>8244</v>
      </c>
      <c r="I1822" s="10">
        <f t="shared" si="200"/>
        <v>42095.042708333334</v>
      </c>
      <c r="J1822" s="10">
        <f t="shared" si="201"/>
        <v>42065.084374999999</v>
      </c>
      <c r="K1822">
        <v>1427850090</v>
      </c>
      <c r="L1822">
        <v>1425261690</v>
      </c>
      <c r="M1822" t="b">
        <v>0</v>
      </c>
      <c r="N1822">
        <v>8</v>
      </c>
      <c r="O1822" s="5">
        <f t="shared" si="196"/>
        <v>6.565384615384616E-2</v>
      </c>
      <c r="P1822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t="s">
        <v>8283</v>
      </c>
      <c r="T1822" t="b">
        <v>0</v>
      </c>
      <c r="U1822" t="str">
        <f t="shared" si="202"/>
        <v>Unsuccessful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8244</v>
      </c>
      <c r="I1823" s="10">
        <f t="shared" si="200"/>
        <v>40971.319062499999</v>
      </c>
      <c r="J1823" s="10">
        <f t="shared" si="201"/>
        <v>40926.319062499999</v>
      </c>
      <c r="K1823">
        <v>1330760367</v>
      </c>
      <c r="L1823">
        <v>1326872367</v>
      </c>
      <c r="M1823" t="b">
        <v>0</v>
      </c>
      <c r="N1823">
        <v>57</v>
      </c>
      <c r="O1823" s="5">
        <f t="shared" si="196"/>
        <v>1.3489</v>
      </c>
      <c r="P182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t="s">
        <v>8274</v>
      </c>
      <c r="T1823" t="b">
        <v>1</v>
      </c>
      <c r="U1823" t="str">
        <f t="shared" si="202"/>
        <v>Successful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8249</v>
      </c>
      <c r="I1824" s="10">
        <f t="shared" si="200"/>
        <v>41670.792361111111</v>
      </c>
      <c r="J1824" s="10">
        <f t="shared" si="201"/>
        <v>41634.797013888892</v>
      </c>
      <c r="K1824">
        <v>1391194860</v>
      </c>
      <c r="L1824">
        <v>1388084862</v>
      </c>
      <c r="M1824" t="b">
        <v>0</v>
      </c>
      <c r="N1824">
        <v>11</v>
      </c>
      <c r="O1824" s="5">
        <f t="shared" si="196"/>
        <v>1</v>
      </c>
      <c r="P1824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t="s">
        <v>8274</v>
      </c>
      <c r="T1824" t="b">
        <v>1</v>
      </c>
      <c r="U1824" t="str">
        <f t="shared" si="202"/>
        <v>Successful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8244</v>
      </c>
      <c r="I1825" s="10">
        <f t="shared" si="200"/>
        <v>41206.684907407405</v>
      </c>
      <c r="J1825" s="10">
        <f t="shared" si="201"/>
        <v>41176.684907407405</v>
      </c>
      <c r="K1825">
        <v>1351095976</v>
      </c>
      <c r="L1825">
        <v>1348503976</v>
      </c>
      <c r="M1825" t="b">
        <v>0</v>
      </c>
      <c r="N1825">
        <v>33</v>
      </c>
      <c r="O1825" s="5">
        <f t="shared" si="196"/>
        <v>1.1585714285714286</v>
      </c>
      <c r="P182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t="s">
        <v>8274</v>
      </c>
      <c r="T1825" t="b">
        <v>1</v>
      </c>
      <c r="U1825" t="str">
        <f t="shared" si="202"/>
        <v>Successful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8244</v>
      </c>
      <c r="I1826" s="10">
        <f t="shared" si="200"/>
        <v>41647.088888888888</v>
      </c>
      <c r="J1826" s="10">
        <f t="shared" si="201"/>
        <v>41626.916284722218</v>
      </c>
      <c r="K1826">
        <v>1389146880</v>
      </c>
      <c r="L1826">
        <v>1387403967</v>
      </c>
      <c r="M1826" t="b">
        <v>0</v>
      </c>
      <c r="N1826">
        <v>40</v>
      </c>
      <c r="O1826" s="5">
        <f t="shared" si="196"/>
        <v>1.0006666666666666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t="s">
        <v>8274</v>
      </c>
      <c r="T1826" t="b">
        <v>1</v>
      </c>
      <c r="U1826" t="str">
        <f t="shared" si="202"/>
        <v>Successful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8244</v>
      </c>
      <c r="I1827" s="10">
        <f t="shared" si="200"/>
        <v>41466.83452546296</v>
      </c>
      <c r="J1827" s="10">
        <f t="shared" si="201"/>
        <v>41443.83452546296</v>
      </c>
      <c r="K1827">
        <v>1373572903</v>
      </c>
      <c r="L1827">
        <v>1371585703</v>
      </c>
      <c r="M1827" t="b">
        <v>0</v>
      </c>
      <c r="N1827">
        <v>50</v>
      </c>
      <c r="O1827" s="5">
        <f t="shared" si="196"/>
        <v>1.0505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t="s">
        <v>8274</v>
      </c>
      <c r="T1827" t="b">
        <v>1</v>
      </c>
      <c r="U1827" t="str">
        <f t="shared" si="202"/>
        <v>Successful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8244</v>
      </c>
      <c r="I1828" s="10">
        <f t="shared" si="200"/>
        <v>41687.923807870371</v>
      </c>
      <c r="J1828" s="10">
        <f t="shared" si="201"/>
        <v>41657.923807870371</v>
      </c>
      <c r="K1828">
        <v>1392675017</v>
      </c>
      <c r="L1828">
        <v>1390083017</v>
      </c>
      <c r="M1828" t="b">
        <v>0</v>
      </c>
      <c r="N1828">
        <v>38</v>
      </c>
      <c r="O1828" s="5">
        <f t="shared" si="196"/>
        <v>1.01</v>
      </c>
      <c r="P1828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t="s">
        <v>8274</v>
      </c>
      <c r="T1828" t="b">
        <v>1</v>
      </c>
      <c r="U1828" t="str">
        <f t="shared" si="202"/>
        <v>Successful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8244</v>
      </c>
      <c r="I1829" s="10">
        <f t="shared" si="200"/>
        <v>40605.325937499998</v>
      </c>
      <c r="J1829" s="10">
        <f t="shared" si="201"/>
        <v>40555.325937499998</v>
      </c>
      <c r="K1829">
        <v>1299138561</v>
      </c>
      <c r="L1829">
        <v>1294818561</v>
      </c>
      <c r="M1829" t="b">
        <v>0</v>
      </c>
      <c r="N1829">
        <v>96</v>
      </c>
      <c r="O1829" s="5">
        <f t="shared" si="196"/>
        <v>1.0066250000000001</v>
      </c>
      <c r="P1829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t="s">
        <v>8274</v>
      </c>
      <c r="T1829" t="b">
        <v>1</v>
      </c>
      <c r="U1829" t="str">
        <f t="shared" si="202"/>
        <v>Successful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8244</v>
      </c>
      <c r="I1830" s="10">
        <f t="shared" si="200"/>
        <v>41768.916666666664</v>
      </c>
      <c r="J1830" s="10">
        <f t="shared" si="201"/>
        <v>41736.899652777778</v>
      </c>
      <c r="K1830">
        <v>1399672800</v>
      </c>
      <c r="L1830">
        <v>1396906530</v>
      </c>
      <c r="M1830" t="b">
        <v>0</v>
      </c>
      <c r="N1830">
        <v>48</v>
      </c>
      <c r="O1830" s="5">
        <f t="shared" si="196"/>
        <v>1.0016</v>
      </c>
      <c r="P1830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t="s">
        <v>8274</v>
      </c>
      <c r="T1830" t="b">
        <v>1</v>
      </c>
      <c r="U1830" t="str">
        <f t="shared" si="202"/>
        <v>Successful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8244</v>
      </c>
      <c r="I1831" s="10">
        <f t="shared" si="200"/>
        <v>40564.916666666664</v>
      </c>
      <c r="J1831" s="10">
        <f t="shared" si="201"/>
        <v>40516.087627314817</v>
      </c>
      <c r="K1831">
        <v>1295647200</v>
      </c>
      <c r="L1831">
        <v>1291428371</v>
      </c>
      <c r="M1831" t="b">
        <v>0</v>
      </c>
      <c r="N1831">
        <v>33</v>
      </c>
      <c r="O1831" s="5">
        <f t="shared" si="196"/>
        <v>1.6668333333333334</v>
      </c>
      <c r="P1831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t="s">
        <v>8274</v>
      </c>
      <c r="T1831" t="b">
        <v>1</v>
      </c>
      <c r="U1831" t="str">
        <f t="shared" si="202"/>
        <v>Successful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8244</v>
      </c>
      <c r="I1832" s="10">
        <f t="shared" si="200"/>
        <v>41694.684108796297</v>
      </c>
      <c r="J1832" s="10">
        <f t="shared" si="201"/>
        <v>41664.684108796297</v>
      </c>
      <c r="K1832">
        <v>1393259107</v>
      </c>
      <c r="L1832">
        <v>1390667107</v>
      </c>
      <c r="M1832" t="b">
        <v>0</v>
      </c>
      <c r="N1832">
        <v>226</v>
      </c>
      <c r="O1832" s="5">
        <f t="shared" si="196"/>
        <v>1.0153333333333334</v>
      </c>
      <c r="P1832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t="s">
        <v>8274</v>
      </c>
      <c r="T1832" t="b">
        <v>1</v>
      </c>
      <c r="U1832" t="str">
        <f t="shared" si="202"/>
        <v>Successful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8244</v>
      </c>
      <c r="I1833" s="10">
        <f t="shared" si="200"/>
        <v>41041.996099537035</v>
      </c>
      <c r="J1833" s="10">
        <f t="shared" si="201"/>
        <v>41026.996099537035</v>
      </c>
      <c r="K1833">
        <v>1336866863</v>
      </c>
      <c r="L1833">
        <v>1335570863</v>
      </c>
      <c r="M1833" t="b">
        <v>0</v>
      </c>
      <c r="N1833">
        <v>14</v>
      </c>
      <c r="O1833" s="5">
        <f t="shared" si="196"/>
        <v>1.03</v>
      </c>
      <c r="P183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t="s">
        <v>8274</v>
      </c>
      <c r="T1833" t="b">
        <v>1</v>
      </c>
      <c r="U1833" t="str">
        <f t="shared" si="202"/>
        <v>Successful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8244</v>
      </c>
      <c r="I1834" s="10">
        <f t="shared" si="200"/>
        <v>40606.539664351854</v>
      </c>
      <c r="J1834" s="10">
        <f t="shared" si="201"/>
        <v>40576.539664351854</v>
      </c>
      <c r="K1834">
        <v>1299243427</v>
      </c>
      <c r="L1834">
        <v>1296651427</v>
      </c>
      <c r="M1834" t="b">
        <v>0</v>
      </c>
      <c r="N1834">
        <v>20</v>
      </c>
      <c r="O1834" s="5">
        <f t="shared" si="196"/>
        <v>1.4285714285714286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t="s">
        <v>8274</v>
      </c>
      <c r="T1834" t="b">
        <v>1</v>
      </c>
      <c r="U1834" t="str">
        <f t="shared" si="202"/>
        <v>Successful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8244</v>
      </c>
      <c r="I1835" s="10">
        <f t="shared" si="200"/>
        <v>41335.332638888889</v>
      </c>
      <c r="J1835" s="10">
        <f t="shared" si="201"/>
        <v>41303.044016203705</v>
      </c>
      <c r="K1835">
        <v>1362211140</v>
      </c>
      <c r="L1835">
        <v>1359421403</v>
      </c>
      <c r="M1835" t="b">
        <v>0</v>
      </c>
      <c r="N1835">
        <v>25</v>
      </c>
      <c r="O1835" s="5">
        <f t="shared" si="196"/>
        <v>2.625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t="s">
        <v>8274</v>
      </c>
      <c r="T1835" t="b">
        <v>1</v>
      </c>
      <c r="U1835" t="str">
        <f t="shared" si="202"/>
        <v>Successful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8244</v>
      </c>
      <c r="I1836" s="10">
        <f t="shared" si="200"/>
        <v>42028.964062500003</v>
      </c>
      <c r="J1836" s="10">
        <f t="shared" si="201"/>
        <v>41988.964062500003</v>
      </c>
      <c r="K1836">
        <v>1422140895</v>
      </c>
      <c r="L1836">
        <v>1418684895</v>
      </c>
      <c r="M1836" t="b">
        <v>0</v>
      </c>
      <c r="N1836">
        <v>90</v>
      </c>
      <c r="O1836" s="5">
        <f t="shared" si="196"/>
        <v>1.1805000000000001</v>
      </c>
      <c r="P1836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t="s">
        <v>8274</v>
      </c>
      <c r="T1836" t="b">
        <v>1</v>
      </c>
      <c r="U1836" t="str">
        <f t="shared" si="202"/>
        <v>Successful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8245</v>
      </c>
      <c r="I1837" s="10">
        <f t="shared" si="200"/>
        <v>42460.660543981481</v>
      </c>
      <c r="J1837" s="10">
        <f t="shared" si="201"/>
        <v>42430.702210648145</v>
      </c>
      <c r="K1837">
        <v>1459439471</v>
      </c>
      <c r="L1837">
        <v>1456851071</v>
      </c>
      <c r="M1837" t="b">
        <v>0</v>
      </c>
      <c r="N1837">
        <v>11</v>
      </c>
      <c r="O1837" s="5">
        <f t="shared" si="196"/>
        <v>1.04</v>
      </c>
      <c r="P183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t="s">
        <v>8274</v>
      </c>
      <c r="T1837" t="b">
        <v>1</v>
      </c>
      <c r="U1837" t="str">
        <f t="shared" si="202"/>
        <v>Successful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8244</v>
      </c>
      <c r="I1838" s="10">
        <f t="shared" si="200"/>
        <v>41322.809363425928</v>
      </c>
      <c r="J1838" s="10">
        <f t="shared" si="201"/>
        <v>41305.809363425928</v>
      </c>
      <c r="K1838">
        <v>1361129129</v>
      </c>
      <c r="L1838">
        <v>1359660329</v>
      </c>
      <c r="M1838" t="b">
        <v>0</v>
      </c>
      <c r="N1838">
        <v>55</v>
      </c>
      <c r="O1838" s="5">
        <f t="shared" si="196"/>
        <v>2.0034000000000001</v>
      </c>
      <c r="P1838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t="s">
        <v>8274</v>
      </c>
      <c r="T1838" t="b">
        <v>1</v>
      </c>
      <c r="U1838" t="str">
        <f t="shared" si="202"/>
        <v>Successful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8244</v>
      </c>
      <c r="I1839" s="10">
        <f t="shared" si="200"/>
        <v>40986.006192129629</v>
      </c>
      <c r="J1839" s="10">
        <f t="shared" si="201"/>
        <v>40926.047858796301</v>
      </c>
      <c r="K1839">
        <v>1332029335</v>
      </c>
      <c r="L1839">
        <v>1326848935</v>
      </c>
      <c r="M1839" t="b">
        <v>0</v>
      </c>
      <c r="N1839">
        <v>30</v>
      </c>
      <c r="O1839" s="5">
        <f t="shared" si="196"/>
        <v>3.0683333333333334</v>
      </c>
      <c r="P1839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t="s">
        <v>8274</v>
      </c>
      <c r="T1839" t="b">
        <v>1</v>
      </c>
      <c r="U1839" t="str">
        <f t="shared" si="202"/>
        <v>Successful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8244</v>
      </c>
      <c r="I1840" s="10">
        <f t="shared" si="200"/>
        <v>40817.125</v>
      </c>
      <c r="J1840" s="10">
        <f t="shared" si="201"/>
        <v>40788.786539351851</v>
      </c>
      <c r="K1840">
        <v>1317438000</v>
      </c>
      <c r="L1840">
        <v>1314989557</v>
      </c>
      <c r="M1840" t="b">
        <v>0</v>
      </c>
      <c r="N1840">
        <v>28</v>
      </c>
      <c r="O1840" s="5">
        <f t="shared" si="196"/>
        <v>1.00149</v>
      </c>
      <c r="P1840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t="s">
        <v>8274</v>
      </c>
      <c r="T1840" t="b">
        <v>1</v>
      </c>
      <c r="U1840" t="str">
        <f t="shared" si="202"/>
        <v>Successful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8244</v>
      </c>
      <c r="I1841" s="10">
        <f t="shared" si="200"/>
        <v>42644.722013888888</v>
      </c>
      <c r="J1841" s="10">
        <f t="shared" si="201"/>
        <v>42614.722013888888</v>
      </c>
      <c r="K1841">
        <v>1475342382</v>
      </c>
      <c r="L1841">
        <v>1472750382</v>
      </c>
      <c r="M1841" t="b">
        <v>0</v>
      </c>
      <c r="N1841">
        <v>45</v>
      </c>
      <c r="O1841" s="5">
        <f t="shared" si="196"/>
        <v>2.0529999999999999</v>
      </c>
      <c r="P1841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t="s">
        <v>8274</v>
      </c>
      <c r="T1841" t="b">
        <v>1</v>
      </c>
      <c r="U1841" t="str">
        <f t="shared" si="202"/>
        <v>Successful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8244</v>
      </c>
      <c r="I1842" s="10">
        <f t="shared" si="200"/>
        <v>41401.207638888889</v>
      </c>
      <c r="J1842" s="10">
        <f t="shared" si="201"/>
        <v>41382.096180555556</v>
      </c>
      <c r="K1842">
        <v>1367902740</v>
      </c>
      <c r="L1842">
        <v>1366251510</v>
      </c>
      <c r="M1842" t="b">
        <v>0</v>
      </c>
      <c r="N1842">
        <v>13</v>
      </c>
      <c r="O1842" s="5">
        <f t="shared" si="196"/>
        <v>1.0888888888888888</v>
      </c>
      <c r="P1842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t="s">
        <v>8274</v>
      </c>
      <c r="T1842" t="b">
        <v>1</v>
      </c>
      <c r="U1842" t="str">
        <f t="shared" si="202"/>
        <v>Successful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8244</v>
      </c>
      <c r="I1843" s="10">
        <f t="shared" si="200"/>
        <v>41779.207638888889</v>
      </c>
      <c r="J1843" s="10">
        <f t="shared" si="201"/>
        <v>41745.84542824074</v>
      </c>
      <c r="K1843">
        <v>1400561940</v>
      </c>
      <c r="L1843">
        <v>1397679445</v>
      </c>
      <c r="M1843" t="b">
        <v>0</v>
      </c>
      <c r="N1843">
        <v>40</v>
      </c>
      <c r="O1843" s="5">
        <f t="shared" si="196"/>
        <v>1.0175000000000001</v>
      </c>
      <c r="P1843">
        <f t="shared" si="197"/>
        <v>50.875</v>
      </c>
      <c r="Q1843" t="str">
        <f t="shared" si="198"/>
        <v>music</v>
      </c>
      <c r="R1843" t="str">
        <f t="shared" si="199"/>
        <v>rock</v>
      </c>
      <c r="S1843" t="s">
        <v>8274</v>
      </c>
      <c r="T1843" t="b">
        <v>1</v>
      </c>
      <c r="U1843" t="str">
        <f t="shared" si="202"/>
        <v>Successful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8244</v>
      </c>
      <c r="I1844" s="10">
        <f t="shared" si="200"/>
        <v>42065.249305555553</v>
      </c>
      <c r="J1844" s="10">
        <f t="shared" si="201"/>
        <v>42031.631724537037</v>
      </c>
      <c r="K1844">
        <v>1425275940</v>
      </c>
      <c r="L1844">
        <v>1422371381</v>
      </c>
      <c r="M1844" t="b">
        <v>0</v>
      </c>
      <c r="N1844">
        <v>21</v>
      </c>
      <c r="O1844" s="5">
        <f t="shared" si="196"/>
        <v>1.2524999999999999</v>
      </c>
      <c r="P1844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t="s">
        <v>8274</v>
      </c>
      <c r="T1844" t="b">
        <v>1</v>
      </c>
      <c r="U1844" t="str">
        <f t="shared" si="202"/>
        <v>Successful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8244</v>
      </c>
      <c r="I1845" s="10">
        <f t="shared" si="200"/>
        <v>40594.994837962964</v>
      </c>
      <c r="J1845" s="10">
        <f t="shared" si="201"/>
        <v>40564.994837962964</v>
      </c>
      <c r="K1845">
        <v>1298245954</v>
      </c>
      <c r="L1845">
        <v>1295653954</v>
      </c>
      <c r="M1845" t="b">
        <v>0</v>
      </c>
      <c r="N1845">
        <v>134</v>
      </c>
      <c r="O1845" s="5">
        <f t="shared" si="196"/>
        <v>1.2400610000000001</v>
      </c>
      <c r="P184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t="s">
        <v>8274</v>
      </c>
      <c r="T1845" t="b">
        <v>1</v>
      </c>
      <c r="U1845" t="str">
        <f t="shared" si="202"/>
        <v>Successful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8244</v>
      </c>
      <c r="I1846" s="10">
        <f t="shared" si="200"/>
        <v>40705.125</v>
      </c>
      <c r="J1846" s="10">
        <f t="shared" si="201"/>
        <v>40666.973541666666</v>
      </c>
      <c r="K1846">
        <v>1307761200</v>
      </c>
      <c r="L1846">
        <v>1304464914</v>
      </c>
      <c r="M1846" t="b">
        <v>0</v>
      </c>
      <c r="N1846">
        <v>20</v>
      </c>
      <c r="O1846" s="5">
        <f t="shared" si="196"/>
        <v>1.014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t="s">
        <v>8274</v>
      </c>
      <c r="T1846" t="b">
        <v>1</v>
      </c>
      <c r="U1846" t="str">
        <f t="shared" si="202"/>
        <v>Successful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8244</v>
      </c>
      <c r="I1847" s="10">
        <f t="shared" si="200"/>
        <v>42538.204861111109</v>
      </c>
      <c r="J1847" s="10">
        <f t="shared" si="201"/>
        <v>42523.333310185189</v>
      </c>
      <c r="K1847">
        <v>1466139300</v>
      </c>
      <c r="L1847">
        <v>1464854398</v>
      </c>
      <c r="M1847" t="b">
        <v>0</v>
      </c>
      <c r="N1847">
        <v>19</v>
      </c>
      <c r="O1847" s="5">
        <f t="shared" si="196"/>
        <v>1</v>
      </c>
      <c r="P184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t="s">
        <v>8274</v>
      </c>
      <c r="T1847" t="b">
        <v>1</v>
      </c>
      <c r="U1847" t="str">
        <f t="shared" si="202"/>
        <v>Successful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8244</v>
      </c>
      <c r="I1848" s="10">
        <f t="shared" si="200"/>
        <v>41258.650196759263</v>
      </c>
      <c r="J1848" s="10">
        <f t="shared" si="201"/>
        <v>41228.650196759263</v>
      </c>
      <c r="K1848">
        <v>1355585777</v>
      </c>
      <c r="L1848">
        <v>1352993777</v>
      </c>
      <c r="M1848" t="b">
        <v>0</v>
      </c>
      <c r="N1848">
        <v>209</v>
      </c>
      <c r="O1848" s="5">
        <f t="shared" si="196"/>
        <v>1.3792666666666666</v>
      </c>
      <c r="P1848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t="s">
        <v>8274</v>
      </c>
      <c r="T1848" t="b">
        <v>1</v>
      </c>
      <c r="U1848" t="str">
        <f t="shared" si="202"/>
        <v>Successful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8244</v>
      </c>
      <c r="I1849" s="10">
        <f t="shared" si="200"/>
        <v>42115.236481481479</v>
      </c>
      <c r="J1849" s="10">
        <f t="shared" si="201"/>
        <v>42094.236481481479</v>
      </c>
      <c r="K1849">
        <v>1429594832</v>
      </c>
      <c r="L1849">
        <v>1427780432</v>
      </c>
      <c r="M1849" t="b">
        <v>0</v>
      </c>
      <c r="N1849">
        <v>38</v>
      </c>
      <c r="O1849" s="5">
        <f t="shared" si="196"/>
        <v>1.2088000000000001</v>
      </c>
      <c r="P1849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t="s">
        <v>8274</v>
      </c>
      <c r="T1849" t="b">
        <v>1</v>
      </c>
      <c r="U1849" t="str">
        <f t="shared" si="202"/>
        <v>Successful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8244</v>
      </c>
      <c r="I1850" s="10">
        <f t="shared" si="200"/>
        <v>40755.290972222225</v>
      </c>
      <c r="J1850" s="10">
        <f t="shared" si="201"/>
        <v>40691.788055555553</v>
      </c>
      <c r="K1850">
        <v>1312095540</v>
      </c>
      <c r="L1850">
        <v>1306608888</v>
      </c>
      <c r="M1850" t="b">
        <v>0</v>
      </c>
      <c r="N1850">
        <v>24</v>
      </c>
      <c r="O1850" s="5">
        <f t="shared" si="196"/>
        <v>1.0736666666666668</v>
      </c>
      <c r="P1850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t="s">
        <v>8274</v>
      </c>
      <c r="T1850" t="b">
        <v>1</v>
      </c>
      <c r="U1850" t="str">
        <f t="shared" si="202"/>
        <v>Successful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8244</v>
      </c>
      <c r="I1851" s="10">
        <f t="shared" si="200"/>
        <v>41199.845590277779</v>
      </c>
      <c r="J1851" s="10">
        <f t="shared" si="201"/>
        <v>41169.845590277779</v>
      </c>
      <c r="K1851">
        <v>1350505059</v>
      </c>
      <c r="L1851">
        <v>1347913059</v>
      </c>
      <c r="M1851" t="b">
        <v>0</v>
      </c>
      <c r="N1851">
        <v>8</v>
      </c>
      <c r="O1851" s="5">
        <f t="shared" si="196"/>
        <v>1.0033333333333334</v>
      </c>
      <c r="P1851">
        <f t="shared" si="197"/>
        <v>37.625</v>
      </c>
      <c r="Q1851" t="str">
        <f t="shared" si="198"/>
        <v>music</v>
      </c>
      <c r="R1851" t="str">
        <f t="shared" si="199"/>
        <v>rock</v>
      </c>
      <c r="S1851" t="s">
        <v>8274</v>
      </c>
      <c r="T1851" t="b">
        <v>1</v>
      </c>
      <c r="U1851" t="str">
        <f t="shared" si="202"/>
        <v>Successful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8244</v>
      </c>
      <c r="I1852" s="10">
        <f t="shared" si="200"/>
        <v>41830.959490740745</v>
      </c>
      <c r="J1852" s="10">
        <f t="shared" si="201"/>
        <v>41800.959490740745</v>
      </c>
      <c r="K1852">
        <v>1405033300</v>
      </c>
      <c r="L1852">
        <v>1402441300</v>
      </c>
      <c r="M1852" t="b">
        <v>0</v>
      </c>
      <c r="N1852">
        <v>179</v>
      </c>
      <c r="O1852" s="5">
        <f t="shared" si="196"/>
        <v>1.0152222222222222</v>
      </c>
      <c r="P1852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t="s">
        <v>8274</v>
      </c>
      <c r="T1852" t="b">
        <v>1</v>
      </c>
      <c r="U1852" t="str">
        <f t="shared" si="202"/>
        <v>Successful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8244</v>
      </c>
      <c r="I1853" s="10">
        <f t="shared" si="200"/>
        <v>41848.041666666664</v>
      </c>
      <c r="J1853" s="10">
        <f t="shared" si="201"/>
        <v>41827.906689814816</v>
      </c>
      <c r="K1853">
        <v>1406509200</v>
      </c>
      <c r="L1853">
        <v>1404769538</v>
      </c>
      <c r="M1853" t="b">
        <v>0</v>
      </c>
      <c r="N1853">
        <v>26</v>
      </c>
      <c r="O1853" s="5">
        <f t="shared" si="196"/>
        <v>1.0007692307692309</v>
      </c>
      <c r="P185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t="s">
        <v>8274</v>
      </c>
      <c r="T1853" t="b">
        <v>1</v>
      </c>
      <c r="U1853" t="str">
        <f t="shared" si="202"/>
        <v>Successful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8244</v>
      </c>
      <c r="I1854" s="10">
        <f t="shared" si="200"/>
        <v>42119</v>
      </c>
      <c r="J1854" s="10">
        <f t="shared" si="201"/>
        <v>42081.77143518519</v>
      </c>
      <c r="K1854">
        <v>1429920000</v>
      </c>
      <c r="L1854">
        <v>1426703452</v>
      </c>
      <c r="M1854" t="b">
        <v>0</v>
      </c>
      <c r="N1854">
        <v>131</v>
      </c>
      <c r="O1854" s="5">
        <f t="shared" si="196"/>
        <v>1.1696666666666666</v>
      </c>
      <c r="P1854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t="s">
        <v>8274</v>
      </c>
      <c r="T1854" t="b">
        <v>1</v>
      </c>
      <c r="U1854" t="str">
        <f t="shared" si="202"/>
        <v>Successful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8244</v>
      </c>
      <c r="I1855" s="10">
        <f t="shared" si="200"/>
        <v>41227.102048611108</v>
      </c>
      <c r="J1855" s="10">
        <f t="shared" si="201"/>
        <v>41177.060381944444</v>
      </c>
      <c r="K1855">
        <v>1352860017</v>
      </c>
      <c r="L1855">
        <v>1348536417</v>
      </c>
      <c r="M1855" t="b">
        <v>0</v>
      </c>
      <c r="N1855">
        <v>14</v>
      </c>
      <c r="O1855" s="5">
        <f t="shared" si="196"/>
        <v>1.01875</v>
      </c>
      <c r="P185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t="s">
        <v>8274</v>
      </c>
      <c r="T1855" t="b">
        <v>1</v>
      </c>
      <c r="U1855" t="str">
        <f t="shared" si="202"/>
        <v>Successful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8244</v>
      </c>
      <c r="I1856" s="10">
        <f t="shared" si="200"/>
        <v>41418.021261574075</v>
      </c>
      <c r="J1856" s="10">
        <f t="shared" si="201"/>
        <v>41388.021261574075</v>
      </c>
      <c r="K1856">
        <v>1369355437</v>
      </c>
      <c r="L1856">
        <v>1366763437</v>
      </c>
      <c r="M1856" t="b">
        <v>0</v>
      </c>
      <c r="N1856">
        <v>174</v>
      </c>
      <c r="O1856" s="5">
        <f t="shared" si="196"/>
        <v>1.0212366666666666</v>
      </c>
      <c r="P1856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t="s">
        <v>8274</v>
      </c>
      <c r="T1856" t="b">
        <v>1</v>
      </c>
      <c r="U1856" t="str">
        <f t="shared" si="202"/>
        <v>Successful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8249</v>
      </c>
      <c r="I1857" s="10">
        <f t="shared" si="200"/>
        <v>41645.538657407407</v>
      </c>
      <c r="J1857" s="10">
        <f t="shared" si="201"/>
        <v>41600.538657407407</v>
      </c>
      <c r="K1857">
        <v>1389012940</v>
      </c>
      <c r="L1857">
        <v>1385124940</v>
      </c>
      <c r="M1857" t="b">
        <v>0</v>
      </c>
      <c r="N1857">
        <v>191</v>
      </c>
      <c r="O1857" s="5">
        <f t="shared" si="196"/>
        <v>1.5405897142857143</v>
      </c>
      <c r="P185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t="s">
        <v>8274</v>
      </c>
      <c r="T1857" t="b">
        <v>1</v>
      </c>
      <c r="U1857" t="str">
        <f t="shared" si="202"/>
        <v>Successful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8244</v>
      </c>
      <c r="I1858" s="10">
        <f t="shared" si="200"/>
        <v>41838.854999999996</v>
      </c>
      <c r="J1858" s="10">
        <f t="shared" si="201"/>
        <v>41817.854999999996</v>
      </c>
      <c r="K1858">
        <v>1405715472</v>
      </c>
      <c r="L1858">
        <v>1403901072</v>
      </c>
      <c r="M1858" t="b">
        <v>0</v>
      </c>
      <c r="N1858">
        <v>38</v>
      </c>
      <c r="O1858" s="5">
        <f t="shared" ref="O1858:O1921" si="203">E1858/D1858</f>
        <v>1.0125</v>
      </c>
      <c r="P1858">
        <f t="shared" ref="P1858:P1921" si="204">IFERROR((E1858/N1858),"Received No Donations")</f>
        <v>53.289473684210527</v>
      </c>
      <c r="Q1858" t="str">
        <f t="shared" ref="Q1858:Q1921" si="205">LEFT(S1858,FIND("/",S1858)-1)</f>
        <v>music</v>
      </c>
      <c r="R1858" t="str">
        <f t="shared" ref="R1858:R1921" si="206">RIGHT(S1858,LEN(S1858)-FIND("/",S1858))</f>
        <v>rock</v>
      </c>
      <c r="S1858" t="s">
        <v>8274</v>
      </c>
      <c r="T1858" t="b">
        <v>1</v>
      </c>
      <c r="U1858" t="str">
        <f t="shared" si="202"/>
        <v>Successful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8244</v>
      </c>
      <c r="I1859" s="10">
        <f t="shared" ref="I1859:I1922" si="207">((K1859/86400)/IF(LEN(K1859)=13,1000,1))+DATE(1970,1,1)</f>
        <v>41894.76866898148</v>
      </c>
      <c r="J1859" s="10">
        <f t="shared" ref="J1859:J1922" si="208">((L1859/86400)/IF(LEN(L1859)=13,1000,1))+DATE(1970,1,1)</f>
        <v>41864.76866898148</v>
      </c>
      <c r="K1859">
        <v>1410546413</v>
      </c>
      <c r="L1859">
        <v>1407954413</v>
      </c>
      <c r="M1859" t="b">
        <v>0</v>
      </c>
      <c r="N1859">
        <v>22</v>
      </c>
      <c r="O1859" s="5">
        <f t="shared" si="203"/>
        <v>1</v>
      </c>
      <c r="P1859">
        <f t="shared" si="204"/>
        <v>136.36363636363637</v>
      </c>
      <c r="Q1859" t="str">
        <f t="shared" si="205"/>
        <v>music</v>
      </c>
      <c r="R1859" t="str">
        <f t="shared" si="206"/>
        <v>rock</v>
      </c>
      <c r="S1859" t="s">
        <v>8274</v>
      </c>
      <c r="T1859" t="b">
        <v>1</v>
      </c>
      <c r="U1859" t="str">
        <f t="shared" ref="U1859:U1922" si="209">IF(F1859="successful","Successful","Unsuccessful")</f>
        <v>Successful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8244</v>
      </c>
      <c r="I1860" s="10">
        <f t="shared" si="207"/>
        <v>40893.242141203707</v>
      </c>
      <c r="J1860" s="10">
        <f t="shared" si="208"/>
        <v>40833.200474537036</v>
      </c>
      <c r="K1860">
        <v>1324014521</v>
      </c>
      <c r="L1860">
        <v>1318826921</v>
      </c>
      <c r="M1860" t="b">
        <v>0</v>
      </c>
      <c r="N1860">
        <v>149</v>
      </c>
      <c r="O1860" s="5">
        <f t="shared" si="203"/>
        <v>1.0874800874800874</v>
      </c>
      <c r="P1860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t="s">
        <v>8274</v>
      </c>
      <c r="T1860" t="b">
        <v>1</v>
      </c>
      <c r="U1860" t="str">
        <f t="shared" si="209"/>
        <v>Successful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8244</v>
      </c>
      <c r="I1861" s="10">
        <f t="shared" si="207"/>
        <v>40808.770011574074</v>
      </c>
      <c r="J1861" s="10">
        <f t="shared" si="208"/>
        <v>40778.770011574074</v>
      </c>
      <c r="K1861">
        <v>1316716129</v>
      </c>
      <c r="L1861">
        <v>1314124129</v>
      </c>
      <c r="M1861" t="b">
        <v>0</v>
      </c>
      <c r="N1861">
        <v>56</v>
      </c>
      <c r="O1861" s="5">
        <f t="shared" si="203"/>
        <v>1.3183333333333334</v>
      </c>
      <c r="P1861">
        <f t="shared" si="204"/>
        <v>70.625</v>
      </c>
      <c r="Q1861" t="str">
        <f t="shared" si="205"/>
        <v>music</v>
      </c>
      <c r="R1861" t="str">
        <f t="shared" si="206"/>
        <v>rock</v>
      </c>
      <c r="S1861" t="s">
        <v>8274</v>
      </c>
      <c r="T1861" t="b">
        <v>1</v>
      </c>
      <c r="U1861" t="str">
        <f t="shared" si="209"/>
        <v>Successful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8244</v>
      </c>
      <c r="I1862" s="10">
        <f t="shared" si="207"/>
        <v>41676.70930555556</v>
      </c>
      <c r="J1862" s="10">
        <f t="shared" si="208"/>
        <v>41655.70930555556</v>
      </c>
      <c r="K1862">
        <v>1391706084</v>
      </c>
      <c r="L1862">
        <v>1389891684</v>
      </c>
      <c r="M1862" t="b">
        <v>0</v>
      </c>
      <c r="N1862">
        <v>19</v>
      </c>
      <c r="O1862" s="5">
        <f t="shared" si="203"/>
        <v>1.3346666666666667</v>
      </c>
      <c r="P1862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t="s">
        <v>8274</v>
      </c>
      <c r="T1862" t="b">
        <v>1</v>
      </c>
      <c r="U1862" t="str">
        <f t="shared" si="209"/>
        <v>Successful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8224</v>
      </c>
      <c r="H1863" t="s">
        <v>8245</v>
      </c>
      <c r="I1863" s="10">
        <f t="shared" si="207"/>
        <v>42030.300243055557</v>
      </c>
      <c r="J1863" s="10">
        <f t="shared" si="208"/>
        <v>42000.300243055557</v>
      </c>
      <c r="K1863">
        <v>1422256341</v>
      </c>
      <c r="L1863">
        <v>1419664341</v>
      </c>
      <c r="M1863" t="b">
        <v>0</v>
      </c>
      <c r="N1863">
        <v>0</v>
      </c>
      <c r="O1863" s="5">
        <f t="shared" si="203"/>
        <v>0</v>
      </c>
      <c r="P1863" t="str">
        <f t="shared" si="204"/>
        <v>Received No Donations</v>
      </c>
      <c r="Q1863" t="str">
        <f t="shared" si="205"/>
        <v>games</v>
      </c>
      <c r="R1863" t="str">
        <f t="shared" si="206"/>
        <v>mobile games</v>
      </c>
      <c r="S1863" t="s">
        <v>8281</v>
      </c>
      <c r="T1863" t="b">
        <v>0</v>
      </c>
      <c r="U1863" t="str">
        <f t="shared" si="209"/>
        <v>Unsuccessful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8223</v>
      </c>
      <c r="H1864" t="s">
        <v>8244</v>
      </c>
      <c r="I1864" s="10">
        <f t="shared" si="207"/>
        <v>42802.3125</v>
      </c>
      <c r="J1864" s="10">
        <f t="shared" si="208"/>
        <v>42755.492754629631</v>
      </c>
      <c r="K1864">
        <v>1488958200</v>
      </c>
      <c r="L1864">
        <v>1484912974</v>
      </c>
      <c r="M1864" t="b">
        <v>0</v>
      </c>
      <c r="N1864">
        <v>16</v>
      </c>
      <c r="O1864" s="5">
        <f t="shared" si="203"/>
        <v>8.0833333333333326E-2</v>
      </c>
      <c r="P1864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t="s">
        <v>8281</v>
      </c>
      <c r="T1864" t="b">
        <v>0</v>
      </c>
      <c r="U1864" t="str">
        <f t="shared" si="209"/>
        <v>Unsuccessful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8223</v>
      </c>
      <c r="H1865" t="s">
        <v>8244</v>
      </c>
      <c r="I1865" s="10">
        <f t="shared" si="207"/>
        <v>41802.797280092593</v>
      </c>
      <c r="J1865" s="10">
        <f t="shared" si="208"/>
        <v>41772.797280092593</v>
      </c>
      <c r="K1865">
        <v>1402600085</v>
      </c>
      <c r="L1865">
        <v>1400008085</v>
      </c>
      <c r="M1865" t="b">
        <v>0</v>
      </c>
      <c r="N1865">
        <v>2</v>
      </c>
      <c r="O1865" s="5">
        <f t="shared" si="203"/>
        <v>4.0000000000000001E-3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t="s">
        <v>8281</v>
      </c>
      <c r="T1865" t="b">
        <v>0</v>
      </c>
      <c r="U1865" t="str">
        <f t="shared" si="209"/>
        <v>Unsuccessful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8223</v>
      </c>
      <c r="H1866" t="s">
        <v>8244</v>
      </c>
      <c r="I1866" s="10">
        <f t="shared" si="207"/>
        <v>41763.716435185182</v>
      </c>
      <c r="J1866" s="10">
        <f t="shared" si="208"/>
        <v>41733.716435185182</v>
      </c>
      <c r="K1866">
        <v>1399223500</v>
      </c>
      <c r="L1866">
        <v>1396631500</v>
      </c>
      <c r="M1866" t="b">
        <v>0</v>
      </c>
      <c r="N1866">
        <v>48</v>
      </c>
      <c r="O1866" s="5">
        <f t="shared" si="203"/>
        <v>0.42892307692307691</v>
      </c>
      <c r="P1866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t="s">
        <v>8281</v>
      </c>
      <c r="T1866" t="b">
        <v>0</v>
      </c>
      <c r="U1866" t="str">
        <f t="shared" si="209"/>
        <v>Unsuccessful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8224</v>
      </c>
      <c r="H1867" t="s">
        <v>8245</v>
      </c>
      <c r="I1867" s="10">
        <f t="shared" si="207"/>
        <v>42680.409108796295</v>
      </c>
      <c r="J1867" s="10">
        <f t="shared" si="208"/>
        <v>42645.367442129631</v>
      </c>
      <c r="K1867">
        <v>1478425747</v>
      </c>
      <c r="L1867">
        <v>1475398147</v>
      </c>
      <c r="M1867" t="b">
        <v>0</v>
      </c>
      <c r="N1867">
        <v>2</v>
      </c>
      <c r="O1867" s="5">
        <f t="shared" si="203"/>
        <v>3.6363636363636364E-5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t="s">
        <v>8281</v>
      </c>
      <c r="T1867" t="b">
        <v>0</v>
      </c>
      <c r="U1867" t="str">
        <f t="shared" si="209"/>
        <v>Unsuccessful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8223</v>
      </c>
      <c r="H1868" t="s">
        <v>8244</v>
      </c>
      <c r="I1868" s="10">
        <f t="shared" si="207"/>
        <v>42795.166666666672</v>
      </c>
      <c r="J1868" s="10">
        <f t="shared" si="208"/>
        <v>42742.246493055558</v>
      </c>
      <c r="K1868">
        <v>1488340800</v>
      </c>
      <c r="L1868">
        <v>1483768497</v>
      </c>
      <c r="M1868" t="b">
        <v>0</v>
      </c>
      <c r="N1868">
        <v>2</v>
      </c>
      <c r="O1868" s="5">
        <f t="shared" si="203"/>
        <v>5.0000000000000001E-3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t="s">
        <v>8281</v>
      </c>
      <c r="T1868" t="b">
        <v>0</v>
      </c>
      <c r="U1868" t="str">
        <f t="shared" si="209"/>
        <v>Unsuccessful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8223</v>
      </c>
      <c r="H1869" t="s">
        <v>8244</v>
      </c>
      <c r="I1869" s="10">
        <f t="shared" si="207"/>
        <v>42679.924907407403</v>
      </c>
      <c r="J1869" s="10">
        <f t="shared" si="208"/>
        <v>42649.924907407403</v>
      </c>
      <c r="K1869">
        <v>1478383912</v>
      </c>
      <c r="L1869">
        <v>1475791912</v>
      </c>
      <c r="M1869" t="b">
        <v>0</v>
      </c>
      <c r="N1869">
        <v>1</v>
      </c>
      <c r="O1869" s="5">
        <f t="shared" si="203"/>
        <v>5.0000000000000001E-4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t="s">
        <v>8281</v>
      </c>
      <c r="T1869" t="b">
        <v>0</v>
      </c>
      <c r="U1869" t="str">
        <f t="shared" si="209"/>
        <v>Unsuccessful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8223</v>
      </c>
      <c r="H1870" t="s">
        <v>8244</v>
      </c>
      <c r="I1870" s="10">
        <f t="shared" si="207"/>
        <v>42353.332638888889</v>
      </c>
      <c r="J1870" s="10">
        <f t="shared" si="208"/>
        <v>42328.779224537036</v>
      </c>
      <c r="K1870">
        <v>1450166340</v>
      </c>
      <c r="L1870">
        <v>1448044925</v>
      </c>
      <c r="M1870" t="b">
        <v>0</v>
      </c>
      <c r="N1870">
        <v>17</v>
      </c>
      <c r="O1870" s="5">
        <f t="shared" si="203"/>
        <v>4.8680000000000001E-2</v>
      </c>
      <c r="P1870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t="s">
        <v>8281</v>
      </c>
      <c r="T1870" t="b">
        <v>0</v>
      </c>
      <c r="U1870" t="str">
        <f t="shared" si="209"/>
        <v>Unsuccessful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8223</v>
      </c>
      <c r="H1871" t="s">
        <v>8244</v>
      </c>
      <c r="I1871" s="10">
        <f t="shared" si="207"/>
        <v>42739.002881944441</v>
      </c>
      <c r="J1871" s="10">
        <f t="shared" si="208"/>
        <v>42709.002881944441</v>
      </c>
      <c r="K1871">
        <v>1483488249</v>
      </c>
      <c r="L1871">
        <v>1480896249</v>
      </c>
      <c r="M1871" t="b">
        <v>0</v>
      </c>
      <c r="N1871">
        <v>0</v>
      </c>
      <c r="O1871" s="5">
        <f t="shared" si="203"/>
        <v>0</v>
      </c>
      <c r="P1871" t="str">
        <f t="shared" si="204"/>
        <v>Received No Donations</v>
      </c>
      <c r="Q1871" t="str">
        <f t="shared" si="205"/>
        <v>games</v>
      </c>
      <c r="R1871" t="str">
        <f t="shared" si="206"/>
        <v>mobile games</v>
      </c>
      <c r="S1871" t="s">
        <v>8281</v>
      </c>
      <c r="T1871" t="b">
        <v>0</v>
      </c>
      <c r="U1871" t="str">
        <f t="shared" si="209"/>
        <v>Unsuccessful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8223</v>
      </c>
      <c r="H1872" t="s">
        <v>8244</v>
      </c>
      <c r="I1872" s="10">
        <f t="shared" si="207"/>
        <v>42400.178472222222</v>
      </c>
      <c r="J1872" s="10">
        <f t="shared" si="208"/>
        <v>42371.355729166666</v>
      </c>
      <c r="K1872">
        <v>1454213820</v>
      </c>
      <c r="L1872">
        <v>1451723535</v>
      </c>
      <c r="M1872" t="b">
        <v>0</v>
      </c>
      <c r="N1872">
        <v>11</v>
      </c>
      <c r="O1872" s="5">
        <f t="shared" si="203"/>
        <v>0.10314285714285715</v>
      </c>
      <c r="P1872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t="s">
        <v>8281</v>
      </c>
      <c r="T1872" t="b">
        <v>0</v>
      </c>
      <c r="U1872" t="str">
        <f t="shared" si="209"/>
        <v>Unsuccessful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8223</v>
      </c>
      <c r="H1873" t="s">
        <v>8244</v>
      </c>
      <c r="I1873" s="10">
        <f t="shared" si="207"/>
        <v>41963.825243055559</v>
      </c>
      <c r="J1873" s="10">
        <f t="shared" si="208"/>
        <v>41923.783576388887</v>
      </c>
      <c r="K1873">
        <v>1416512901</v>
      </c>
      <c r="L1873">
        <v>1413053301</v>
      </c>
      <c r="M1873" t="b">
        <v>0</v>
      </c>
      <c r="N1873">
        <v>95</v>
      </c>
      <c r="O1873" s="5">
        <f t="shared" si="203"/>
        <v>0.7178461538461538</v>
      </c>
      <c r="P187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t="s">
        <v>8281</v>
      </c>
      <c r="T1873" t="b">
        <v>0</v>
      </c>
      <c r="U1873" t="str">
        <f t="shared" si="209"/>
        <v>Unsuccessful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8223</v>
      </c>
      <c r="H1874" t="s">
        <v>8244</v>
      </c>
      <c r="I1874" s="10">
        <f t="shared" si="207"/>
        <v>42185.129652777774</v>
      </c>
      <c r="J1874" s="10">
        <f t="shared" si="208"/>
        <v>42155.129652777774</v>
      </c>
      <c r="K1874">
        <v>1435633602</v>
      </c>
      <c r="L1874">
        <v>1433041602</v>
      </c>
      <c r="M1874" t="b">
        <v>0</v>
      </c>
      <c r="N1874">
        <v>13</v>
      </c>
      <c r="O1874" s="5">
        <f t="shared" si="203"/>
        <v>1.06E-2</v>
      </c>
      <c r="P1874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t="s">
        <v>8281</v>
      </c>
      <c r="T1874" t="b">
        <v>0</v>
      </c>
      <c r="U1874" t="str">
        <f t="shared" si="209"/>
        <v>Unsuccessful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8228</v>
      </c>
      <c r="H1875" t="s">
        <v>8249</v>
      </c>
      <c r="I1875" s="10">
        <f t="shared" si="207"/>
        <v>42193.697916666672</v>
      </c>
      <c r="J1875" s="10">
        <f t="shared" si="208"/>
        <v>42164.615856481483</v>
      </c>
      <c r="K1875">
        <v>1436373900</v>
      </c>
      <c r="L1875">
        <v>1433861210</v>
      </c>
      <c r="M1875" t="b">
        <v>0</v>
      </c>
      <c r="N1875">
        <v>2</v>
      </c>
      <c r="O1875" s="5">
        <f t="shared" si="203"/>
        <v>4.4999999999999997E-3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t="s">
        <v>8281</v>
      </c>
      <c r="T1875" t="b">
        <v>0</v>
      </c>
      <c r="U1875" t="str">
        <f t="shared" si="209"/>
        <v>Unsuccessful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8223</v>
      </c>
      <c r="H1876" t="s">
        <v>8244</v>
      </c>
      <c r="I1876" s="10">
        <f t="shared" si="207"/>
        <v>42549.969131944439</v>
      </c>
      <c r="J1876" s="10">
        <f t="shared" si="208"/>
        <v>42529.969131944439</v>
      </c>
      <c r="K1876">
        <v>1467155733</v>
      </c>
      <c r="L1876">
        <v>1465427733</v>
      </c>
      <c r="M1876" t="b">
        <v>0</v>
      </c>
      <c r="N1876">
        <v>2</v>
      </c>
      <c r="O1876" s="5">
        <f t="shared" si="203"/>
        <v>1.6249999999999999E-4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t="s">
        <v>8281</v>
      </c>
      <c r="T1876" t="b">
        <v>0</v>
      </c>
      <c r="U1876" t="str">
        <f t="shared" si="209"/>
        <v>Unsuccessful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8223</v>
      </c>
      <c r="H1877" t="s">
        <v>8244</v>
      </c>
      <c r="I1877" s="10">
        <f t="shared" si="207"/>
        <v>42588.899398148147</v>
      </c>
      <c r="J1877" s="10">
        <f t="shared" si="208"/>
        <v>42528.899398148147</v>
      </c>
      <c r="K1877">
        <v>1470519308</v>
      </c>
      <c r="L1877">
        <v>1465335308</v>
      </c>
      <c r="M1877" t="b">
        <v>0</v>
      </c>
      <c r="N1877">
        <v>3</v>
      </c>
      <c r="O1877" s="5">
        <f t="shared" si="203"/>
        <v>5.1000000000000004E-3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t="s">
        <v>8281</v>
      </c>
      <c r="T1877" t="b">
        <v>0</v>
      </c>
      <c r="U1877" t="str">
        <f t="shared" si="209"/>
        <v>Unsuccessful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8225</v>
      </c>
      <c r="H1878" t="s">
        <v>8246</v>
      </c>
      <c r="I1878" s="10">
        <f t="shared" si="207"/>
        <v>41806.284780092596</v>
      </c>
      <c r="J1878" s="10">
        <f t="shared" si="208"/>
        <v>41776.284780092596</v>
      </c>
      <c r="K1878">
        <v>1402901405</v>
      </c>
      <c r="L1878">
        <v>1400309405</v>
      </c>
      <c r="M1878" t="b">
        <v>0</v>
      </c>
      <c r="N1878">
        <v>0</v>
      </c>
      <c r="O1878" s="5">
        <f t="shared" si="203"/>
        <v>0</v>
      </c>
      <c r="P1878" t="str">
        <f t="shared" si="204"/>
        <v>Received No Donations</v>
      </c>
      <c r="Q1878" t="str">
        <f t="shared" si="205"/>
        <v>games</v>
      </c>
      <c r="R1878" t="str">
        <f t="shared" si="206"/>
        <v>mobile games</v>
      </c>
      <c r="S1878" t="s">
        <v>8281</v>
      </c>
      <c r="T1878" t="b">
        <v>0</v>
      </c>
      <c r="U1878" t="str">
        <f t="shared" si="209"/>
        <v>Unsuccessful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8223</v>
      </c>
      <c r="H1879" t="s">
        <v>8244</v>
      </c>
      <c r="I1879" s="10">
        <f t="shared" si="207"/>
        <v>42064.029224537036</v>
      </c>
      <c r="J1879" s="10">
        <f t="shared" si="208"/>
        <v>42035.029224537036</v>
      </c>
      <c r="K1879">
        <v>1425170525</v>
      </c>
      <c r="L1879">
        <v>1422664925</v>
      </c>
      <c r="M1879" t="b">
        <v>0</v>
      </c>
      <c r="N1879">
        <v>0</v>
      </c>
      <c r="O1879" s="5">
        <f t="shared" si="203"/>
        <v>0</v>
      </c>
      <c r="P1879" t="str">
        <f t="shared" si="204"/>
        <v>Received No Donations</v>
      </c>
      <c r="Q1879" t="str">
        <f t="shared" si="205"/>
        <v>games</v>
      </c>
      <c r="R1879" t="str">
        <f t="shared" si="206"/>
        <v>mobile games</v>
      </c>
      <c r="S1879" t="s">
        <v>8281</v>
      </c>
      <c r="T1879" t="b">
        <v>0</v>
      </c>
      <c r="U1879" t="str">
        <f t="shared" si="209"/>
        <v>Unsuccessful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8225</v>
      </c>
      <c r="H1880" t="s">
        <v>8246</v>
      </c>
      <c r="I1880" s="10">
        <f t="shared" si="207"/>
        <v>41803.008738425924</v>
      </c>
      <c r="J1880" s="10">
        <f t="shared" si="208"/>
        <v>41773.008738425924</v>
      </c>
      <c r="K1880">
        <v>1402618355</v>
      </c>
      <c r="L1880">
        <v>1400026355</v>
      </c>
      <c r="M1880" t="b">
        <v>0</v>
      </c>
      <c r="N1880">
        <v>0</v>
      </c>
      <c r="O1880" s="5">
        <f t="shared" si="203"/>
        <v>0</v>
      </c>
      <c r="P1880" t="str">
        <f t="shared" si="204"/>
        <v>Received No Donations</v>
      </c>
      <c r="Q1880" t="str">
        <f t="shared" si="205"/>
        <v>games</v>
      </c>
      <c r="R1880" t="str">
        <f t="shared" si="206"/>
        <v>mobile games</v>
      </c>
      <c r="S1880" t="s">
        <v>8281</v>
      </c>
      <c r="T1880" t="b">
        <v>0</v>
      </c>
      <c r="U1880" t="str">
        <f t="shared" si="209"/>
        <v>Unsuccessful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8226</v>
      </c>
      <c r="H1881" t="s">
        <v>8247</v>
      </c>
      <c r="I1881" s="10">
        <f t="shared" si="207"/>
        <v>42443.607974537037</v>
      </c>
      <c r="J1881" s="10">
        <f t="shared" si="208"/>
        <v>42413.649641203709</v>
      </c>
      <c r="K1881">
        <v>1457966129</v>
      </c>
      <c r="L1881">
        <v>1455377729</v>
      </c>
      <c r="M1881" t="b">
        <v>0</v>
      </c>
      <c r="N1881">
        <v>2</v>
      </c>
      <c r="O1881" s="5">
        <f t="shared" si="203"/>
        <v>1.1999999999999999E-3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t="s">
        <v>8281</v>
      </c>
      <c r="T1881" t="b">
        <v>0</v>
      </c>
      <c r="U1881" t="str">
        <f t="shared" si="209"/>
        <v>Unsuccessful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8224</v>
      </c>
      <c r="H1882" t="s">
        <v>8245</v>
      </c>
      <c r="I1882" s="10">
        <f t="shared" si="207"/>
        <v>42459.525231481486</v>
      </c>
      <c r="J1882" s="10">
        <f t="shared" si="208"/>
        <v>42430.566898148143</v>
      </c>
      <c r="K1882">
        <v>1459341380</v>
      </c>
      <c r="L1882">
        <v>1456839380</v>
      </c>
      <c r="M1882" t="b">
        <v>0</v>
      </c>
      <c r="N1882">
        <v>24</v>
      </c>
      <c r="O1882" s="5">
        <f t="shared" si="203"/>
        <v>0.20080000000000001</v>
      </c>
      <c r="P1882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t="s">
        <v>8281</v>
      </c>
      <c r="T1882" t="b">
        <v>0</v>
      </c>
      <c r="U1882" t="str">
        <f t="shared" si="209"/>
        <v>Unsuccessful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8244</v>
      </c>
      <c r="I1883" s="10">
        <f t="shared" si="207"/>
        <v>42073.110983796301</v>
      </c>
      <c r="J1883" s="10">
        <f t="shared" si="208"/>
        <v>42043.152650462958</v>
      </c>
      <c r="K1883">
        <v>1425955189</v>
      </c>
      <c r="L1883">
        <v>1423366789</v>
      </c>
      <c r="M1883" t="b">
        <v>0</v>
      </c>
      <c r="N1883">
        <v>70</v>
      </c>
      <c r="O1883" s="5">
        <f t="shared" si="203"/>
        <v>1.726845</v>
      </c>
      <c r="P188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t="s">
        <v>8277</v>
      </c>
      <c r="T1883" t="b">
        <v>1</v>
      </c>
      <c r="U1883" t="str">
        <f t="shared" si="209"/>
        <v>Successful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8244</v>
      </c>
      <c r="I1884" s="10">
        <f t="shared" si="207"/>
        <v>41100.991666666669</v>
      </c>
      <c r="J1884" s="10">
        <f t="shared" si="208"/>
        <v>41067.949212962965</v>
      </c>
      <c r="K1884">
        <v>1341964080</v>
      </c>
      <c r="L1884">
        <v>1339109212</v>
      </c>
      <c r="M1884" t="b">
        <v>0</v>
      </c>
      <c r="N1884">
        <v>81</v>
      </c>
      <c r="O1884" s="5">
        <f t="shared" si="203"/>
        <v>1.008955223880597</v>
      </c>
      <c r="P1884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t="s">
        <v>8277</v>
      </c>
      <c r="T1884" t="b">
        <v>1</v>
      </c>
      <c r="U1884" t="str">
        <f t="shared" si="209"/>
        <v>Successful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8244</v>
      </c>
      <c r="I1885" s="10">
        <f t="shared" si="207"/>
        <v>41007.906342592592</v>
      </c>
      <c r="J1885" s="10">
        <f t="shared" si="208"/>
        <v>40977.948009259257</v>
      </c>
      <c r="K1885">
        <v>1333921508</v>
      </c>
      <c r="L1885">
        <v>1331333108</v>
      </c>
      <c r="M1885" t="b">
        <v>0</v>
      </c>
      <c r="N1885">
        <v>32</v>
      </c>
      <c r="O1885" s="5">
        <f t="shared" si="203"/>
        <v>1.0480480480480481</v>
      </c>
      <c r="P188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t="s">
        <v>8277</v>
      </c>
      <c r="T1885" t="b">
        <v>1</v>
      </c>
      <c r="U1885" t="str">
        <f t="shared" si="209"/>
        <v>Successful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8244</v>
      </c>
      <c r="I1886" s="10">
        <f t="shared" si="207"/>
        <v>41240.5</v>
      </c>
      <c r="J1886" s="10">
        <f t="shared" si="208"/>
        <v>41205.198321759257</v>
      </c>
      <c r="K1886">
        <v>1354017600</v>
      </c>
      <c r="L1886">
        <v>1350967535</v>
      </c>
      <c r="M1886" t="b">
        <v>0</v>
      </c>
      <c r="N1886">
        <v>26</v>
      </c>
      <c r="O1886" s="5">
        <f t="shared" si="203"/>
        <v>1.351</v>
      </c>
      <c r="P1886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t="s">
        <v>8277</v>
      </c>
      <c r="T1886" t="b">
        <v>1</v>
      </c>
      <c r="U1886" t="str">
        <f t="shared" si="209"/>
        <v>Successful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8244</v>
      </c>
      <c r="I1887" s="10">
        <f t="shared" si="207"/>
        <v>41131.916666666664</v>
      </c>
      <c r="J1887" s="10">
        <f t="shared" si="208"/>
        <v>41099.093865740739</v>
      </c>
      <c r="K1887">
        <v>1344636000</v>
      </c>
      <c r="L1887">
        <v>1341800110</v>
      </c>
      <c r="M1887" t="b">
        <v>0</v>
      </c>
      <c r="N1887">
        <v>105</v>
      </c>
      <c r="O1887" s="5">
        <f t="shared" si="203"/>
        <v>1.1632786885245903</v>
      </c>
      <c r="P188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t="s">
        <v>8277</v>
      </c>
      <c r="T1887" t="b">
        <v>1</v>
      </c>
      <c r="U1887" t="str">
        <f t="shared" si="209"/>
        <v>Successful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8244</v>
      </c>
      <c r="I1888" s="10">
        <f t="shared" si="207"/>
        <v>41955.94835648148</v>
      </c>
      <c r="J1888" s="10">
        <f t="shared" si="208"/>
        <v>41925.906689814816</v>
      </c>
      <c r="K1888">
        <v>1415832338</v>
      </c>
      <c r="L1888">
        <v>1413236738</v>
      </c>
      <c r="M1888" t="b">
        <v>0</v>
      </c>
      <c r="N1888">
        <v>29</v>
      </c>
      <c r="O1888" s="5">
        <f t="shared" si="203"/>
        <v>1.0208333333333333</v>
      </c>
      <c r="P1888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t="s">
        <v>8277</v>
      </c>
      <c r="T1888" t="b">
        <v>1</v>
      </c>
      <c r="U1888" t="str">
        <f t="shared" si="209"/>
        <v>Successful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8247</v>
      </c>
      <c r="I1889" s="10">
        <f t="shared" si="207"/>
        <v>42341.895833333328</v>
      </c>
      <c r="J1889" s="10">
        <f t="shared" si="208"/>
        <v>42323.800138888888</v>
      </c>
      <c r="K1889">
        <v>1449178200</v>
      </c>
      <c r="L1889">
        <v>1447614732</v>
      </c>
      <c r="M1889" t="b">
        <v>0</v>
      </c>
      <c r="N1889">
        <v>8</v>
      </c>
      <c r="O1889" s="5">
        <f t="shared" si="203"/>
        <v>1.1116666666666666</v>
      </c>
      <c r="P1889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t="s">
        <v>8277</v>
      </c>
      <c r="T1889" t="b">
        <v>1</v>
      </c>
      <c r="U1889" t="str">
        <f t="shared" si="209"/>
        <v>Successful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8244</v>
      </c>
      <c r="I1890" s="10">
        <f t="shared" si="207"/>
        <v>40330.207638888889</v>
      </c>
      <c r="J1890" s="10">
        <f t="shared" si="208"/>
        <v>40299.239953703705</v>
      </c>
      <c r="K1890">
        <v>1275368340</v>
      </c>
      <c r="L1890">
        <v>1272692732</v>
      </c>
      <c r="M1890" t="b">
        <v>0</v>
      </c>
      <c r="N1890">
        <v>89</v>
      </c>
      <c r="O1890" s="5">
        <f t="shared" si="203"/>
        <v>1.6608000000000001</v>
      </c>
      <c r="P1890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t="s">
        <v>8277</v>
      </c>
      <c r="T1890" t="b">
        <v>1</v>
      </c>
      <c r="U1890" t="str">
        <f t="shared" si="209"/>
        <v>Successful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8244</v>
      </c>
      <c r="I1891" s="10">
        <f t="shared" si="207"/>
        <v>41344.751689814817</v>
      </c>
      <c r="J1891" s="10">
        <f t="shared" si="208"/>
        <v>41299.793356481481</v>
      </c>
      <c r="K1891">
        <v>1363024946</v>
      </c>
      <c r="L1891">
        <v>1359140546</v>
      </c>
      <c r="M1891" t="b">
        <v>0</v>
      </c>
      <c r="N1891">
        <v>44</v>
      </c>
      <c r="O1891" s="5">
        <f t="shared" si="203"/>
        <v>1.0660000000000001</v>
      </c>
      <c r="P1891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t="s">
        <v>8277</v>
      </c>
      <c r="T1891" t="b">
        <v>1</v>
      </c>
      <c r="U1891" t="str">
        <f t="shared" si="209"/>
        <v>Successful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8244</v>
      </c>
      <c r="I1892" s="10">
        <f t="shared" si="207"/>
        <v>41258.786203703705</v>
      </c>
      <c r="J1892" s="10">
        <f t="shared" si="208"/>
        <v>41228.786203703705</v>
      </c>
      <c r="K1892">
        <v>1355597528</v>
      </c>
      <c r="L1892">
        <v>1353005528</v>
      </c>
      <c r="M1892" t="b">
        <v>0</v>
      </c>
      <c r="N1892">
        <v>246</v>
      </c>
      <c r="O1892" s="5">
        <f t="shared" si="203"/>
        <v>1.4458441666666668</v>
      </c>
      <c r="P1892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t="s">
        <v>8277</v>
      </c>
      <c r="T1892" t="b">
        <v>1</v>
      </c>
      <c r="U1892" t="str">
        <f t="shared" si="209"/>
        <v>Successful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8244</v>
      </c>
      <c r="I1893" s="10">
        <f t="shared" si="207"/>
        <v>40381.25</v>
      </c>
      <c r="J1893" s="10">
        <f t="shared" si="208"/>
        <v>40335.798078703701</v>
      </c>
      <c r="K1893">
        <v>1279778400</v>
      </c>
      <c r="L1893">
        <v>1275851354</v>
      </c>
      <c r="M1893" t="b">
        <v>0</v>
      </c>
      <c r="N1893">
        <v>120</v>
      </c>
      <c r="O1893" s="5">
        <f t="shared" si="203"/>
        <v>1.0555000000000001</v>
      </c>
      <c r="P189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t="s">
        <v>8277</v>
      </c>
      <c r="T1893" t="b">
        <v>1</v>
      </c>
      <c r="U1893" t="str">
        <f t="shared" si="209"/>
        <v>Successful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8244</v>
      </c>
      <c r="I1894" s="10">
        <f t="shared" si="207"/>
        <v>40701.637511574074</v>
      </c>
      <c r="J1894" s="10">
        <f t="shared" si="208"/>
        <v>40671.637511574074</v>
      </c>
      <c r="K1894">
        <v>1307459881</v>
      </c>
      <c r="L1894">
        <v>1304867881</v>
      </c>
      <c r="M1894" t="b">
        <v>0</v>
      </c>
      <c r="N1894">
        <v>26</v>
      </c>
      <c r="O1894" s="5">
        <f t="shared" si="203"/>
        <v>1.3660000000000001</v>
      </c>
      <c r="P1894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t="s">
        <v>8277</v>
      </c>
      <c r="T1894" t="b">
        <v>1</v>
      </c>
      <c r="U1894" t="str">
        <f t="shared" si="209"/>
        <v>Successful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8244</v>
      </c>
      <c r="I1895" s="10">
        <f t="shared" si="207"/>
        <v>40649.165972222225</v>
      </c>
      <c r="J1895" s="10">
        <f t="shared" si="208"/>
        <v>40632.94195601852</v>
      </c>
      <c r="K1895">
        <v>1302926340</v>
      </c>
      <c r="L1895">
        <v>1301524585</v>
      </c>
      <c r="M1895" t="b">
        <v>0</v>
      </c>
      <c r="N1895">
        <v>45</v>
      </c>
      <c r="O1895" s="5">
        <f t="shared" si="203"/>
        <v>1.04</v>
      </c>
      <c r="P189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t="s">
        <v>8277</v>
      </c>
      <c r="T1895" t="b">
        <v>1</v>
      </c>
      <c r="U1895" t="str">
        <f t="shared" si="209"/>
        <v>Successful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8244</v>
      </c>
      <c r="I1896" s="10">
        <f t="shared" si="207"/>
        <v>40951.90489583333</v>
      </c>
      <c r="J1896" s="10">
        <f t="shared" si="208"/>
        <v>40920.90489583333</v>
      </c>
      <c r="K1896">
        <v>1329082983</v>
      </c>
      <c r="L1896">
        <v>1326404583</v>
      </c>
      <c r="M1896" t="b">
        <v>0</v>
      </c>
      <c r="N1896">
        <v>20</v>
      </c>
      <c r="O1896" s="5">
        <f t="shared" si="203"/>
        <v>1.145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t="s">
        <v>8277</v>
      </c>
      <c r="T1896" t="b">
        <v>1</v>
      </c>
      <c r="U1896" t="str">
        <f t="shared" si="209"/>
        <v>Successful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8244</v>
      </c>
      <c r="I1897" s="10">
        <f t="shared" si="207"/>
        <v>42297.746782407412</v>
      </c>
      <c r="J1897" s="10">
        <f t="shared" si="208"/>
        <v>42267.746782407412</v>
      </c>
      <c r="K1897">
        <v>1445363722</v>
      </c>
      <c r="L1897">
        <v>1442771722</v>
      </c>
      <c r="M1897" t="b">
        <v>0</v>
      </c>
      <c r="N1897">
        <v>47</v>
      </c>
      <c r="O1897" s="5">
        <f t="shared" si="203"/>
        <v>1.0171957671957672</v>
      </c>
      <c r="P189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t="s">
        <v>8277</v>
      </c>
      <c r="T1897" t="b">
        <v>1</v>
      </c>
      <c r="U1897" t="str">
        <f t="shared" si="209"/>
        <v>Successful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8244</v>
      </c>
      <c r="I1898" s="10">
        <f t="shared" si="207"/>
        <v>41011.710243055553</v>
      </c>
      <c r="J1898" s="10">
        <f t="shared" si="208"/>
        <v>40981.710243055553</v>
      </c>
      <c r="K1898">
        <v>1334250165</v>
      </c>
      <c r="L1898">
        <v>1331658165</v>
      </c>
      <c r="M1898" t="b">
        <v>0</v>
      </c>
      <c r="N1898">
        <v>13</v>
      </c>
      <c r="O1898" s="5">
        <f t="shared" si="203"/>
        <v>1.2394678492239468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t="s">
        <v>8277</v>
      </c>
      <c r="T1898" t="b">
        <v>1</v>
      </c>
      <c r="U1898" t="str">
        <f t="shared" si="209"/>
        <v>Successful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8244</v>
      </c>
      <c r="I1899" s="10">
        <f t="shared" si="207"/>
        <v>41702.875</v>
      </c>
      <c r="J1899" s="10">
        <f t="shared" si="208"/>
        <v>41680.583402777775</v>
      </c>
      <c r="K1899">
        <v>1393966800</v>
      </c>
      <c r="L1899">
        <v>1392040806</v>
      </c>
      <c r="M1899" t="b">
        <v>0</v>
      </c>
      <c r="N1899">
        <v>183</v>
      </c>
      <c r="O1899" s="5">
        <f t="shared" si="203"/>
        <v>1.0245669291338582</v>
      </c>
      <c r="P1899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t="s">
        <v>8277</v>
      </c>
      <c r="T1899" t="b">
        <v>1</v>
      </c>
      <c r="U1899" t="str">
        <f t="shared" si="209"/>
        <v>Successful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8244</v>
      </c>
      <c r="I1900" s="10">
        <f t="shared" si="207"/>
        <v>42401.75</v>
      </c>
      <c r="J1900" s="10">
        <f t="shared" si="208"/>
        <v>42366.192974537036</v>
      </c>
      <c r="K1900">
        <v>1454349600</v>
      </c>
      <c r="L1900">
        <v>1451277473</v>
      </c>
      <c r="M1900" t="b">
        <v>0</v>
      </c>
      <c r="N1900">
        <v>21</v>
      </c>
      <c r="O1900" s="5">
        <f t="shared" si="203"/>
        <v>1.4450000000000001</v>
      </c>
      <c r="P1900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t="s">
        <v>8277</v>
      </c>
      <c r="T1900" t="b">
        <v>1</v>
      </c>
      <c r="U1900" t="str">
        <f t="shared" si="209"/>
        <v>Successful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8244</v>
      </c>
      <c r="I1901" s="10">
        <f t="shared" si="207"/>
        <v>42088.90006944444</v>
      </c>
      <c r="J1901" s="10">
        <f t="shared" si="208"/>
        <v>42058.941736111112</v>
      </c>
      <c r="K1901">
        <v>1427319366</v>
      </c>
      <c r="L1901">
        <v>1424730966</v>
      </c>
      <c r="M1901" t="b">
        <v>0</v>
      </c>
      <c r="N1901">
        <v>42</v>
      </c>
      <c r="O1901" s="5">
        <f t="shared" si="203"/>
        <v>1.3333333333333333</v>
      </c>
      <c r="P1901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t="s">
        <v>8277</v>
      </c>
      <c r="T1901" t="b">
        <v>1</v>
      </c>
      <c r="U1901" t="str">
        <f t="shared" si="209"/>
        <v>Successful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8244</v>
      </c>
      <c r="I1902" s="10">
        <f t="shared" si="207"/>
        <v>41188.415972222225</v>
      </c>
      <c r="J1902" s="10">
        <f t="shared" si="208"/>
        <v>41160.871886574074</v>
      </c>
      <c r="K1902">
        <v>1349517540</v>
      </c>
      <c r="L1902">
        <v>1347137731</v>
      </c>
      <c r="M1902" t="b">
        <v>0</v>
      </c>
      <c r="N1902">
        <v>54</v>
      </c>
      <c r="O1902" s="5">
        <f t="shared" si="203"/>
        <v>1.0936440000000001</v>
      </c>
      <c r="P1902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t="s">
        <v>8277</v>
      </c>
      <c r="T1902" t="b">
        <v>1</v>
      </c>
      <c r="U1902" t="str">
        <f t="shared" si="209"/>
        <v>Successful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8224</v>
      </c>
      <c r="H1903" t="s">
        <v>8245</v>
      </c>
      <c r="I1903" s="10">
        <f t="shared" si="207"/>
        <v>42146.541666666672</v>
      </c>
      <c r="J1903" s="10">
        <f t="shared" si="208"/>
        <v>42116.54315972222</v>
      </c>
      <c r="K1903">
        <v>1432299600</v>
      </c>
      <c r="L1903">
        <v>1429707729</v>
      </c>
      <c r="M1903" t="b">
        <v>0</v>
      </c>
      <c r="N1903">
        <v>25</v>
      </c>
      <c r="O1903" s="5">
        <f t="shared" si="203"/>
        <v>2.696969696969697E-2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t="s">
        <v>8292</v>
      </c>
      <c r="T1903" t="b">
        <v>0</v>
      </c>
      <c r="U1903" t="str">
        <f t="shared" si="209"/>
        <v>Unsuccessful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8232</v>
      </c>
      <c r="H1904" t="s">
        <v>8247</v>
      </c>
      <c r="I1904" s="10">
        <f t="shared" si="207"/>
        <v>42067.789895833332</v>
      </c>
      <c r="J1904" s="10">
        <f t="shared" si="208"/>
        <v>42037.789895833332</v>
      </c>
      <c r="K1904">
        <v>1425495447</v>
      </c>
      <c r="L1904">
        <v>1422903447</v>
      </c>
      <c r="M1904" t="b">
        <v>0</v>
      </c>
      <c r="N1904">
        <v>3</v>
      </c>
      <c r="O1904" s="5">
        <f t="shared" si="203"/>
        <v>1.2E-2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t="s">
        <v>8292</v>
      </c>
      <c r="T1904" t="b">
        <v>0</v>
      </c>
      <c r="U1904" t="str">
        <f t="shared" si="209"/>
        <v>Unsuccessful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8223</v>
      </c>
      <c r="H1905" t="s">
        <v>8244</v>
      </c>
      <c r="I1905" s="10">
        <f t="shared" si="207"/>
        <v>42762.770729166667</v>
      </c>
      <c r="J1905" s="10">
        <f t="shared" si="208"/>
        <v>42702.770729166667</v>
      </c>
      <c r="K1905">
        <v>1485541791</v>
      </c>
      <c r="L1905">
        <v>1480357791</v>
      </c>
      <c r="M1905" t="b">
        <v>0</v>
      </c>
      <c r="N1905">
        <v>41</v>
      </c>
      <c r="O1905" s="5">
        <f t="shared" si="203"/>
        <v>0.46600000000000003</v>
      </c>
      <c r="P190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t="s">
        <v>8292</v>
      </c>
      <c r="T1905" t="b">
        <v>0</v>
      </c>
      <c r="U1905" t="str">
        <f t="shared" si="209"/>
        <v>Unsuccessful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8223</v>
      </c>
      <c r="H1906" t="s">
        <v>8244</v>
      </c>
      <c r="I1906" s="10">
        <f t="shared" si="207"/>
        <v>42371.685428240744</v>
      </c>
      <c r="J1906" s="10">
        <f t="shared" si="208"/>
        <v>42326.685428240744</v>
      </c>
      <c r="K1906">
        <v>1451752021</v>
      </c>
      <c r="L1906">
        <v>1447864021</v>
      </c>
      <c r="M1906" t="b">
        <v>0</v>
      </c>
      <c r="N1906">
        <v>2</v>
      </c>
      <c r="O1906" s="5">
        <f t="shared" si="203"/>
        <v>1E-3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t="s">
        <v>8292</v>
      </c>
      <c r="T1906" t="b">
        <v>0</v>
      </c>
      <c r="U1906" t="str">
        <f t="shared" si="209"/>
        <v>Unsuccessful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8223</v>
      </c>
      <c r="H1907" t="s">
        <v>8244</v>
      </c>
      <c r="I1907" s="10">
        <f t="shared" si="207"/>
        <v>41889.925856481481</v>
      </c>
      <c r="J1907" s="10">
        <f t="shared" si="208"/>
        <v>41859.925856481481</v>
      </c>
      <c r="K1907">
        <v>1410127994</v>
      </c>
      <c r="L1907">
        <v>1407535994</v>
      </c>
      <c r="M1907" t="b">
        <v>0</v>
      </c>
      <c r="N1907">
        <v>4</v>
      </c>
      <c r="O1907" s="5">
        <f t="shared" si="203"/>
        <v>1.6800000000000001E-3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t="s">
        <v>8292</v>
      </c>
      <c r="T1907" t="b">
        <v>0</v>
      </c>
      <c r="U1907" t="str">
        <f t="shared" si="209"/>
        <v>Unsuccessful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8223</v>
      </c>
      <c r="H1908" t="s">
        <v>8244</v>
      </c>
      <c r="I1908" s="10">
        <f t="shared" si="207"/>
        <v>42544.671099537038</v>
      </c>
      <c r="J1908" s="10">
        <f t="shared" si="208"/>
        <v>42514.671099537038</v>
      </c>
      <c r="K1908">
        <v>1466697983</v>
      </c>
      <c r="L1908">
        <v>1464105983</v>
      </c>
      <c r="M1908" t="b">
        <v>0</v>
      </c>
      <c r="N1908">
        <v>99</v>
      </c>
      <c r="O1908" s="5">
        <f t="shared" si="203"/>
        <v>0.42759999999999998</v>
      </c>
      <c r="P1908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t="s">
        <v>8292</v>
      </c>
      <c r="T1908" t="b">
        <v>0</v>
      </c>
      <c r="U1908" t="str">
        <f t="shared" si="209"/>
        <v>Unsuccessful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8223</v>
      </c>
      <c r="H1909" t="s">
        <v>8244</v>
      </c>
      <c r="I1909" s="10">
        <f t="shared" si="207"/>
        <v>41782.587094907409</v>
      </c>
      <c r="J1909" s="10">
        <f t="shared" si="208"/>
        <v>41767.587094907409</v>
      </c>
      <c r="K1909">
        <v>1400853925</v>
      </c>
      <c r="L1909">
        <v>1399557925</v>
      </c>
      <c r="M1909" t="b">
        <v>0</v>
      </c>
      <c r="N1909">
        <v>4</v>
      </c>
      <c r="O1909" s="5">
        <f t="shared" si="203"/>
        <v>2.8333333333333335E-3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t="s">
        <v>8292</v>
      </c>
      <c r="T1909" t="b">
        <v>0</v>
      </c>
      <c r="U1909" t="str">
        <f t="shared" si="209"/>
        <v>Unsuccessful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8223</v>
      </c>
      <c r="H1910" t="s">
        <v>8244</v>
      </c>
      <c r="I1910" s="10">
        <f t="shared" si="207"/>
        <v>42733.917824074073</v>
      </c>
      <c r="J1910" s="10">
        <f t="shared" si="208"/>
        <v>42703.917824074073</v>
      </c>
      <c r="K1910">
        <v>1483048900</v>
      </c>
      <c r="L1910">
        <v>1480456900</v>
      </c>
      <c r="M1910" t="b">
        <v>0</v>
      </c>
      <c r="N1910">
        <v>4</v>
      </c>
      <c r="O1910" s="5">
        <f t="shared" si="203"/>
        <v>1.7319999999999999E-2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t="s">
        <v>8292</v>
      </c>
      <c r="T1910" t="b">
        <v>0</v>
      </c>
      <c r="U1910" t="str">
        <f t="shared" si="209"/>
        <v>Unsuccessful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8223</v>
      </c>
      <c r="H1911" t="s">
        <v>8244</v>
      </c>
      <c r="I1911" s="10">
        <f t="shared" si="207"/>
        <v>41935.429155092592</v>
      </c>
      <c r="J1911" s="10">
        <f t="shared" si="208"/>
        <v>41905.429155092592</v>
      </c>
      <c r="K1911">
        <v>1414059479</v>
      </c>
      <c r="L1911">
        <v>1411467479</v>
      </c>
      <c r="M1911" t="b">
        <v>0</v>
      </c>
      <c r="N1911">
        <v>38</v>
      </c>
      <c r="O1911" s="5">
        <f t="shared" si="203"/>
        <v>0.14111428571428572</v>
      </c>
      <c r="P1911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t="s">
        <v>8292</v>
      </c>
      <c r="T1911" t="b">
        <v>0</v>
      </c>
      <c r="U1911" t="str">
        <f t="shared" si="209"/>
        <v>Unsuccessful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8232</v>
      </c>
      <c r="H1912" t="s">
        <v>8247</v>
      </c>
      <c r="I1912" s="10">
        <f t="shared" si="207"/>
        <v>42308.947916666672</v>
      </c>
      <c r="J1912" s="10">
        <f t="shared" si="208"/>
        <v>42264.963159722218</v>
      </c>
      <c r="K1912">
        <v>1446331500</v>
      </c>
      <c r="L1912">
        <v>1442531217</v>
      </c>
      <c r="M1912" t="b">
        <v>0</v>
      </c>
      <c r="N1912">
        <v>285</v>
      </c>
      <c r="O1912" s="5">
        <f t="shared" si="203"/>
        <v>0.39395294117647056</v>
      </c>
      <c r="P1912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t="s">
        <v>8292</v>
      </c>
      <c r="T1912" t="b">
        <v>0</v>
      </c>
      <c r="U1912" t="str">
        <f t="shared" si="209"/>
        <v>Unsuccessful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8227</v>
      </c>
      <c r="H1913" t="s">
        <v>8248</v>
      </c>
      <c r="I1913" s="10">
        <f t="shared" si="207"/>
        <v>41860.033958333333</v>
      </c>
      <c r="J1913" s="10">
        <f t="shared" si="208"/>
        <v>41830.033958333333</v>
      </c>
      <c r="K1913">
        <v>1407545334</v>
      </c>
      <c r="L1913">
        <v>1404953334</v>
      </c>
      <c r="M1913" t="b">
        <v>0</v>
      </c>
      <c r="N1913">
        <v>1</v>
      </c>
      <c r="O1913" s="5">
        <f t="shared" si="203"/>
        <v>2.3529411764705883E-4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t="s">
        <v>8292</v>
      </c>
      <c r="T1913" t="b">
        <v>0</v>
      </c>
      <c r="U1913" t="str">
        <f t="shared" si="209"/>
        <v>Unsuccessful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8223</v>
      </c>
      <c r="H1914" t="s">
        <v>8244</v>
      </c>
      <c r="I1914" s="10">
        <f t="shared" si="207"/>
        <v>42159.226388888885</v>
      </c>
      <c r="J1914" s="10">
        <f t="shared" si="208"/>
        <v>42129.226388888885</v>
      </c>
      <c r="K1914">
        <v>1433395560</v>
      </c>
      <c r="L1914">
        <v>1430803560</v>
      </c>
      <c r="M1914" t="b">
        <v>0</v>
      </c>
      <c r="N1914">
        <v>42</v>
      </c>
      <c r="O1914" s="5">
        <f t="shared" si="203"/>
        <v>0.59299999999999997</v>
      </c>
      <c r="P1914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t="s">
        <v>8292</v>
      </c>
      <c r="T1914" t="b">
        <v>0</v>
      </c>
      <c r="U1914" t="str">
        <f t="shared" si="209"/>
        <v>Unsuccessful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8224</v>
      </c>
      <c r="H1915" t="s">
        <v>8245</v>
      </c>
      <c r="I1915" s="10">
        <f t="shared" si="207"/>
        <v>41920.511319444442</v>
      </c>
      <c r="J1915" s="10">
        <f t="shared" si="208"/>
        <v>41890.511319444442</v>
      </c>
      <c r="K1915">
        <v>1412770578</v>
      </c>
      <c r="L1915">
        <v>1410178578</v>
      </c>
      <c r="M1915" t="b">
        <v>0</v>
      </c>
      <c r="N1915">
        <v>26</v>
      </c>
      <c r="O1915" s="5">
        <f t="shared" si="203"/>
        <v>1.3270833333333334E-2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t="s">
        <v>8292</v>
      </c>
      <c r="T1915" t="b">
        <v>0</v>
      </c>
      <c r="U1915" t="str">
        <f t="shared" si="209"/>
        <v>Unsuccessful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8223</v>
      </c>
      <c r="H1916" t="s">
        <v>8244</v>
      </c>
      <c r="I1916" s="10">
        <f t="shared" si="207"/>
        <v>41944.165972222225</v>
      </c>
      <c r="J1916" s="10">
        <f t="shared" si="208"/>
        <v>41929.174456018518</v>
      </c>
      <c r="K1916">
        <v>1414814340</v>
      </c>
      <c r="L1916">
        <v>1413519073</v>
      </c>
      <c r="M1916" t="b">
        <v>0</v>
      </c>
      <c r="N1916">
        <v>2</v>
      </c>
      <c r="O1916" s="5">
        <f t="shared" si="203"/>
        <v>9.0090090090090086E-2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t="s">
        <v>8292</v>
      </c>
      <c r="T1916" t="b">
        <v>0</v>
      </c>
      <c r="U1916" t="str">
        <f t="shared" si="209"/>
        <v>Unsuccessful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8223</v>
      </c>
      <c r="H1917" t="s">
        <v>8244</v>
      </c>
      <c r="I1917" s="10">
        <f t="shared" si="207"/>
        <v>41884.04886574074</v>
      </c>
      <c r="J1917" s="10">
        <f t="shared" si="208"/>
        <v>41864.04886574074</v>
      </c>
      <c r="K1917">
        <v>1409620222</v>
      </c>
      <c r="L1917">
        <v>1407892222</v>
      </c>
      <c r="M1917" t="b">
        <v>0</v>
      </c>
      <c r="N1917">
        <v>4</v>
      </c>
      <c r="O1917" s="5">
        <f t="shared" si="203"/>
        <v>1.6E-2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t="s">
        <v>8292</v>
      </c>
      <c r="T1917" t="b">
        <v>0</v>
      </c>
      <c r="U1917" t="str">
        <f t="shared" si="209"/>
        <v>Unsuccessful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8223</v>
      </c>
      <c r="H1918" t="s">
        <v>8244</v>
      </c>
      <c r="I1918" s="10">
        <f t="shared" si="207"/>
        <v>42681.758969907409</v>
      </c>
      <c r="J1918" s="10">
        <f t="shared" si="208"/>
        <v>42656.717303240745</v>
      </c>
      <c r="K1918">
        <v>1478542375</v>
      </c>
      <c r="L1918">
        <v>1476378775</v>
      </c>
      <c r="M1918" t="b">
        <v>0</v>
      </c>
      <c r="N1918">
        <v>6</v>
      </c>
      <c r="O1918" s="5">
        <f t="shared" si="203"/>
        <v>5.1000000000000004E-3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t="s">
        <v>8292</v>
      </c>
      <c r="T1918" t="b">
        <v>0</v>
      </c>
      <c r="U1918" t="str">
        <f t="shared" si="209"/>
        <v>Unsuccessful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8230</v>
      </c>
      <c r="H1919" t="s">
        <v>8250</v>
      </c>
      <c r="I1919" s="10">
        <f t="shared" si="207"/>
        <v>42776.270057870366</v>
      </c>
      <c r="J1919" s="10">
        <f t="shared" si="208"/>
        <v>42746.270057870366</v>
      </c>
      <c r="K1919">
        <v>1486708133</v>
      </c>
      <c r="L1919">
        <v>1484116133</v>
      </c>
      <c r="M1919" t="b">
        <v>0</v>
      </c>
      <c r="N1919">
        <v>70</v>
      </c>
      <c r="O1919" s="5">
        <f t="shared" si="203"/>
        <v>0.52570512820512816</v>
      </c>
      <c r="P1919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t="s">
        <v>8292</v>
      </c>
      <c r="T1919" t="b">
        <v>0</v>
      </c>
      <c r="U1919" t="str">
        <f t="shared" si="209"/>
        <v>Unsuccessful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8223</v>
      </c>
      <c r="H1920" t="s">
        <v>8244</v>
      </c>
      <c r="I1920" s="10">
        <f t="shared" si="207"/>
        <v>41863.789942129632</v>
      </c>
      <c r="J1920" s="10">
        <f t="shared" si="208"/>
        <v>41828.789942129632</v>
      </c>
      <c r="K1920">
        <v>1407869851</v>
      </c>
      <c r="L1920">
        <v>1404845851</v>
      </c>
      <c r="M1920" t="b">
        <v>0</v>
      </c>
      <c r="N1920">
        <v>9</v>
      </c>
      <c r="O1920" s="5">
        <f t="shared" si="203"/>
        <v>1.04E-2</v>
      </c>
      <c r="P1920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t="s">
        <v>8292</v>
      </c>
      <c r="T1920" t="b">
        <v>0</v>
      </c>
      <c r="U1920" t="str">
        <f t="shared" si="209"/>
        <v>Unsuccessful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8223</v>
      </c>
      <c r="H1921" t="s">
        <v>8244</v>
      </c>
      <c r="I1921" s="10">
        <f t="shared" si="207"/>
        <v>42143.875567129631</v>
      </c>
      <c r="J1921" s="10">
        <f t="shared" si="208"/>
        <v>42113.875567129631</v>
      </c>
      <c r="K1921">
        <v>1432069249</v>
      </c>
      <c r="L1921">
        <v>1429477249</v>
      </c>
      <c r="M1921" t="b">
        <v>0</v>
      </c>
      <c r="N1921">
        <v>8</v>
      </c>
      <c r="O1921" s="5">
        <f t="shared" si="203"/>
        <v>0.47399999999999998</v>
      </c>
      <c r="P1921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t="s">
        <v>8292</v>
      </c>
      <c r="T1921" t="b">
        <v>0</v>
      </c>
      <c r="U1921" t="str">
        <f t="shared" si="209"/>
        <v>Unsuccessful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8224</v>
      </c>
      <c r="H1922" t="s">
        <v>8245</v>
      </c>
      <c r="I1922" s="10">
        <f t="shared" si="207"/>
        <v>42298.958333333328</v>
      </c>
      <c r="J1922" s="10">
        <f t="shared" si="208"/>
        <v>42270.875706018516</v>
      </c>
      <c r="K1922">
        <v>1445468400</v>
      </c>
      <c r="L1922">
        <v>1443042061</v>
      </c>
      <c r="M1922" t="b">
        <v>0</v>
      </c>
      <c r="N1922">
        <v>105</v>
      </c>
      <c r="O1922" s="5">
        <f t="shared" ref="O1922:O1985" si="210">E1922/D1922</f>
        <v>0.43030000000000002</v>
      </c>
      <c r="P1922">
        <f t="shared" ref="P1922:P1985" si="211">IFERROR((E1922/N1922),"Received No Donations")</f>
        <v>40.980952380952381</v>
      </c>
      <c r="Q1922" t="str">
        <f t="shared" ref="Q1922:Q1985" si="212">LEFT(S1922,FIND("/",S1922)-1)</f>
        <v>technology</v>
      </c>
      <c r="R1922" t="str">
        <f t="shared" ref="R1922:R1985" si="213">RIGHT(S1922,LEN(S1922)-FIND("/",S1922))</f>
        <v>gadgets</v>
      </c>
      <c r="S1922" t="s">
        <v>8292</v>
      </c>
      <c r="T1922" t="b">
        <v>0</v>
      </c>
      <c r="U1922" t="str">
        <f t="shared" si="209"/>
        <v>Unsuccessful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8244</v>
      </c>
      <c r="I1923" s="10">
        <f t="shared" ref="I1923:I1986" si="214">((K1923/86400)/IF(LEN(K1923)=13,1000,1))+DATE(1970,1,1)</f>
        <v>41104.221562500003</v>
      </c>
      <c r="J1923" s="10">
        <f t="shared" ref="J1923:J1986" si="215">((L1923/86400)/IF(LEN(L1923)=13,1000,1))+DATE(1970,1,1)</f>
        <v>41074.221562500003</v>
      </c>
      <c r="K1923">
        <v>1342243143</v>
      </c>
      <c r="L1923">
        <v>1339651143</v>
      </c>
      <c r="M1923" t="b">
        <v>0</v>
      </c>
      <c r="N1923">
        <v>38</v>
      </c>
      <c r="O1923" s="5">
        <f t="shared" si="210"/>
        <v>1.3680000000000001</v>
      </c>
      <c r="P1923">
        <f t="shared" si="211"/>
        <v>54</v>
      </c>
      <c r="Q1923" t="str">
        <f t="shared" si="212"/>
        <v>music</v>
      </c>
      <c r="R1923" t="str">
        <f t="shared" si="213"/>
        <v>indie rock</v>
      </c>
      <c r="S1923" t="s">
        <v>8277</v>
      </c>
      <c r="T1923" t="b">
        <v>1</v>
      </c>
      <c r="U1923" t="str">
        <f t="shared" ref="U1923:U1986" si="216">IF(F1923="successful","Successful","Unsuccessful")</f>
        <v>Successful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8244</v>
      </c>
      <c r="I1924" s="10">
        <f t="shared" si="214"/>
        <v>41620.255868055552</v>
      </c>
      <c r="J1924" s="10">
        <f t="shared" si="215"/>
        <v>41590.255868055552</v>
      </c>
      <c r="K1924">
        <v>1386828507</v>
      </c>
      <c r="L1924">
        <v>1384236507</v>
      </c>
      <c r="M1924" t="b">
        <v>0</v>
      </c>
      <c r="N1924">
        <v>64</v>
      </c>
      <c r="O1924" s="5">
        <f t="shared" si="210"/>
        <v>1.1555</v>
      </c>
      <c r="P1924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t="s">
        <v>8277</v>
      </c>
      <c r="T1924" t="b">
        <v>1</v>
      </c>
      <c r="U1924" t="str">
        <f t="shared" si="216"/>
        <v>Successful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8244</v>
      </c>
      <c r="I1925" s="10">
        <f t="shared" si="214"/>
        <v>40813.207638888889</v>
      </c>
      <c r="J1925" s="10">
        <f t="shared" si="215"/>
        <v>40772.848749999997</v>
      </c>
      <c r="K1925">
        <v>1317099540</v>
      </c>
      <c r="L1925">
        <v>1313612532</v>
      </c>
      <c r="M1925" t="b">
        <v>0</v>
      </c>
      <c r="N1925">
        <v>13</v>
      </c>
      <c r="O1925" s="5">
        <f t="shared" si="210"/>
        <v>2.4079999999999999</v>
      </c>
      <c r="P192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t="s">
        <v>8277</v>
      </c>
      <c r="T1925" t="b">
        <v>1</v>
      </c>
      <c r="U1925" t="str">
        <f t="shared" si="216"/>
        <v>Successful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8244</v>
      </c>
      <c r="I1926" s="10">
        <f t="shared" si="214"/>
        <v>41654.814583333333</v>
      </c>
      <c r="J1926" s="10">
        <f t="shared" si="215"/>
        <v>41626.761053240742</v>
      </c>
      <c r="K1926">
        <v>1389814380</v>
      </c>
      <c r="L1926">
        <v>1387390555</v>
      </c>
      <c r="M1926" t="b">
        <v>0</v>
      </c>
      <c r="N1926">
        <v>33</v>
      </c>
      <c r="O1926" s="5">
        <f t="shared" si="210"/>
        <v>1.1439999999999999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t="s">
        <v>8277</v>
      </c>
      <c r="T1926" t="b">
        <v>1</v>
      </c>
      <c r="U1926" t="str">
        <f t="shared" si="216"/>
        <v>Successful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8244</v>
      </c>
      <c r="I1927" s="10">
        <f t="shared" si="214"/>
        <v>41558</v>
      </c>
      <c r="J1927" s="10">
        <f t="shared" si="215"/>
        <v>41535.90148148148</v>
      </c>
      <c r="K1927">
        <v>1381449600</v>
      </c>
      <c r="L1927">
        <v>1379540288</v>
      </c>
      <c r="M1927" t="b">
        <v>0</v>
      </c>
      <c r="N1927">
        <v>52</v>
      </c>
      <c r="O1927" s="5">
        <f t="shared" si="210"/>
        <v>1.1033333333333333</v>
      </c>
      <c r="P192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t="s">
        <v>8277</v>
      </c>
      <c r="T1927" t="b">
        <v>1</v>
      </c>
      <c r="U1927" t="str">
        <f t="shared" si="216"/>
        <v>Successful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8244</v>
      </c>
      <c r="I1928" s="10">
        <f t="shared" si="214"/>
        <v>40484.018055555556</v>
      </c>
      <c r="J1928" s="10">
        <f t="shared" si="215"/>
        <v>40456.954351851848</v>
      </c>
      <c r="K1928">
        <v>1288657560</v>
      </c>
      <c r="L1928">
        <v>1286319256</v>
      </c>
      <c r="M1928" t="b">
        <v>0</v>
      </c>
      <c r="N1928">
        <v>107</v>
      </c>
      <c r="O1928" s="5">
        <f t="shared" si="210"/>
        <v>1.9537933333333333</v>
      </c>
      <c r="P1928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t="s">
        <v>8277</v>
      </c>
      <c r="T1928" t="b">
        <v>1</v>
      </c>
      <c r="U1928" t="str">
        <f t="shared" si="216"/>
        <v>Successful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8244</v>
      </c>
      <c r="I1929" s="10">
        <f t="shared" si="214"/>
        <v>40976.207638888889</v>
      </c>
      <c r="J1929" s="10">
        <f t="shared" si="215"/>
        <v>40960.861562500002</v>
      </c>
      <c r="K1929">
        <v>1331182740</v>
      </c>
      <c r="L1929">
        <v>1329856839</v>
      </c>
      <c r="M1929" t="b">
        <v>0</v>
      </c>
      <c r="N1929">
        <v>11</v>
      </c>
      <c r="O1929" s="5">
        <f t="shared" si="210"/>
        <v>1.0333333333333334</v>
      </c>
      <c r="P1929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t="s">
        <v>8277</v>
      </c>
      <c r="T1929" t="b">
        <v>1</v>
      </c>
      <c r="U1929" t="str">
        <f t="shared" si="216"/>
        <v>Successful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8244</v>
      </c>
      <c r="I1930" s="10">
        <f t="shared" si="214"/>
        <v>41401.6480787037</v>
      </c>
      <c r="J1930" s="10">
        <f t="shared" si="215"/>
        <v>41371.6480787037</v>
      </c>
      <c r="K1930">
        <v>1367940794</v>
      </c>
      <c r="L1930">
        <v>1365348794</v>
      </c>
      <c r="M1930" t="b">
        <v>0</v>
      </c>
      <c r="N1930">
        <v>34</v>
      </c>
      <c r="O1930" s="5">
        <f t="shared" si="210"/>
        <v>1.031372549019608</v>
      </c>
      <c r="P1930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t="s">
        <v>8277</v>
      </c>
      <c r="T1930" t="b">
        <v>1</v>
      </c>
      <c r="U1930" t="str">
        <f t="shared" si="216"/>
        <v>Successful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8244</v>
      </c>
      <c r="I1931" s="10">
        <f t="shared" si="214"/>
        <v>40729.021597222221</v>
      </c>
      <c r="J1931" s="10">
        <f t="shared" si="215"/>
        <v>40687.021597222221</v>
      </c>
      <c r="K1931">
        <v>1309825866</v>
      </c>
      <c r="L1931">
        <v>1306197066</v>
      </c>
      <c r="M1931" t="b">
        <v>0</v>
      </c>
      <c r="N1931">
        <v>75</v>
      </c>
      <c r="O1931" s="5">
        <f t="shared" si="210"/>
        <v>1.003125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t="s">
        <v>8277</v>
      </c>
      <c r="T1931" t="b">
        <v>1</v>
      </c>
      <c r="U1931" t="str">
        <f t="shared" si="216"/>
        <v>Successful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8244</v>
      </c>
      <c r="I1932" s="10">
        <f t="shared" si="214"/>
        <v>41462.558819444443</v>
      </c>
      <c r="J1932" s="10">
        <f t="shared" si="215"/>
        <v>41402.558819444443</v>
      </c>
      <c r="K1932">
        <v>1373203482</v>
      </c>
      <c r="L1932">
        <v>1368019482</v>
      </c>
      <c r="M1932" t="b">
        <v>0</v>
      </c>
      <c r="N1932">
        <v>26</v>
      </c>
      <c r="O1932" s="5">
        <f t="shared" si="210"/>
        <v>1.27</v>
      </c>
      <c r="P1932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t="s">
        <v>8277</v>
      </c>
      <c r="T1932" t="b">
        <v>1</v>
      </c>
      <c r="U1932" t="str">
        <f t="shared" si="216"/>
        <v>Successful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8244</v>
      </c>
      <c r="I1933" s="10">
        <f t="shared" si="214"/>
        <v>41051.145833333336</v>
      </c>
      <c r="J1933" s="10">
        <f t="shared" si="215"/>
        <v>41037.892465277779</v>
      </c>
      <c r="K1933">
        <v>1337657400</v>
      </c>
      <c r="L1933">
        <v>1336512309</v>
      </c>
      <c r="M1933" t="b">
        <v>0</v>
      </c>
      <c r="N1933">
        <v>50</v>
      </c>
      <c r="O1933" s="5">
        <f t="shared" si="210"/>
        <v>1.20601</v>
      </c>
      <c r="P193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t="s">
        <v>8277</v>
      </c>
      <c r="T1933" t="b">
        <v>1</v>
      </c>
      <c r="U1933" t="str">
        <f t="shared" si="216"/>
        <v>Successful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8244</v>
      </c>
      <c r="I1934" s="10">
        <f t="shared" si="214"/>
        <v>40932.809872685189</v>
      </c>
      <c r="J1934" s="10">
        <f t="shared" si="215"/>
        <v>40911.809872685189</v>
      </c>
      <c r="K1934">
        <v>1327433173</v>
      </c>
      <c r="L1934">
        <v>1325618773</v>
      </c>
      <c r="M1934" t="b">
        <v>0</v>
      </c>
      <c r="N1934">
        <v>80</v>
      </c>
      <c r="O1934" s="5">
        <f t="shared" si="210"/>
        <v>1.0699047619047619</v>
      </c>
      <c r="P1934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t="s">
        <v>8277</v>
      </c>
      <c r="T1934" t="b">
        <v>1</v>
      </c>
      <c r="U1934" t="str">
        <f t="shared" si="216"/>
        <v>Successful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8244</v>
      </c>
      <c r="I1935" s="10">
        <f t="shared" si="214"/>
        <v>41909.130868055552</v>
      </c>
      <c r="J1935" s="10">
        <f t="shared" si="215"/>
        <v>41879.130868055552</v>
      </c>
      <c r="K1935">
        <v>1411787307</v>
      </c>
      <c r="L1935">
        <v>1409195307</v>
      </c>
      <c r="M1935" t="b">
        <v>0</v>
      </c>
      <c r="N1935">
        <v>110</v>
      </c>
      <c r="O1935" s="5">
        <f t="shared" si="210"/>
        <v>1.7243333333333333</v>
      </c>
      <c r="P193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t="s">
        <v>8277</v>
      </c>
      <c r="T1935" t="b">
        <v>1</v>
      </c>
      <c r="U1935" t="str">
        <f t="shared" si="216"/>
        <v>Successful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8244</v>
      </c>
      <c r="I1936" s="10">
        <f t="shared" si="214"/>
        <v>40902.208333333336</v>
      </c>
      <c r="J1936" s="10">
        <f t="shared" si="215"/>
        <v>40865.867141203707</v>
      </c>
      <c r="K1936">
        <v>1324789200</v>
      </c>
      <c r="L1936">
        <v>1321649321</v>
      </c>
      <c r="M1936" t="b">
        <v>0</v>
      </c>
      <c r="N1936">
        <v>77</v>
      </c>
      <c r="O1936" s="5">
        <f t="shared" si="210"/>
        <v>1.2362</v>
      </c>
      <c r="P1936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t="s">
        <v>8277</v>
      </c>
      <c r="T1936" t="b">
        <v>1</v>
      </c>
      <c r="U1936" t="str">
        <f t="shared" si="216"/>
        <v>Successful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8244</v>
      </c>
      <c r="I1937" s="10">
        <f t="shared" si="214"/>
        <v>41811.207638888889</v>
      </c>
      <c r="J1937" s="10">
        <f t="shared" si="215"/>
        <v>41773.932534722218</v>
      </c>
      <c r="K1937">
        <v>1403326740</v>
      </c>
      <c r="L1937">
        <v>1400106171</v>
      </c>
      <c r="M1937" t="b">
        <v>0</v>
      </c>
      <c r="N1937">
        <v>50</v>
      </c>
      <c r="O1937" s="5">
        <f t="shared" si="210"/>
        <v>1.0840000000000001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t="s">
        <v>8277</v>
      </c>
      <c r="T1937" t="b">
        <v>1</v>
      </c>
      <c r="U1937" t="str">
        <f t="shared" si="216"/>
        <v>Successful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8244</v>
      </c>
      <c r="I1938" s="10">
        <f t="shared" si="214"/>
        <v>40883.249305555553</v>
      </c>
      <c r="J1938" s="10">
        <f t="shared" si="215"/>
        <v>40852.889699074076</v>
      </c>
      <c r="K1938">
        <v>1323151140</v>
      </c>
      <c r="L1938">
        <v>1320528070</v>
      </c>
      <c r="M1938" t="b">
        <v>0</v>
      </c>
      <c r="N1938">
        <v>145</v>
      </c>
      <c r="O1938" s="5">
        <f t="shared" si="210"/>
        <v>1.1652013333333333</v>
      </c>
      <c r="P1938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t="s">
        <v>8277</v>
      </c>
      <c r="T1938" t="b">
        <v>1</v>
      </c>
      <c r="U1938" t="str">
        <f t="shared" si="216"/>
        <v>Successful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8244</v>
      </c>
      <c r="I1939" s="10">
        <f t="shared" si="214"/>
        <v>41075.165972222225</v>
      </c>
      <c r="J1939" s="10">
        <f t="shared" si="215"/>
        <v>41059.118993055556</v>
      </c>
      <c r="K1939">
        <v>1339732740</v>
      </c>
      <c r="L1939">
        <v>1338346281</v>
      </c>
      <c r="M1939" t="b">
        <v>0</v>
      </c>
      <c r="N1939">
        <v>29</v>
      </c>
      <c r="O1939" s="5">
        <f t="shared" si="210"/>
        <v>1.8724499999999999</v>
      </c>
      <c r="P1939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t="s">
        <v>8277</v>
      </c>
      <c r="T1939" t="b">
        <v>1</v>
      </c>
      <c r="U1939" t="str">
        <f t="shared" si="216"/>
        <v>Successful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8244</v>
      </c>
      <c r="I1940" s="10">
        <f t="shared" si="214"/>
        <v>41457.208333333336</v>
      </c>
      <c r="J1940" s="10">
        <f t="shared" si="215"/>
        <v>41426.259618055556</v>
      </c>
      <c r="K1940">
        <v>1372741200</v>
      </c>
      <c r="L1940">
        <v>1370067231</v>
      </c>
      <c r="M1940" t="b">
        <v>0</v>
      </c>
      <c r="N1940">
        <v>114</v>
      </c>
      <c r="O1940" s="5">
        <f t="shared" si="210"/>
        <v>1.1593333333333333</v>
      </c>
      <c r="P1940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t="s">
        <v>8277</v>
      </c>
      <c r="T1940" t="b">
        <v>1</v>
      </c>
      <c r="U1940" t="str">
        <f t="shared" si="216"/>
        <v>Successful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8244</v>
      </c>
      <c r="I1941" s="10">
        <f t="shared" si="214"/>
        <v>41343.943379629629</v>
      </c>
      <c r="J1941" s="10">
        <f t="shared" si="215"/>
        <v>41313.985046296293</v>
      </c>
      <c r="K1941">
        <v>1362955108</v>
      </c>
      <c r="L1941">
        <v>1360366708</v>
      </c>
      <c r="M1941" t="b">
        <v>0</v>
      </c>
      <c r="N1941">
        <v>96</v>
      </c>
      <c r="O1941" s="5">
        <f t="shared" si="210"/>
        <v>1.107</v>
      </c>
      <c r="P1941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t="s">
        <v>8277</v>
      </c>
      <c r="T1941" t="b">
        <v>1</v>
      </c>
      <c r="U1941" t="str">
        <f t="shared" si="216"/>
        <v>Successful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8244</v>
      </c>
      <c r="I1942" s="10">
        <f t="shared" si="214"/>
        <v>40709.165972222225</v>
      </c>
      <c r="J1942" s="10">
        <f t="shared" si="215"/>
        <v>40670.507326388892</v>
      </c>
      <c r="K1942">
        <v>1308110340</v>
      </c>
      <c r="L1942">
        <v>1304770233</v>
      </c>
      <c r="M1942" t="b">
        <v>0</v>
      </c>
      <c r="N1942">
        <v>31</v>
      </c>
      <c r="O1942" s="5">
        <f t="shared" si="210"/>
        <v>1.7092307692307693</v>
      </c>
      <c r="P1942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t="s">
        <v>8277</v>
      </c>
      <c r="T1942" t="b">
        <v>1</v>
      </c>
      <c r="U1942" t="str">
        <f t="shared" si="216"/>
        <v>Successful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8244</v>
      </c>
      <c r="I1943" s="10">
        <f t="shared" si="214"/>
        <v>41774.290868055556</v>
      </c>
      <c r="J1943" s="10">
        <f t="shared" si="215"/>
        <v>41744.290868055556</v>
      </c>
      <c r="K1943">
        <v>1400137131</v>
      </c>
      <c r="L1943">
        <v>1397545131</v>
      </c>
      <c r="M1943" t="b">
        <v>1</v>
      </c>
      <c r="N1943">
        <v>4883</v>
      </c>
      <c r="O1943" s="5">
        <f t="shared" si="210"/>
        <v>1.2611835600000001</v>
      </c>
      <c r="P194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t="s">
        <v>8293</v>
      </c>
      <c r="T1943" t="b">
        <v>1</v>
      </c>
      <c r="U1943" t="str">
        <f t="shared" si="216"/>
        <v>Successful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8244</v>
      </c>
      <c r="I1944" s="10">
        <f t="shared" si="214"/>
        <v>40728.828009259261</v>
      </c>
      <c r="J1944" s="10">
        <f t="shared" si="215"/>
        <v>40638.828009259261</v>
      </c>
      <c r="K1944">
        <v>1309809140</v>
      </c>
      <c r="L1944">
        <v>1302033140</v>
      </c>
      <c r="M1944" t="b">
        <v>1</v>
      </c>
      <c r="N1944">
        <v>95</v>
      </c>
      <c r="O1944" s="5">
        <f t="shared" si="210"/>
        <v>1.3844033333333334</v>
      </c>
      <c r="P1944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t="s">
        <v>8293</v>
      </c>
      <c r="T1944" t="b">
        <v>1</v>
      </c>
      <c r="U1944" t="str">
        <f t="shared" si="216"/>
        <v>Successful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8244</v>
      </c>
      <c r="I1945" s="10">
        <f t="shared" si="214"/>
        <v>42593.269861111112</v>
      </c>
      <c r="J1945" s="10">
        <f t="shared" si="215"/>
        <v>42548.269861111112</v>
      </c>
      <c r="K1945">
        <v>1470896916</v>
      </c>
      <c r="L1945">
        <v>1467008916</v>
      </c>
      <c r="M1945" t="b">
        <v>1</v>
      </c>
      <c r="N1945">
        <v>2478</v>
      </c>
      <c r="O1945" s="5">
        <f t="shared" si="210"/>
        <v>17.052499999999998</v>
      </c>
      <c r="P194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t="s">
        <v>8293</v>
      </c>
      <c r="T1945" t="b">
        <v>1</v>
      </c>
      <c r="U1945" t="str">
        <f t="shared" si="216"/>
        <v>Successful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8244</v>
      </c>
      <c r="I1946" s="10">
        <f t="shared" si="214"/>
        <v>41760.584374999999</v>
      </c>
      <c r="J1946" s="10">
        <f t="shared" si="215"/>
        <v>41730.584374999999</v>
      </c>
      <c r="K1946">
        <v>1398952890</v>
      </c>
      <c r="L1946">
        <v>1396360890</v>
      </c>
      <c r="M1946" t="b">
        <v>1</v>
      </c>
      <c r="N1946">
        <v>1789</v>
      </c>
      <c r="O1946" s="5">
        <f t="shared" si="210"/>
        <v>7.8805550000000002</v>
      </c>
      <c r="P1946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t="s">
        <v>8293</v>
      </c>
      <c r="T1946" t="b">
        <v>1</v>
      </c>
      <c r="U1946" t="str">
        <f t="shared" si="216"/>
        <v>Successful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8247</v>
      </c>
      <c r="I1947" s="10">
        <f t="shared" si="214"/>
        <v>42197.251828703702</v>
      </c>
      <c r="J1947" s="10">
        <f t="shared" si="215"/>
        <v>42157.251828703702</v>
      </c>
      <c r="K1947">
        <v>1436680958</v>
      </c>
      <c r="L1947">
        <v>1433224958</v>
      </c>
      <c r="M1947" t="b">
        <v>1</v>
      </c>
      <c r="N1947">
        <v>680</v>
      </c>
      <c r="O1947" s="5">
        <f t="shared" si="210"/>
        <v>3.4801799999999998</v>
      </c>
      <c r="P194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t="s">
        <v>8293</v>
      </c>
      <c r="T1947" t="b">
        <v>1</v>
      </c>
      <c r="U1947" t="str">
        <f t="shared" si="216"/>
        <v>Successful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8244</v>
      </c>
      <c r="I1948" s="10">
        <f t="shared" si="214"/>
        <v>41749.108344907407</v>
      </c>
      <c r="J1948" s="10">
        <f t="shared" si="215"/>
        <v>41689.150011574078</v>
      </c>
      <c r="K1948">
        <v>1397961361</v>
      </c>
      <c r="L1948">
        <v>1392780961</v>
      </c>
      <c r="M1948" t="b">
        <v>1</v>
      </c>
      <c r="N1948">
        <v>70</v>
      </c>
      <c r="O1948" s="5">
        <f t="shared" si="210"/>
        <v>1.4974666666666667</v>
      </c>
      <c r="P1948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t="s">
        <v>8293</v>
      </c>
      <c r="T1948" t="b">
        <v>1</v>
      </c>
      <c r="U1948" t="str">
        <f t="shared" si="216"/>
        <v>Successful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8244</v>
      </c>
      <c r="I1949" s="10">
        <f t="shared" si="214"/>
        <v>40140.249305555553</v>
      </c>
      <c r="J1949" s="10">
        <f t="shared" si="215"/>
        <v>40102.918055555558</v>
      </c>
      <c r="K1949">
        <v>1258955940</v>
      </c>
      <c r="L1949">
        <v>1255730520</v>
      </c>
      <c r="M1949" t="b">
        <v>1</v>
      </c>
      <c r="N1949">
        <v>23</v>
      </c>
      <c r="O1949" s="5">
        <f t="shared" si="210"/>
        <v>1.0063375000000001</v>
      </c>
      <c r="P1949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t="s">
        <v>8293</v>
      </c>
      <c r="T1949" t="b">
        <v>1</v>
      </c>
      <c r="U1949" t="str">
        <f t="shared" si="216"/>
        <v>Successful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8244</v>
      </c>
      <c r="I1950" s="10">
        <f t="shared" si="214"/>
        <v>42527.709722222222</v>
      </c>
      <c r="J1950" s="10">
        <f t="shared" si="215"/>
        <v>42473.604270833333</v>
      </c>
      <c r="K1950">
        <v>1465232520</v>
      </c>
      <c r="L1950">
        <v>1460557809</v>
      </c>
      <c r="M1950" t="b">
        <v>1</v>
      </c>
      <c r="N1950">
        <v>4245</v>
      </c>
      <c r="O1950" s="5">
        <f t="shared" si="210"/>
        <v>8.0021100000000001</v>
      </c>
      <c r="P1950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t="s">
        <v>8293</v>
      </c>
      <c r="T1950" t="b">
        <v>1</v>
      </c>
      <c r="U1950" t="str">
        <f t="shared" si="216"/>
        <v>Successful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8245</v>
      </c>
      <c r="I1951" s="10">
        <f t="shared" si="214"/>
        <v>41830.423043981486</v>
      </c>
      <c r="J1951" s="10">
        <f t="shared" si="215"/>
        <v>41800.423043981486</v>
      </c>
      <c r="K1951">
        <v>1404986951</v>
      </c>
      <c r="L1951">
        <v>1402394951</v>
      </c>
      <c r="M1951" t="b">
        <v>1</v>
      </c>
      <c r="N1951">
        <v>943</v>
      </c>
      <c r="O1951" s="5">
        <f t="shared" si="210"/>
        <v>1.0600260000000001</v>
      </c>
      <c r="P1951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t="s">
        <v>8293</v>
      </c>
      <c r="T1951" t="b">
        <v>1</v>
      </c>
      <c r="U1951" t="str">
        <f t="shared" si="216"/>
        <v>Successful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8244</v>
      </c>
      <c r="I1952" s="10">
        <f t="shared" si="214"/>
        <v>40655.181400462963</v>
      </c>
      <c r="J1952" s="10">
        <f t="shared" si="215"/>
        <v>40624.181400462963</v>
      </c>
      <c r="K1952">
        <v>1303446073</v>
      </c>
      <c r="L1952">
        <v>1300767673</v>
      </c>
      <c r="M1952" t="b">
        <v>1</v>
      </c>
      <c r="N1952">
        <v>1876</v>
      </c>
      <c r="O1952" s="5">
        <f t="shared" si="210"/>
        <v>2.0051866666666669</v>
      </c>
      <c r="P1952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t="s">
        <v>8293</v>
      </c>
      <c r="T1952" t="b">
        <v>1</v>
      </c>
      <c r="U1952" t="str">
        <f t="shared" si="216"/>
        <v>Successful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8244</v>
      </c>
      <c r="I1953" s="10">
        <f t="shared" si="214"/>
        <v>42681.462233796294</v>
      </c>
      <c r="J1953" s="10">
        <f t="shared" si="215"/>
        <v>42651.420567129629</v>
      </c>
      <c r="K1953">
        <v>1478516737</v>
      </c>
      <c r="L1953">
        <v>1475921137</v>
      </c>
      <c r="M1953" t="b">
        <v>1</v>
      </c>
      <c r="N1953">
        <v>834</v>
      </c>
      <c r="O1953" s="5">
        <f t="shared" si="210"/>
        <v>2.1244399999999999</v>
      </c>
      <c r="P195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t="s">
        <v>8293</v>
      </c>
      <c r="T1953" t="b">
        <v>1</v>
      </c>
      <c r="U1953" t="str">
        <f t="shared" si="216"/>
        <v>Successful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8249</v>
      </c>
      <c r="I1954" s="10">
        <f t="shared" si="214"/>
        <v>41563.60665509259</v>
      </c>
      <c r="J1954" s="10">
        <f t="shared" si="215"/>
        <v>41526.60665509259</v>
      </c>
      <c r="K1954">
        <v>1381934015</v>
      </c>
      <c r="L1954">
        <v>1378737215</v>
      </c>
      <c r="M1954" t="b">
        <v>1</v>
      </c>
      <c r="N1954">
        <v>682</v>
      </c>
      <c r="O1954" s="5">
        <f t="shared" si="210"/>
        <v>1.9847237142857144</v>
      </c>
      <c r="P1954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t="s">
        <v>8293</v>
      </c>
      <c r="T1954" t="b">
        <v>1</v>
      </c>
      <c r="U1954" t="str">
        <f t="shared" si="216"/>
        <v>Successful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8244</v>
      </c>
      <c r="I1955" s="10">
        <f t="shared" si="214"/>
        <v>40970.125</v>
      </c>
      <c r="J1955" s="10">
        <f t="shared" si="215"/>
        <v>40941.199826388889</v>
      </c>
      <c r="K1955">
        <v>1330657200</v>
      </c>
      <c r="L1955">
        <v>1328158065</v>
      </c>
      <c r="M1955" t="b">
        <v>1</v>
      </c>
      <c r="N1955">
        <v>147</v>
      </c>
      <c r="O1955" s="5">
        <f t="shared" si="210"/>
        <v>2.2594666666666665</v>
      </c>
      <c r="P195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t="s">
        <v>8293</v>
      </c>
      <c r="T1955" t="b">
        <v>1</v>
      </c>
      <c r="U1955" t="str">
        <f t="shared" si="216"/>
        <v>Successful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8244</v>
      </c>
      <c r="I1956" s="10">
        <f t="shared" si="214"/>
        <v>42441.208333333328</v>
      </c>
      <c r="J1956" s="10">
        <f t="shared" si="215"/>
        <v>42394.580740740741</v>
      </c>
      <c r="K1956">
        <v>1457758800</v>
      </c>
      <c r="L1956">
        <v>1453730176</v>
      </c>
      <c r="M1956" t="b">
        <v>1</v>
      </c>
      <c r="N1956">
        <v>415</v>
      </c>
      <c r="O1956" s="5">
        <f t="shared" si="210"/>
        <v>6.9894800000000004</v>
      </c>
      <c r="P1956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t="s">
        <v>8293</v>
      </c>
      <c r="T1956" t="b">
        <v>1</v>
      </c>
      <c r="U1956" t="str">
        <f t="shared" si="216"/>
        <v>Successful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8244</v>
      </c>
      <c r="I1957" s="10">
        <f t="shared" si="214"/>
        <v>41052.791666666664</v>
      </c>
      <c r="J1957" s="10">
        <f t="shared" si="215"/>
        <v>41020.271770833337</v>
      </c>
      <c r="K1957">
        <v>1337799600</v>
      </c>
      <c r="L1957">
        <v>1334989881</v>
      </c>
      <c r="M1957" t="b">
        <v>1</v>
      </c>
      <c r="N1957">
        <v>290</v>
      </c>
      <c r="O1957" s="5">
        <f t="shared" si="210"/>
        <v>3.9859528571428569</v>
      </c>
      <c r="P195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t="s">
        <v>8293</v>
      </c>
      <c r="T1957" t="b">
        <v>1</v>
      </c>
      <c r="U1957" t="str">
        <f t="shared" si="216"/>
        <v>Successful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8244</v>
      </c>
      <c r="I1958" s="10">
        <f t="shared" si="214"/>
        <v>42112.882002314815</v>
      </c>
      <c r="J1958" s="10">
        <f t="shared" si="215"/>
        <v>42067.923668981486</v>
      </c>
      <c r="K1958">
        <v>1429391405</v>
      </c>
      <c r="L1958">
        <v>1425507005</v>
      </c>
      <c r="M1958" t="b">
        <v>1</v>
      </c>
      <c r="N1958">
        <v>365</v>
      </c>
      <c r="O1958" s="5">
        <f t="shared" si="210"/>
        <v>2.9403333333333332</v>
      </c>
      <c r="P1958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t="s">
        <v>8293</v>
      </c>
      <c r="T1958" t="b">
        <v>1</v>
      </c>
      <c r="U1958" t="str">
        <f t="shared" si="216"/>
        <v>Successful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8244</v>
      </c>
      <c r="I1959" s="10">
        <f t="shared" si="214"/>
        <v>41209.098530092597</v>
      </c>
      <c r="J1959" s="10">
        <f t="shared" si="215"/>
        <v>41179.098530092597</v>
      </c>
      <c r="K1959">
        <v>1351304513</v>
      </c>
      <c r="L1959">
        <v>1348712513</v>
      </c>
      <c r="M1959" t="b">
        <v>1</v>
      </c>
      <c r="N1959">
        <v>660</v>
      </c>
      <c r="O1959" s="5">
        <f t="shared" si="210"/>
        <v>1.6750470000000002</v>
      </c>
      <c r="P1959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t="s">
        <v>8293</v>
      </c>
      <c r="T1959" t="b">
        <v>1</v>
      </c>
      <c r="U1959" t="str">
        <f t="shared" si="216"/>
        <v>Successful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8244</v>
      </c>
      <c r="I1960" s="10">
        <f t="shared" si="214"/>
        <v>41356.94630787037</v>
      </c>
      <c r="J1960" s="10">
        <f t="shared" si="215"/>
        <v>41326.987974537034</v>
      </c>
      <c r="K1960">
        <v>1364078561</v>
      </c>
      <c r="L1960">
        <v>1361490161</v>
      </c>
      <c r="M1960" t="b">
        <v>1</v>
      </c>
      <c r="N1960">
        <v>1356</v>
      </c>
      <c r="O1960" s="5">
        <f t="shared" si="210"/>
        <v>14.355717142857143</v>
      </c>
      <c r="P1960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t="s">
        <v>8293</v>
      </c>
      <c r="T1960" t="b">
        <v>1</v>
      </c>
      <c r="U1960" t="str">
        <f t="shared" si="216"/>
        <v>Successful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8244</v>
      </c>
      <c r="I1961" s="10">
        <f t="shared" si="214"/>
        <v>41913</v>
      </c>
      <c r="J1961" s="10">
        <f t="shared" si="215"/>
        <v>41871.845601851848</v>
      </c>
      <c r="K1961">
        <v>1412121600</v>
      </c>
      <c r="L1961">
        <v>1408565860</v>
      </c>
      <c r="M1961" t="b">
        <v>1</v>
      </c>
      <c r="N1961">
        <v>424</v>
      </c>
      <c r="O1961" s="5">
        <f t="shared" si="210"/>
        <v>1.5673440000000001</v>
      </c>
      <c r="P1961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t="s">
        <v>8293</v>
      </c>
      <c r="T1961" t="b">
        <v>1</v>
      </c>
      <c r="U1961" t="str">
        <f t="shared" si="216"/>
        <v>Successful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8253</v>
      </c>
      <c r="I1962" s="10">
        <f t="shared" si="214"/>
        <v>41994.362743055557</v>
      </c>
      <c r="J1962" s="10">
        <f t="shared" si="215"/>
        <v>41964.362743055557</v>
      </c>
      <c r="K1962">
        <v>1419151341</v>
      </c>
      <c r="L1962">
        <v>1416559341</v>
      </c>
      <c r="M1962" t="b">
        <v>1</v>
      </c>
      <c r="N1962">
        <v>33</v>
      </c>
      <c r="O1962" s="5">
        <f t="shared" si="210"/>
        <v>1.1790285714285715</v>
      </c>
      <c r="P1962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t="s">
        <v>8293</v>
      </c>
      <c r="T1962" t="b">
        <v>1</v>
      </c>
      <c r="U1962" t="str">
        <f t="shared" si="216"/>
        <v>Successful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8244</v>
      </c>
      <c r="I1963" s="10">
        <f t="shared" si="214"/>
        <v>41188.165972222225</v>
      </c>
      <c r="J1963" s="10">
        <f t="shared" si="215"/>
        <v>41148.194641203707</v>
      </c>
      <c r="K1963">
        <v>1349495940</v>
      </c>
      <c r="L1963">
        <v>1346042417</v>
      </c>
      <c r="M1963" t="b">
        <v>1</v>
      </c>
      <c r="N1963">
        <v>1633</v>
      </c>
      <c r="O1963" s="5">
        <f t="shared" si="210"/>
        <v>11.053811999999999</v>
      </c>
      <c r="P196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t="s">
        <v>8293</v>
      </c>
      <c r="T1963" t="b">
        <v>1</v>
      </c>
      <c r="U1963" t="str">
        <f t="shared" si="216"/>
        <v>Successful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8244</v>
      </c>
      <c r="I1964" s="10">
        <f t="shared" si="214"/>
        <v>41772.780509259261</v>
      </c>
      <c r="J1964" s="10">
        <f t="shared" si="215"/>
        <v>41742.780509259261</v>
      </c>
      <c r="K1964">
        <v>1400006636</v>
      </c>
      <c r="L1964">
        <v>1397414636</v>
      </c>
      <c r="M1964" t="b">
        <v>1</v>
      </c>
      <c r="N1964">
        <v>306</v>
      </c>
      <c r="O1964" s="5">
        <f t="shared" si="210"/>
        <v>1.9292499999999999</v>
      </c>
      <c r="P1964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t="s">
        <v>8293</v>
      </c>
      <c r="T1964" t="b">
        <v>1</v>
      </c>
      <c r="U1964" t="str">
        <f t="shared" si="216"/>
        <v>Successful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8245</v>
      </c>
      <c r="I1965" s="10">
        <f t="shared" si="214"/>
        <v>41898.429791666669</v>
      </c>
      <c r="J1965" s="10">
        <f t="shared" si="215"/>
        <v>41863.429791666669</v>
      </c>
      <c r="K1965">
        <v>1410862734</v>
      </c>
      <c r="L1965">
        <v>1407838734</v>
      </c>
      <c r="M1965" t="b">
        <v>1</v>
      </c>
      <c r="N1965">
        <v>205</v>
      </c>
      <c r="O1965" s="5">
        <f t="shared" si="210"/>
        <v>1.268842105263158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t="s">
        <v>8293</v>
      </c>
      <c r="T1965" t="b">
        <v>1</v>
      </c>
      <c r="U1965" t="str">
        <f t="shared" si="216"/>
        <v>Successful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8247</v>
      </c>
      <c r="I1966" s="10">
        <f t="shared" si="214"/>
        <v>42482.272824074069</v>
      </c>
      <c r="J1966" s="10">
        <f t="shared" si="215"/>
        <v>42452.272824074069</v>
      </c>
      <c r="K1966">
        <v>1461306772</v>
      </c>
      <c r="L1966">
        <v>1458714772</v>
      </c>
      <c r="M1966" t="b">
        <v>1</v>
      </c>
      <c r="N1966">
        <v>1281</v>
      </c>
      <c r="O1966" s="5">
        <f t="shared" si="210"/>
        <v>2.5957748878923765</v>
      </c>
      <c r="P1966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t="s">
        <v>8293</v>
      </c>
      <c r="T1966" t="b">
        <v>1</v>
      </c>
      <c r="U1966" t="str">
        <f t="shared" si="216"/>
        <v>Successful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8244</v>
      </c>
      <c r="I1967" s="10">
        <f t="shared" si="214"/>
        <v>40920.041666666664</v>
      </c>
      <c r="J1967" s="10">
        <f t="shared" si="215"/>
        <v>40898.089236111111</v>
      </c>
      <c r="K1967">
        <v>1326330000</v>
      </c>
      <c r="L1967">
        <v>1324433310</v>
      </c>
      <c r="M1967" t="b">
        <v>1</v>
      </c>
      <c r="N1967">
        <v>103</v>
      </c>
      <c r="O1967" s="5">
        <f t="shared" si="210"/>
        <v>2.6227999999999998</v>
      </c>
      <c r="P196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t="s">
        <v>8293</v>
      </c>
      <c r="T1967" t="b">
        <v>1</v>
      </c>
      <c r="U1967" t="str">
        <f t="shared" si="216"/>
        <v>Successful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8244</v>
      </c>
      <c r="I1968" s="10">
        <f t="shared" si="214"/>
        <v>41865.540486111109</v>
      </c>
      <c r="J1968" s="10">
        <f t="shared" si="215"/>
        <v>41835.540486111109</v>
      </c>
      <c r="K1968">
        <v>1408021098</v>
      </c>
      <c r="L1968">
        <v>1405429098</v>
      </c>
      <c r="M1968" t="b">
        <v>1</v>
      </c>
      <c r="N1968">
        <v>1513</v>
      </c>
      <c r="O1968" s="5">
        <f t="shared" si="210"/>
        <v>2.0674309000000002</v>
      </c>
      <c r="P1968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t="s">
        <v>8293</v>
      </c>
      <c r="T1968" t="b">
        <v>1</v>
      </c>
      <c r="U1968" t="str">
        <f t="shared" si="216"/>
        <v>Successful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8244</v>
      </c>
      <c r="I1969" s="10">
        <f t="shared" si="214"/>
        <v>41760.663530092592</v>
      </c>
      <c r="J1969" s="10">
        <f t="shared" si="215"/>
        <v>41730.663530092592</v>
      </c>
      <c r="K1969">
        <v>1398959729</v>
      </c>
      <c r="L1969">
        <v>1396367729</v>
      </c>
      <c r="M1969" t="b">
        <v>1</v>
      </c>
      <c r="N1969">
        <v>405</v>
      </c>
      <c r="O1969" s="5">
        <f t="shared" si="210"/>
        <v>3.7012999999999998</v>
      </c>
      <c r="P1969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t="s">
        <v>8293</v>
      </c>
      <c r="T1969" t="b">
        <v>1</v>
      </c>
      <c r="U1969" t="str">
        <f t="shared" si="216"/>
        <v>Successful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8244</v>
      </c>
      <c r="I1970" s="10">
        <f t="shared" si="214"/>
        <v>42707.628645833334</v>
      </c>
      <c r="J1970" s="10">
        <f t="shared" si="215"/>
        <v>42676.586979166663</v>
      </c>
      <c r="K1970">
        <v>1480777515</v>
      </c>
      <c r="L1970">
        <v>1478095515</v>
      </c>
      <c r="M1970" t="b">
        <v>1</v>
      </c>
      <c r="N1970">
        <v>510</v>
      </c>
      <c r="O1970" s="5">
        <f t="shared" si="210"/>
        <v>2.8496600000000001</v>
      </c>
      <c r="P1970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t="s">
        <v>8293</v>
      </c>
      <c r="T1970" t="b">
        <v>1</v>
      </c>
      <c r="U1970" t="str">
        <f t="shared" si="216"/>
        <v>Successful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8245</v>
      </c>
      <c r="I1971" s="10">
        <f t="shared" si="214"/>
        <v>42587.792453703703</v>
      </c>
      <c r="J1971" s="10">
        <f t="shared" si="215"/>
        <v>42557.792453703703</v>
      </c>
      <c r="K1971">
        <v>1470423668</v>
      </c>
      <c r="L1971">
        <v>1467831668</v>
      </c>
      <c r="M1971" t="b">
        <v>1</v>
      </c>
      <c r="N1971">
        <v>1887</v>
      </c>
      <c r="O1971" s="5">
        <f t="shared" si="210"/>
        <v>5.7907999999999999</v>
      </c>
      <c r="P1971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t="s">
        <v>8293</v>
      </c>
      <c r="T1971" t="b">
        <v>1</v>
      </c>
      <c r="U1971" t="str">
        <f t="shared" si="216"/>
        <v>Successful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8244</v>
      </c>
      <c r="I1972" s="10">
        <f t="shared" si="214"/>
        <v>41384.151631944442</v>
      </c>
      <c r="J1972" s="10">
        <f t="shared" si="215"/>
        <v>41324.193298611113</v>
      </c>
      <c r="K1972">
        <v>1366429101</v>
      </c>
      <c r="L1972">
        <v>1361248701</v>
      </c>
      <c r="M1972" t="b">
        <v>1</v>
      </c>
      <c r="N1972">
        <v>701</v>
      </c>
      <c r="O1972" s="5">
        <f t="shared" si="210"/>
        <v>11.318</v>
      </c>
      <c r="P1972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t="s">
        <v>8293</v>
      </c>
      <c r="T1972" t="b">
        <v>1</v>
      </c>
      <c r="U1972" t="str">
        <f t="shared" si="216"/>
        <v>Successful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8244</v>
      </c>
      <c r="I1973" s="10">
        <f t="shared" si="214"/>
        <v>41593.166666666664</v>
      </c>
      <c r="J1973" s="10">
        <f t="shared" si="215"/>
        <v>41561.500706018516</v>
      </c>
      <c r="K1973">
        <v>1384488000</v>
      </c>
      <c r="L1973">
        <v>1381752061</v>
      </c>
      <c r="M1973" t="b">
        <v>1</v>
      </c>
      <c r="N1973">
        <v>3863</v>
      </c>
      <c r="O1973" s="5">
        <f t="shared" si="210"/>
        <v>2.6302771750000002</v>
      </c>
      <c r="P197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t="s">
        <v>8293</v>
      </c>
      <c r="T1973" t="b">
        <v>1</v>
      </c>
      <c r="U1973" t="str">
        <f t="shared" si="216"/>
        <v>Successful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8244</v>
      </c>
      <c r="I1974" s="10">
        <f t="shared" si="214"/>
        <v>41231.053749999999</v>
      </c>
      <c r="J1974" s="10">
        <f t="shared" si="215"/>
        <v>41201.012083333335</v>
      </c>
      <c r="K1974">
        <v>1353201444</v>
      </c>
      <c r="L1974">
        <v>1350605844</v>
      </c>
      <c r="M1974" t="b">
        <v>1</v>
      </c>
      <c r="N1974">
        <v>238</v>
      </c>
      <c r="O1974" s="5">
        <f t="shared" si="210"/>
        <v>6.7447999999999997</v>
      </c>
      <c r="P1974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t="s">
        <v>8293</v>
      </c>
      <c r="T1974" t="b">
        <v>1</v>
      </c>
      <c r="U1974" t="str">
        <f t="shared" si="216"/>
        <v>Successful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8244</v>
      </c>
      <c r="I1975" s="10">
        <f t="shared" si="214"/>
        <v>42588.291666666672</v>
      </c>
      <c r="J1975" s="10">
        <f t="shared" si="215"/>
        <v>42549.722962962958</v>
      </c>
      <c r="K1975">
        <v>1470466800</v>
      </c>
      <c r="L1975">
        <v>1467134464</v>
      </c>
      <c r="M1975" t="b">
        <v>1</v>
      </c>
      <c r="N1975">
        <v>2051</v>
      </c>
      <c r="O1975" s="5">
        <f t="shared" si="210"/>
        <v>2.5683081313131315</v>
      </c>
      <c r="P197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t="s">
        <v>8293</v>
      </c>
      <c r="T1975" t="b">
        <v>1</v>
      </c>
      <c r="U1975" t="str">
        <f t="shared" si="216"/>
        <v>Successful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8245</v>
      </c>
      <c r="I1976" s="10">
        <f t="shared" si="214"/>
        <v>41505.334131944444</v>
      </c>
      <c r="J1976" s="10">
        <f t="shared" si="215"/>
        <v>41445.334131944444</v>
      </c>
      <c r="K1976">
        <v>1376899269</v>
      </c>
      <c r="L1976">
        <v>1371715269</v>
      </c>
      <c r="M1976" t="b">
        <v>1</v>
      </c>
      <c r="N1976">
        <v>402</v>
      </c>
      <c r="O1976" s="5">
        <f t="shared" si="210"/>
        <v>3.7549600000000001</v>
      </c>
      <c r="P1976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t="s">
        <v>8293</v>
      </c>
      <c r="T1976" t="b">
        <v>1</v>
      </c>
      <c r="U1976" t="str">
        <f t="shared" si="216"/>
        <v>Successful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8244</v>
      </c>
      <c r="I1977" s="10">
        <f t="shared" si="214"/>
        <v>41343.755219907405</v>
      </c>
      <c r="J1977" s="10">
        <f t="shared" si="215"/>
        <v>41313.755219907405</v>
      </c>
      <c r="K1977">
        <v>1362938851</v>
      </c>
      <c r="L1977">
        <v>1360346851</v>
      </c>
      <c r="M1977" t="b">
        <v>1</v>
      </c>
      <c r="N1977">
        <v>253</v>
      </c>
      <c r="O1977" s="5">
        <f t="shared" si="210"/>
        <v>2.0870837499999997</v>
      </c>
      <c r="P197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t="s">
        <v>8293</v>
      </c>
      <c r="T1977" t="b">
        <v>1</v>
      </c>
      <c r="U1977" t="str">
        <f t="shared" si="216"/>
        <v>Successful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8245</v>
      </c>
      <c r="I1978" s="10">
        <f t="shared" si="214"/>
        <v>41468.899594907409</v>
      </c>
      <c r="J1978" s="10">
        <f t="shared" si="215"/>
        <v>41438.899594907409</v>
      </c>
      <c r="K1978">
        <v>1373751325</v>
      </c>
      <c r="L1978">
        <v>1371159325</v>
      </c>
      <c r="M1978" t="b">
        <v>1</v>
      </c>
      <c r="N1978">
        <v>473</v>
      </c>
      <c r="O1978" s="5">
        <f t="shared" si="210"/>
        <v>3.4660000000000002</v>
      </c>
      <c r="P1978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t="s">
        <v>8293</v>
      </c>
      <c r="T1978" t="b">
        <v>1</v>
      </c>
      <c r="U1978" t="str">
        <f t="shared" si="216"/>
        <v>Successful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8244</v>
      </c>
      <c r="I1979" s="10">
        <f t="shared" si="214"/>
        <v>42357.332638888889</v>
      </c>
      <c r="J1979" s="10">
        <f t="shared" si="215"/>
        <v>42311.216898148152</v>
      </c>
      <c r="K1979">
        <v>1450511940</v>
      </c>
      <c r="L1979">
        <v>1446527540</v>
      </c>
      <c r="M1979" t="b">
        <v>1</v>
      </c>
      <c r="N1979">
        <v>821</v>
      </c>
      <c r="O1979" s="5">
        <f t="shared" si="210"/>
        <v>4.0232999999999999</v>
      </c>
      <c r="P1979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t="s">
        <v>8293</v>
      </c>
      <c r="T1979" t="b">
        <v>1</v>
      </c>
      <c r="U1979" t="str">
        <f t="shared" si="216"/>
        <v>Successful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8244</v>
      </c>
      <c r="I1980" s="10">
        <f t="shared" si="214"/>
        <v>41072.291666666664</v>
      </c>
      <c r="J1980" s="10">
        <f t="shared" si="215"/>
        <v>41039.225601851853</v>
      </c>
      <c r="K1980">
        <v>1339484400</v>
      </c>
      <c r="L1980">
        <v>1336627492</v>
      </c>
      <c r="M1980" t="b">
        <v>1</v>
      </c>
      <c r="N1980">
        <v>388</v>
      </c>
      <c r="O1980" s="5">
        <f t="shared" si="210"/>
        <v>10.2684514</v>
      </c>
      <c r="P1980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t="s">
        <v>8293</v>
      </c>
      <c r="T1980" t="b">
        <v>1</v>
      </c>
      <c r="U1980" t="str">
        <f t="shared" si="216"/>
        <v>Successful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8244</v>
      </c>
      <c r="I1981" s="10">
        <f t="shared" si="214"/>
        <v>42327.207638888889</v>
      </c>
      <c r="J1981" s="10">
        <f t="shared" si="215"/>
        <v>42290.460023148145</v>
      </c>
      <c r="K1981">
        <v>1447909140</v>
      </c>
      <c r="L1981">
        <v>1444734146</v>
      </c>
      <c r="M1981" t="b">
        <v>1</v>
      </c>
      <c r="N1981">
        <v>813</v>
      </c>
      <c r="O1981" s="5">
        <f t="shared" si="210"/>
        <v>1.14901155</v>
      </c>
      <c r="P1981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t="s">
        <v>8293</v>
      </c>
      <c r="T1981" t="b">
        <v>1</v>
      </c>
      <c r="U1981" t="str">
        <f t="shared" si="216"/>
        <v>Successful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8247</v>
      </c>
      <c r="I1982" s="10">
        <f t="shared" si="214"/>
        <v>42463.500717592593</v>
      </c>
      <c r="J1982" s="10">
        <f t="shared" si="215"/>
        <v>42423.542384259257</v>
      </c>
      <c r="K1982">
        <v>1459684862</v>
      </c>
      <c r="L1982">
        <v>1456232462</v>
      </c>
      <c r="M1982" t="b">
        <v>1</v>
      </c>
      <c r="N1982">
        <v>1945</v>
      </c>
      <c r="O1982" s="5">
        <f t="shared" si="210"/>
        <v>3.5482402000000004</v>
      </c>
      <c r="P1982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t="s">
        <v>8293</v>
      </c>
      <c r="T1982" t="b">
        <v>1</v>
      </c>
      <c r="U1982" t="str">
        <f t="shared" si="216"/>
        <v>Successful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8228</v>
      </c>
      <c r="H1983" t="s">
        <v>8249</v>
      </c>
      <c r="I1983" s="10">
        <f t="shared" si="214"/>
        <v>41829.725289351853</v>
      </c>
      <c r="J1983" s="10">
        <f t="shared" si="215"/>
        <v>41799.725289351853</v>
      </c>
      <c r="K1983">
        <v>1404926665</v>
      </c>
      <c r="L1983">
        <v>1402334665</v>
      </c>
      <c r="M1983" t="b">
        <v>0</v>
      </c>
      <c r="N1983">
        <v>12</v>
      </c>
      <c r="O1983" s="5">
        <f t="shared" si="210"/>
        <v>5.0799999999999998E-2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t="s">
        <v>8294</v>
      </c>
      <c r="T1983" t="b">
        <v>0</v>
      </c>
      <c r="U1983" t="str">
        <f t="shared" si="216"/>
        <v>Unsuccessful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8230</v>
      </c>
      <c r="H1984" t="s">
        <v>8250</v>
      </c>
      <c r="I1984" s="10">
        <f t="shared" si="214"/>
        <v>42708.628321759257</v>
      </c>
      <c r="J1984" s="10">
        <f t="shared" si="215"/>
        <v>42678.586655092593</v>
      </c>
      <c r="K1984">
        <v>1480863887</v>
      </c>
      <c r="L1984">
        <v>1478268287</v>
      </c>
      <c r="M1984" t="b">
        <v>0</v>
      </c>
      <c r="N1984">
        <v>0</v>
      </c>
      <c r="O1984" s="5">
        <f t="shared" si="210"/>
        <v>0</v>
      </c>
      <c r="P1984" t="str">
        <f t="shared" si="211"/>
        <v>Received No Donations</v>
      </c>
      <c r="Q1984" t="str">
        <f t="shared" si="212"/>
        <v>photography</v>
      </c>
      <c r="R1984" t="str">
        <f t="shared" si="213"/>
        <v>people</v>
      </c>
      <c r="S1984" t="s">
        <v>8294</v>
      </c>
      <c r="T1984" t="b">
        <v>0</v>
      </c>
      <c r="U1984" t="str">
        <f t="shared" si="216"/>
        <v>Unsuccessful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8223</v>
      </c>
      <c r="H1985" t="s">
        <v>8244</v>
      </c>
      <c r="I1985" s="10">
        <f t="shared" si="214"/>
        <v>42615.291666666672</v>
      </c>
      <c r="J1985" s="10">
        <f t="shared" si="215"/>
        <v>42593.011782407411</v>
      </c>
      <c r="K1985">
        <v>1472799600</v>
      </c>
      <c r="L1985">
        <v>1470874618</v>
      </c>
      <c r="M1985" t="b">
        <v>0</v>
      </c>
      <c r="N1985">
        <v>16</v>
      </c>
      <c r="O1985" s="5">
        <f t="shared" si="210"/>
        <v>4.2999999999999997E-2</v>
      </c>
      <c r="P198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t="s">
        <v>8294</v>
      </c>
      <c r="T1985" t="b">
        <v>0</v>
      </c>
      <c r="U1985" t="str">
        <f t="shared" si="216"/>
        <v>Unsuccessful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8223</v>
      </c>
      <c r="H1986" t="s">
        <v>8244</v>
      </c>
      <c r="I1986" s="10">
        <f t="shared" si="214"/>
        <v>41973.831956018519</v>
      </c>
      <c r="J1986" s="10">
        <f t="shared" si="215"/>
        <v>41913.790289351848</v>
      </c>
      <c r="K1986">
        <v>1417377481</v>
      </c>
      <c r="L1986">
        <v>1412189881</v>
      </c>
      <c r="M1986" t="b">
        <v>0</v>
      </c>
      <c r="N1986">
        <v>7</v>
      </c>
      <c r="O1986" s="5">
        <f t="shared" ref="O1986:O2049" si="217">E1986/D1986</f>
        <v>0.21146666666666666</v>
      </c>
      <c r="P1986">
        <f t="shared" ref="P1986:P2049" si="218">IFERROR((E1986/N1986),"Received No Donations")</f>
        <v>453.14285714285717</v>
      </c>
      <c r="Q1986" t="str">
        <f t="shared" ref="Q1986:Q2049" si="219">LEFT(S1986,FIND("/",S1986)-1)</f>
        <v>photography</v>
      </c>
      <c r="R1986" t="str">
        <f t="shared" ref="R1986:R2049" si="220">RIGHT(S1986,LEN(S1986)-FIND("/",S1986))</f>
        <v>people</v>
      </c>
      <c r="S1986" t="s">
        <v>8294</v>
      </c>
      <c r="T1986" t="b">
        <v>0</v>
      </c>
      <c r="U1986" t="str">
        <f t="shared" si="216"/>
        <v>Unsuccessful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8224</v>
      </c>
      <c r="H1987" t="s">
        <v>8245</v>
      </c>
      <c r="I1987" s="10">
        <f t="shared" ref="I1987:I2050" si="221">((K1987/86400)/IF(LEN(K1987)=13,1000,1))+DATE(1970,1,1)</f>
        <v>42584.958333333328</v>
      </c>
      <c r="J1987" s="10">
        <f t="shared" ref="J1987:J2050" si="222">((L1987/86400)/IF(LEN(L1987)=13,1000,1))+DATE(1970,1,1)</f>
        <v>42555.698738425926</v>
      </c>
      <c r="K1987">
        <v>1470178800</v>
      </c>
      <c r="L1987">
        <v>1467650771</v>
      </c>
      <c r="M1987" t="b">
        <v>0</v>
      </c>
      <c r="N1987">
        <v>4</v>
      </c>
      <c r="O1987" s="5">
        <f t="shared" si="217"/>
        <v>3.1875000000000001E-2</v>
      </c>
      <c r="P1987">
        <f t="shared" si="218"/>
        <v>12.75</v>
      </c>
      <c r="Q1987" t="str">
        <f t="shared" si="219"/>
        <v>photography</v>
      </c>
      <c r="R1987" t="str">
        <f t="shared" si="220"/>
        <v>people</v>
      </c>
      <c r="S1987" t="s">
        <v>8294</v>
      </c>
      <c r="T1987" t="b">
        <v>0</v>
      </c>
      <c r="U1987" t="str">
        <f t="shared" ref="U1987:U2050" si="223">IF(F1987="successful","Successful","Unsuccessful")</f>
        <v>Unsuccessful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8224</v>
      </c>
      <c r="H1988" t="s">
        <v>8245</v>
      </c>
      <c r="I1988" s="10">
        <f t="shared" si="221"/>
        <v>42443.392164351855</v>
      </c>
      <c r="J1988" s="10">
        <f t="shared" si="222"/>
        <v>42413.433831018519</v>
      </c>
      <c r="K1988">
        <v>1457947483</v>
      </c>
      <c r="L1988">
        <v>1455359083</v>
      </c>
      <c r="M1988" t="b">
        <v>0</v>
      </c>
      <c r="N1988">
        <v>1</v>
      </c>
      <c r="O1988" s="5">
        <f t="shared" si="217"/>
        <v>5.0000000000000001E-4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t="s">
        <v>8294</v>
      </c>
      <c r="T1988" t="b">
        <v>0</v>
      </c>
      <c r="U1988" t="str">
        <f t="shared" si="223"/>
        <v>Unsuccessful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8224</v>
      </c>
      <c r="H1989" t="s">
        <v>8245</v>
      </c>
      <c r="I1989" s="10">
        <f t="shared" si="221"/>
        <v>42064.639768518522</v>
      </c>
      <c r="J1989" s="10">
        <f t="shared" si="222"/>
        <v>42034.639768518522</v>
      </c>
      <c r="K1989">
        <v>1425223276</v>
      </c>
      <c r="L1989">
        <v>1422631276</v>
      </c>
      <c r="M1989" t="b">
        <v>0</v>
      </c>
      <c r="N1989">
        <v>28</v>
      </c>
      <c r="O1989" s="5">
        <f t="shared" si="217"/>
        <v>0.42472727272727273</v>
      </c>
      <c r="P1989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t="s">
        <v>8294</v>
      </c>
      <c r="T1989" t="b">
        <v>0</v>
      </c>
      <c r="U1989" t="str">
        <f t="shared" si="223"/>
        <v>Unsuccessful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8223</v>
      </c>
      <c r="H1990" t="s">
        <v>8244</v>
      </c>
      <c r="I1990" s="10">
        <f t="shared" si="221"/>
        <v>42236.763217592597</v>
      </c>
      <c r="J1990" s="10">
        <f t="shared" si="222"/>
        <v>42206.763217592597</v>
      </c>
      <c r="K1990">
        <v>1440094742</v>
      </c>
      <c r="L1990">
        <v>1437502742</v>
      </c>
      <c r="M1990" t="b">
        <v>0</v>
      </c>
      <c r="N1990">
        <v>1</v>
      </c>
      <c r="O1990" s="5">
        <f t="shared" si="217"/>
        <v>4.1666666666666666E-3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t="s">
        <v>8294</v>
      </c>
      <c r="T1990" t="b">
        <v>0</v>
      </c>
      <c r="U1990" t="str">
        <f t="shared" si="223"/>
        <v>Unsuccessful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8223</v>
      </c>
      <c r="H1991" t="s">
        <v>8244</v>
      </c>
      <c r="I1991" s="10">
        <f t="shared" si="221"/>
        <v>42715.680648148147</v>
      </c>
      <c r="J1991" s="10">
        <f t="shared" si="222"/>
        <v>42685.680648148147</v>
      </c>
      <c r="K1991">
        <v>1481473208</v>
      </c>
      <c r="L1991">
        <v>1478881208</v>
      </c>
      <c r="M1991" t="b">
        <v>0</v>
      </c>
      <c r="N1991">
        <v>1</v>
      </c>
      <c r="O1991" s="5">
        <f t="shared" si="217"/>
        <v>0.01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t="s">
        <v>8294</v>
      </c>
      <c r="T1991" t="b">
        <v>0</v>
      </c>
      <c r="U1991" t="str">
        <f t="shared" si="223"/>
        <v>Unsuccessful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8223</v>
      </c>
      <c r="H1992" t="s">
        <v>8244</v>
      </c>
      <c r="I1992" s="10">
        <f t="shared" si="221"/>
        <v>42413.195972222224</v>
      </c>
      <c r="J1992" s="10">
        <f t="shared" si="222"/>
        <v>42398.195972222224</v>
      </c>
      <c r="K1992">
        <v>1455338532</v>
      </c>
      <c r="L1992">
        <v>1454042532</v>
      </c>
      <c r="M1992" t="b">
        <v>0</v>
      </c>
      <c r="N1992">
        <v>5</v>
      </c>
      <c r="O1992" s="5">
        <f t="shared" si="217"/>
        <v>0.16966666666666666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t="s">
        <v>8294</v>
      </c>
      <c r="T1992" t="b">
        <v>0</v>
      </c>
      <c r="U1992" t="str">
        <f t="shared" si="223"/>
        <v>Unsuccessful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8223</v>
      </c>
      <c r="H1993" t="s">
        <v>8244</v>
      </c>
      <c r="I1993" s="10">
        <f t="shared" si="221"/>
        <v>42188.89335648148</v>
      </c>
      <c r="J1993" s="10">
        <f t="shared" si="222"/>
        <v>42167.89335648148</v>
      </c>
      <c r="K1993">
        <v>1435958786</v>
      </c>
      <c r="L1993">
        <v>1434144386</v>
      </c>
      <c r="M1993" t="b">
        <v>0</v>
      </c>
      <c r="N1993">
        <v>3</v>
      </c>
      <c r="O1993" s="5">
        <f t="shared" si="217"/>
        <v>7.0000000000000007E-2</v>
      </c>
      <c r="P199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t="s">
        <v>8294</v>
      </c>
      <c r="T1993" t="b">
        <v>0</v>
      </c>
      <c r="U1993" t="str">
        <f t="shared" si="223"/>
        <v>Unsuccessful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8223</v>
      </c>
      <c r="H1994" t="s">
        <v>8244</v>
      </c>
      <c r="I1994" s="10">
        <f t="shared" si="221"/>
        <v>42053.143414351856</v>
      </c>
      <c r="J1994" s="10">
        <f t="shared" si="222"/>
        <v>42023.143414351856</v>
      </c>
      <c r="K1994">
        <v>1424229991</v>
      </c>
      <c r="L1994">
        <v>1421637991</v>
      </c>
      <c r="M1994" t="b">
        <v>0</v>
      </c>
      <c r="N1994">
        <v>2</v>
      </c>
      <c r="O1994" s="5">
        <f t="shared" si="217"/>
        <v>1.3333333333333333E-3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t="s">
        <v>8294</v>
      </c>
      <c r="T1994" t="b">
        <v>0</v>
      </c>
      <c r="U1994" t="str">
        <f t="shared" si="223"/>
        <v>Unsuccessful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8224</v>
      </c>
      <c r="H1995" t="s">
        <v>8245</v>
      </c>
      <c r="I1995" s="10">
        <f t="shared" si="221"/>
        <v>42359.588391203702</v>
      </c>
      <c r="J1995" s="10">
        <f t="shared" si="222"/>
        <v>42329.588391203702</v>
      </c>
      <c r="K1995">
        <v>1450706837</v>
      </c>
      <c r="L1995">
        <v>1448114837</v>
      </c>
      <c r="M1995" t="b">
        <v>0</v>
      </c>
      <c r="N1995">
        <v>0</v>
      </c>
      <c r="O1995" s="5">
        <f t="shared" si="217"/>
        <v>0</v>
      </c>
      <c r="P1995" t="str">
        <f t="shared" si="218"/>
        <v>Received No Donations</v>
      </c>
      <c r="Q1995" t="str">
        <f t="shared" si="219"/>
        <v>photography</v>
      </c>
      <c r="R1995" t="str">
        <f t="shared" si="220"/>
        <v>people</v>
      </c>
      <c r="S1995" t="s">
        <v>8294</v>
      </c>
      <c r="T1995" t="b">
        <v>0</v>
      </c>
      <c r="U1995" t="str">
        <f t="shared" si="223"/>
        <v>Unsuccessful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8223</v>
      </c>
      <c r="H1996" t="s">
        <v>8244</v>
      </c>
      <c r="I1996" s="10">
        <f t="shared" si="221"/>
        <v>42711.047939814816</v>
      </c>
      <c r="J1996" s="10">
        <f t="shared" si="222"/>
        <v>42651.006273148145</v>
      </c>
      <c r="K1996">
        <v>1481072942</v>
      </c>
      <c r="L1996">
        <v>1475885342</v>
      </c>
      <c r="M1996" t="b">
        <v>0</v>
      </c>
      <c r="N1996">
        <v>0</v>
      </c>
      <c r="O1996" s="5">
        <f t="shared" si="217"/>
        <v>0</v>
      </c>
      <c r="P1996" t="str">
        <f t="shared" si="218"/>
        <v>Received No Donations</v>
      </c>
      <c r="Q1996" t="str">
        <f t="shared" si="219"/>
        <v>photography</v>
      </c>
      <c r="R1996" t="str">
        <f t="shared" si="220"/>
        <v>people</v>
      </c>
      <c r="S1996" t="s">
        <v>8294</v>
      </c>
      <c r="T1996" t="b">
        <v>0</v>
      </c>
      <c r="U1996" t="str">
        <f t="shared" si="223"/>
        <v>Unsuccessful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8228</v>
      </c>
      <c r="H1997" t="s">
        <v>8249</v>
      </c>
      <c r="I1997" s="10">
        <f t="shared" si="221"/>
        <v>42201.902037037042</v>
      </c>
      <c r="J1997" s="10">
        <f t="shared" si="222"/>
        <v>42181.902037037042</v>
      </c>
      <c r="K1997">
        <v>1437082736</v>
      </c>
      <c r="L1997">
        <v>1435354736</v>
      </c>
      <c r="M1997" t="b">
        <v>0</v>
      </c>
      <c r="N1997">
        <v>3</v>
      </c>
      <c r="O1997" s="5">
        <f t="shared" si="217"/>
        <v>7.8E-2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t="s">
        <v>8294</v>
      </c>
      <c r="T1997" t="b">
        <v>0</v>
      </c>
      <c r="U1997" t="str">
        <f t="shared" si="223"/>
        <v>Unsuccessful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8223</v>
      </c>
      <c r="H1998" t="s">
        <v>8244</v>
      </c>
      <c r="I1998" s="10">
        <f t="shared" si="221"/>
        <v>41830.819571759261</v>
      </c>
      <c r="J1998" s="10">
        <f t="shared" si="222"/>
        <v>41800.819571759261</v>
      </c>
      <c r="K1998">
        <v>1405021211</v>
      </c>
      <c r="L1998">
        <v>1402429211</v>
      </c>
      <c r="M1998" t="b">
        <v>0</v>
      </c>
      <c r="N1998">
        <v>0</v>
      </c>
      <c r="O1998" s="5">
        <f t="shared" si="217"/>
        <v>0</v>
      </c>
      <c r="P1998" t="str">
        <f t="shared" si="218"/>
        <v>Received No Donations</v>
      </c>
      <c r="Q1998" t="str">
        <f t="shared" si="219"/>
        <v>photography</v>
      </c>
      <c r="R1998" t="str">
        <f t="shared" si="220"/>
        <v>people</v>
      </c>
      <c r="S1998" t="s">
        <v>8294</v>
      </c>
      <c r="T1998" t="b">
        <v>0</v>
      </c>
      <c r="U1998" t="str">
        <f t="shared" si="223"/>
        <v>Unsuccessful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8223</v>
      </c>
      <c r="H1999" t="s">
        <v>8244</v>
      </c>
      <c r="I1999" s="10">
        <f t="shared" si="221"/>
        <v>41877.930694444447</v>
      </c>
      <c r="J1999" s="10">
        <f t="shared" si="222"/>
        <v>41847.930694444447</v>
      </c>
      <c r="K1999">
        <v>1409091612</v>
      </c>
      <c r="L1999">
        <v>1406499612</v>
      </c>
      <c r="M1999" t="b">
        <v>0</v>
      </c>
      <c r="N1999">
        <v>0</v>
      </c>
      <c r="O1999" s="5">
        <f t="shared" si="217"/>
        <v>0</v>
      </c>
      <c r="P1999" t="str">
        <f t="shared" si="218"/>
        <v>Received No Donations</v>
      </c>
      <c r="Q1999" t="str">
        <f t="shared" si="219"/>
        <v>photography</v>
      </c>
      <c r="R1999" t="str">
        <f t="shared" si="220"/>
        <v>people</v>
      </c>
      <c r="S1999" t="s">
        <v>8294</v>
      </c>
      <c r="T1999" t="b">
        <v>0</v>
      </c>
      <c r="U1999" t="str">
        <f t="shared" si="223"/>
        <v>Unsuccessful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8223</v>
      </c>
      <c r="H2000" t="s">
        <v>8244</v>
      </c>
      <c r="I2000" s="10">
        <f t="shared" si="221"/>
        <v>41852.118495370371</v>
      </c>
      <c r="J2000" s="10">
        <f t="shared" si="222"/>
        <v>41807.118495370371</v>
      </c>
      <c r="K2000">
        <v>1406861438</v>
      </c>
      <c r="L2000">
        <v>1402973438</v>
      </c>
      <c r="M2000" t="b">
        <v>0</v>
      </c>
      <c r="N2000">
        <v>3</v>
      </c>
      <c r="O2000" s="5">
        <f t="shared" si="217"/>
        <v>0.26200000000000001</v>
      </c>
      <c r="P2000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t="s">
        <v>8294</v>
      </c>
      <c r="T2000" t="b">
        <v>0</v>
      </c>
      <c r="U2000" t="str">
        <f t="shared" si="223"/>
        <v>Unsuccessful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8224</v>
      </c>
      <c r="H2001" t="s">
        <v>8245</v>
      </c>
      <c r="I2001" s="10">
        <f t="shared" si="221"/>
        <v>41956.524398148147</v>
      </c>
      <c r="J2001" s="10">
        <f t="shared" si="222"/>
        <v>41926.482731481483</v>
      </c>
      <c r="K2001">
        <v>1415882108</v>
      </c>
      <c r="L2001">
        <v>1413286508</v>
      </c>
      <c r="M2001" t="b">
        <v>0</v>
      </c>
      <c r="N2001">
        <v>7</v>
      </c>
      <c r="O2001" s="5">
        <f t="shared" si="217"/>
        <v>7.6129032258064515E-3</v>
      </c>
      <c r="P2001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t="s">
        <v>8294</v>
      </c>
      <c r="T2001" t="b">
        <v>0</v>
      </c>
      <c r="U2001" t="str">
        <f t="shared" si="223"/>
        <v>Unsuccessful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8228</v>
      </c>
      <c r="H2002" t="s">
        <v>8249</v>
      </c>
      <c r="I2002" s="10">
        <f t="shared" si="221"/>
        <v>42375.951539351852</v>
      </c>
      <c r="J2002" s="10">
        <f t="shared" si="222"/>
        <v>42345.951539351852</v>
      </c>
      <c r="K2002">
        <v>1452120613</v>
      </c>
      <c r="L2002">
        <v>1449528613</v>
      </c>
      <c r="M2002" t="b">
        <v>0</v>
      </c>
      <c r="N2002">
        <v>25</v>
      </c>
      <c r="O2002" s="5">
        <f t="shared" si="217"/>
        <v>0.125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t="s">
        <v>8294</v>
      </c>
      <c r="T2002" t="b">
        <v>0</v>
      </c>
      <c r="U2002" t="str">
        <f t="shared" si="223"/>
        <v>Unsuccessful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8247</v>
      </c>
      <c r="I2003" s="10">
        <f t="shared" si="221"/>
        <v>42167.833333333328</v>
      </c>
      <c r="J2003" s="10">
        <f t="shared" si="222"/>
        <v>42136.209675925929</v>
      </c>
      <c r="K2003">
        <v>1434139200</v>
      </c>
      <c r="L2003">
        <v>1431406916</v>
      </c>
      <c r="M2003" t="b">
        <v>1</v>
      </c>
      <c r="N2003">
        <v>1637</v>
      </c>
      <c r="O2003" s="5">
        <f t="shared" si="217"/>
        <v>3.8212909090909091</v>
      </c>
      <c r="P200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t="s">
        <v>8293</v>
      </c>
      <c r="T2003" t="b">
        <v>1</v>
      </c>
      <c r="U2003" t="str">
        <f t="shared" si="223"/>
        <v>Successful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8244</v>
      </c>
      <c r="I2004" s="10">
        <f t="shared" si="221"/>
        <v>42758.71230324074</v>
      </c>
      <c r="J2004" s="10">
        <f t="shared" si="222"/>
        <v>42728.71230324074</v>
      </c>
      <c r="K2004">
        <v>1485191143</v>
      </c>
      <c r="L2004">
        <v>1482599143</v>
      </c>
      <c r="M2004" t="b">
        <v>1</v>
      </c>
      <c r="N2004">
        <v>1375</v>
      </c>
      <c r="O2004" s="5">
        <f t="shared" si="217"/>
        <v>2.1679422000000002</v>
      </c>
      <c r="P2004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t="s">
        <v>8293</v>
      </c>
      <c r="T2004" t="b">
        <v>1</v>
      </c>
      <c r="U2004" t="str">
        <f t="shared" si="223"/>
        <v>Successful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8244</v>
      </c>
      <c r="I2005" s="10">
        <f t="shared" si="221"/>
        <v>40361.958333333336</v>
      </c>
      <c r="J2005" s="10">
        <f t="shared" si="222"/>
        <v>40347.125601851854</v>
      </c>
      <c r="K2005">
        <v>1278111600</v>
      </c>
      <c r="L2005">
        <v>1276830052</v>
      </c>
      <c r="M2005" t="b">
        <v>1</v>
      </c>
      <c r="N2005">
        <v>17</v>
      </c>
      <c r="O2005" s="5">
        <f t="shared" si="217"/>
        <v>3.12</v>
      </c>
      <c r="P200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t="s">
        <v>8293</v>
      </c>
      <c r="T2005" t="b">
        <v>1</v>
      </c>
      <c r="U2005" t="str">
        <f t="shared" si="223"/>
        <v>Successful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8244</v>
      </c>
      <c r="I2006" s="10">
        <f t="shared" si="221"/>
        <v>41830.604895833334</v>
      </c>
      <c r="J2006" s="10">
        <f t="shared" si="222"/>
        <v>41800.604895833334</v>
      </c>
      <c r="K2006">
        <v>1405002663</v>
      </c>
      <c r="L2006">
        <v>1402410663</v>
      </c>
      <c r="M2006" t="b">
        <v>1</v>
      </c>
      <c r="N2006">
        <v>354</v>
      </c>
      <c r="O2006" s="5">
        <f t="shared" si="217"/>
        <v>2.3442048</v>
      </c>
      <c r="P2006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t="s">
        <v>8293</v>
      </c>
      <c r="T2006" t="b">
        <v>1</v>
      </c>
      <c r="U2006" t="str">
        <f t="shared" si="223"/>
        <v>Successful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8244</v>
      </c>
      <c r="I2007" s="10">
        <f t="shared" si="221"/>
        <v>41563.165972222225</v>
      </c>
      <c r="J2007" s="10">
        <f t="shared" si="222"/>
        <v>41535.812708333331</v>
      </c>
      <c r="K2007">
        <v>1381895940</v>
      </c>
      <c r="L2007">
        <v>1379532618</v>
      </c>
      <c r="M2007" t="b">
        <v>1</v>
      </c>
      <c r="N2007">
        <v>191</v>
      </c>
      <c r="O2007" s="5">
        <f t="shared" si="217"/>
        <v>1.236801</v>
      </c>
      <c r="P200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t="s">
        <v>8293</v>
      </c>
      <c r="T2007" t="b">
        <v>1</v>
      </c>
      <c r="U2007" t="str">
        <f t="shared" si="223"/>
        <v>Successful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8244</v>
      </c>
      <c r="I2008" s="10">
        <f t="shared" si="221"/>
        <v>41976.542187500003</v>
      </c>
      <c r="J2008" s="10">
        <f t="shared" si="222"/>
        <v>41941.500520833331</v>
      </c>
      <c r="K2008">
        <v>1417611645</v>
      </c>
      <c r="L2008">
        <v>1414584045</v>
      </c>
      <c r="M2008" t="b">
        <v>1</v>
      </c>
      <c r="N2008">
        <v>303</v>
      </c>
      <c r="O2008" s="5">
        <f t="shared" si="217"/>
        <v>2.4784000000000002</v>
      </c>
      <c r="P2008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t="s">
        <v>8293</v>
      </c>
      <c r="T2008" t="b">
        <v>1</v>
      </c>
      <c r="U2008" t="str">
        <f t="shared" si="223"/>
        <v>Successful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8244</v>
      </c>
      <c r="I2009" s="10">
        <f t="shared" si="221"/>
        <v>40414.166666666664</v>
      </c>
      <c r="J2009" s="10">
        <f t="shared" si="222"/>
        <v>40347.837800925925</v>
      </c>
      <c r="K2009">
        <v>1282622400</v>
      </c>
      <c r="L2009">
        <v>1276891586</v>
      </c>
      <c r="M2009" t="b">
        <v>1</v>
      </c>
      <c r="N2009">
        <v>137</v>
      </c>
      <c r="O2009" s="5">
        <f t="shared" si="217"/>
        <v>1.157092</v>
      </c>
      <c r="P2009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t="s">
        <v>8293</v>
      </c>
      <c r="T2009" t="b">
        <v>1</v>
      </c>
      <c r="U2009" t="str">
        <f t="shared" si="223"/>
        <v>Successful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8244</v>
      </c>
      <c r="I2010" s="10">
        <f t="shared" si="221"/>
        <v>40805.604421296295</v>
      </c>
      <c r="J2010" s="10">
        <f t="shared" si="222"/>
        <v>40761.604421296295</v>
      </c>
      <c r="K2010">
        <v>1316442622</v>
      </c>
      <c r="L2010">
        <v>1312641022</v>
      </c>
      <c r="M2010" t="b">
        <v>1</v>
      </c>
      <c r="N2010">
        <v>41</v>
      </c>
      <c r="O2010" s="5">
        <f t="shared" si="217"/>
        <v>1.1707484768810599</v>
      </c>
      <c r="P2010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t="s">
        <v>8293</v>
      </c>
      <c r="T2010" t="b">
        <v>1</v>
      </c>
      <c r="U2010" t="str">
        <f t="shared" si="223"/>
        <v>Successful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8247</v>
      </c>
      <c r="I2011" s="10">
        <f t="shared" si="221"/>
        <v>42697.365081018521</v>
      </c>
      <c r="J2011" s="10">
        <f t="shared" si="222"/>
        <v>42661.323414351849</v>
      </c>
      <c r="K2011">
        <v>1479890743</v>
      </c>
      <c r="L2011">
        <v>1476776743</v>
      </c>
      <c r="M2011" t="b">
        <v>1</v>
      </c>
      <c r="N2011">
        <v>398</v>
      </c>
      <c r="O2011" s="5">
        <f t="shared" si="217"/>
        <v>3.05158</v>
      </c>
      <c r="P2011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t="s">
        <v>8293</v>
      </c>
      <c r="T2011" t="b">
        <v>1</v>
      </c>
      <c r="U2011" t="str">
        <f t="shared" si="223"/>
        <v>Successful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8244</v>
      </c>
      <c r="I2012" s="10">
        <f t="shared" si="221"/>
        <v>42600.996423611112</v>
      </c>
      <c r="J2012" s="10">
        <f t="shared" si="222"/>
        <v>42570.996423611112</v>
      </c>
      <c r="K2012">
        <v>1471564491</v>
      </c>
      <c r="L2012">
        <v>1468972491</v>
      </c>
      <c r="M2012" t="b">
        <v>1</v>
      </c>
      <c r="N2012">
        <v>1737</v>
      </c>
      <c r="O2012" s="5">
        <f t="shared" si="217"/>
        <v>3.2005299999999997</v>
      </c>
      <c r="P2012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t="s">
        <v>8293</v>
      </c>
      <c r="T2012" t="b">
        <v>1</v>
      </c>
      <c r="U2012" t="str">
        <f t="shared" si="223"/>
        <v>Successful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8247</v>
      </c>
      <c r="I2013" s="10">
        <f t="shared" si="221"/>
        <v>42380.958333333328</v>
      </c>
      <c r="J2013" s="10">
        <f t="shared" si="222"/>
        <v>42347.358483796299</v>
      </c>
      <c r="K2013">
        <v>1452553200</v>
      </c>
      <c r="L2013">
        <v>1449650173</v>
      </c>
      <c r="M2013" t="b">
        <v>1</v>
      </c>
      <c r="N2013">
        <v>971</v>
      </c>
      <c r="O2013" s="5">
        <f t="shared" si="217"/>
        <v>8.1956399999999991</v>
      </c>
      <c r="P201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t="s">
        <v>8293</v>
      </c>
      <c r="T2013" t="b">
        <v>1</v>
      </c>
      <c r="U2013" t="str">
        <f t="shared" si="223"/>
        <v>Successful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8244</v>
      </c>
      <c r="I2014" s="10">
        <f t="shared" si="221"/>
        <v>42040.822233796294</v>
      </c>
      <c r="J2014" s="10">
        <f t="shared" si="222"/>
        <v>42010.822233796294</v>
      </c>
      <c r="K2014">
        <v>1423165441</v>
      </c>
      <c r="L2014">
        <v>1420573441</v>
      </c>
      <c r="M2014" t="b">
        <v>1</v>
      </c>
      <c r="N2014">
        <v>183</v>
      </c>
      <c r="O2014" s="5">
        <f t="shared" si="217"/>
        <v>2.3490000000000002</v>
      </c>
      <c r="P2014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t="s">
        <v>8293</v>
      </c>
      <c r="T2014" t="b">
        <v>1</v>
      </c>
      <c r="U2014" t="str">
        <f t="shared" si="223"/>
        <v>Successful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8244</v>
      </c>
      <c r="I2015" s="10">
        <f t="shared" si="221"/>
        <v>42559.960810185185</v>
      </c>
      <c r="J2015" s="10">
        <f t="shared" si="222"/>
        <v>42499.960810185185</v>
      </c>
      <c r="K2015">
        <v>1468019014</v>
      </c>
      <c r="L2015">
        <v>1462835014</v>
      </c>
      <c r="M2015" t="b">
        <v>1</v>
      </c>
      <c r="N2015">
        <v>4562</v>
      </c>
      <c r="O2015" s="5">
        <f t="shared" si="217"/>
        <v>4.9491375</v>
      </c>
      <c r="P201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t="s">
        <v>8293</v>
      </c>
      <c r="T2015" t="b">
        <v>1</v>
      </c>
      <c r="U2015" t="str">
        <f t="shared" si="223"/>
        <v>Successful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8244</v>
      </c>
      <c r="I2016" s="10">
        <f t="shared" si="221"/>
        <v>41358.172905092593</v>
      </c>
      <c r="J2016" s="10">
        <f t="shared" si="222"/>
        <v>41324.214571759258</v>
      </c>
      <c r="K2016">
        <v>1364184539</v>
      </c>
      <c r="L2016">
        <v>1361250539</v>
      </c>
      <c r="M2016" t="b">
        <v>1</v>
      </c>
      <c r="N2016">
        <v>26457</v>
      </c>
      <c r="O2016" s="5">
        <f t="shared" si="217"/>
        <v>78.137822333333332</v>
      </c>
      <c r="P2016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t="s">
        <v>8293</v>
      </c>
      <c r="T2016" t="b">
        <v>1</v>
      </c>
      <c r="U2016" t="str">
        <f t="shared" si="223"/>
        <v>Successful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8244</v>
      </c>
      <c r="I2017" s="10">
        <f t="shared" si="221"/>
        <v>40795.876886574071</v>
      </c>
      <c r="J2017" s="10">
        <f t="shared" si="222"/>
        <v>40765.876886574071</v>
      </c>
      <c r="K2017">
        <v>1315602163</v>
      </c>
      <c r="L2017">
        <v>1313010163</v>
      </c>
      <c r="M2017" t="b">
        <v>1</v>
      </c>
      <c r="N2017">
        <v>162</v>
      </c>
      <c r="O2017" s="5">
        <f t="shared" si="217"/>
        <v>1.1300013888888889</v>
      </c>
      <c r="P201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t="s">
        <v>8293</v>
      </c>
      <c r="T2017" t="b">
        <v>1</v>
      </c>
      <c r="U2017" t="str">
        <f t="shared" si="223"/>
        <v>Successful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8244</v>
      </c>
      <c r="I2018" s="10">
        <f t="shared" si="221"/>
        <v>41342.880775462967</v>
      </c>
      <c r="J2018" s="10">
        <f t="shared" si="222"/>
        <v>41312.880775462967</v>
      </c>
      <c r="K2018">
        <v>1362863299</v>
      </c>
      <c r="L2018">
        <v>1360271299</v>
      </c>
      <c r="M2018" t="b">
        <v>1</v>
      </c>
      <c r="N2018">
        <v>479</v>
      </c>
      <c r="O2018" s="5">
        <f t="shared" si="217"/>
        <v>9.2154220000000002</v>
      </c>
      <c r="P2018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t="s">
        <v>8293</v>
      </c>
      <c r="T2018" t="b">
        <v>1</v>
      </c>
      <c r="U2018" t="str">
        <f t="shared" si="223"/>
        <v>Successful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8244</v>
      </c>
      <c r="I2019" s="10">
        <f t="shared" si="221"/>
        <v>40992.166666666664</v>
      </c>
      <c r="J2019" s="10">
        <f t="shared" si="222"/>
        <v>40961.057349537034</v>
      </c>
      <c r="K2019">
        <v>1332561600</v>
      </c>
      <c r="L2019">
        <v>1329873755</v>
      </c>
      <c r="M2019" t="b">
        <v>1</v>
      </c>
      <c r="N2019">
        <v>426</v>
      </c>
      <c r="O2019" s="5">
        <f t="shared" si="217"/>
        <v>1.2510239999999999</v>
      </c>
      <c r="P2019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t="s">
        <v>8293</v>
      </c>
      <c r="T2019" t="b">
        <v>1</v>
      </c>
      <c r="U2019" t="str">
        <f t="shared" si="223"/>
        <v>Successful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8247</v>
      </c>
      <c r="I2020" s="10">
        <f t="shared" si="221"/>
        <v>42229.365844907406</v>
      </c>
      <c r="J2020" s="10">
        <f t="shared" si="222"/>
        <v>42199.365844907406</v>
      </c>
      <c r="K2020">
        <v>1439455609</v>
      </c>
      <c r="L2020">
        <v>1436863609</v>
      </c>
      <c r="M2020" t="b">
        <v>1</v>
      </c>
      <c r="N2020">
        <v>450</v>
      </c>
      <c r="O2020" s="5">
        <f t="shared" si="217"/>
        <v>1.0224343076923077</v>
      </c>
      <c r="P2020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t="s">
        <v>8293</v>
      </c>
      <c r="T2020" t="b">
        <v>1</v>
      </c>
      <c r="U2020" t="str">
        <f t="shared" si="223"/>
        <v>Successful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8244</v>
      </c>
      <c r="I2021" s="10">
        <f t="shared" si="221"/>
        <v>42635.70857638889</v>
      </c>
      <c r="J2021" s="10">
        <f t="shared" si="222"/>
        <v>42605.70857638889</v>
      </c>
      <c r="K2021">
        <v>1474563621</v>
      </c>
      <c r="L2021">
        <v>1471971621</v>
      </c>
      <c r="M2021" t="b">
        <v>1</v>
      </c>
      <c r="N2021">
        <v>1780</v>
      </c>
      <c r="O2021" s="5">
        <f t="shared" si="217"/>
        <v>4.8490975000000001</v>
      </c>
      <c r="P2021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t="s">
        <v>8293</v>
      </c>
      <c r="T2021" t="b">
        <v>1</v>
      </c>
      <c r="U2021" t="str">
        <f t="shared" si="223"/>
        <v>Successful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8244</v>
      </c>
      <c r="I2022" s="10">
        <f t="shared" si="221"/>
        <v>41773.961111111115</v>
      </c>
      <c r="J2022" s="10">
        <f t="shared" si="222"/>
        <v>41737.097500000003</v>
      </c>
      <c r="K2022">
        <v>1400108640</v>
      </c>
      <c r="L2022">
        <v>1396923624</v>
      </c>
      <c r="M2022" t="b">
        <v>1</v>
      </c>
      <c r="N2022">
        <v>122</v>
      </c>
      <c r="O2022" s="5">
        <f t="shared" si="217"/>
        <v>1.9233333333333333</v>
      </c>
      <c r="P2022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t="s">
        <v>8293</v>
      </c>
      <c r="T2022" t="b">
        <v>1</v>
      </c>
      <c r="U2022" t="str">
        <f t="shared" si="223"/>
        <v>Successful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8244</v>
      </c>
      <c r="I2023" s="10">
        <f t="shared" si="221"/>
        <v>41906.070567129631</v>
      </c>
      <c r="J2023" s="10">
        <f t="shared" si="222"/>
        <v>41861.070567129631</v>
      </c>
      <c r="K2023">
        <v>1411522897</v>
      </c>
      <c r="L2023">
        <v>1407634897</v>
      </c>
      <c r="M2023" t="b">
        <v>1</v>
      </c>
      <c r="N2023">
        <v>95</v>
      </c>
      <c r="O2023" s="5">
        <f t="shared" si="217"/>
        <v>2.8109999999999999</v>
      </c>
      <c r="P202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t="s">
        <v>8293</v>
      </c>
      <c r="T2023" t="b">
        <v>1</v>
      </c>
      <c r="U2023" t="str">
        <f t="shared" si="223"/>
        <v>Successful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8244</v>
      </c>
      <c r="I2024" s="10">
        <f t="shared" si="221"/>
        <v>42532.569120370375</v>
      </c>
      <c r="J2024" s="10">
        <f t="shared" si="222"/>
        <v>42502.569120370375</v>
      </c>
      <c r="K2024">
        <v>1465652372</v>
      </c>
      <c r="L2024">
        <v>1463060372</v>
      </c>
      <c r="M2024" t="b">
        <v>1</v>
      </c>
      <c r="N2024">
        <v>325</v>
      </c>
      <c r="O2024" s="5">
        <f t="shared" si="217"/>
        <v>1.2513700000000001</v>
      </c>
      <c r="P2024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t="s">
        <v>8293</v>
      </c>
      <c r="T2024" t="b">
        <v>1</v>
      </c>
      <c r="U2024" t="str">
        <f t="shared" si="223"/>
        <v>Successful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8244</v>
      </c>
      <c r="I2025" s="10">
        <f t="shared" si="221"/>
        <v>42166.420752314814</v>
      </c>
      <c r="J2025" s="10">
        <f t="shared" si="222"/>
        <v>42136.420752314814</v>
      </c>
      <c r="K2025">
        <v>1434017153</v>
      </c>
      <c r="L2025">
        <v>1431425153</v>
      </c>
      <c r="M2025" t="b">
        <v>1</v>
      </c>
      <c r="N2025">
        <v>353</v>
      </c>
      <c r="O2025" s="5">
        <f t="shared" si="217"/>
        <v>1.61459</v>
      </c>
      <c r="P202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t="s">
        <v>8293</v>
      </c>
      <c r="T2025" t="b">
        <v>1</v>
      </c>
      <c r="U2025" t="str">
        <f t="shared" si="223"/>
        <v>Successful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8244</v>
      </c>
      <c r="I2026" s="10">
        <f t="shared" si="221"/>
        <v>41134.125</v>
      </c>
      <c r="J2026" s="10">
        <f t="shared" si="222"/>
        <v>41099.966944444444</v>
      </c>
      <c r="K2026">
        <v>1344826800</v>
      </c>
      <c r="L2026">
        <v>1341875544</v>
      </c>
      <c r="M2026" t="b">
        <v>1</v>
      </c>
      <c r="N2026">
        <v>105</v>
      </c>
      <c r="O2026" s="5">
        <f t="shared" si="217"/>
        <v>5.8535000000000004</v>
      </c>
      <c r="P2026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t="s">
        <v>8293</v>
      </c>
      <c r="T2026" t="b">
        <v>1</v>
      </c>
      <c r="U2026" t="str">
        <f t="shared" si="223"/>
        <v>Successful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8247</v>
      </c>
      <c r="I2027" s="10">
        <f t="shared" si="221"/>
        <v>42166.184560185182</v>
      </c>
      <c r="J2027" s="10">
        <f t="shared" si="222"/>
        <v>42136.184560185182</v>
      </c>
      <c r="K2027">
        <v>1433996746</v>
      </c>
      <c r="L2027">
        <v>1431404746</v>
      </c>
      <c r="M2027" t="b">
        <v>1</v>
      </c>
      <c r="N2027">
        <v>729</v>
      </c>
      <c r="O2027" s="5">
        <f t="shared" si="217"/>
        <v>2.0114999999999998</v>
      </c>
      <c r="P202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t="s">
        <v>8293</v>
      </c>
      <c r="T2027" t="b">
        <v>1</v>
      </c>
      <c r="U2027" t="str">
        <f t="shared" si="223"/>
        <v>Successful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8244</v>
      </c>
      <c r="I2028" s="10">
        <f t="shared" si="221"/>
        <v>41750.165972222225</v>
      </c>
      <c r="J2028" s="10">
        <f t="shared" si="222"/>
        <v>41704.735937500001</v>
      </c>
      <c r="K2028">
        <v>1398052740</v>
      </c>
      <c r="L2028">
        <v>1394127585</v>
      </c>
      <c r="M2028" t="b">
        <v>1</v>
      </c>
      <c r="N2028">
        <v>454</v>
      </c>
      <c r="O2028" s="5">
        <f t="shared" si="217"/>
        <v>1.3348307999999998</v>
      </c>
      <c r="P2028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t="s">
        <v>8293</v>
      </c>
      <c r="T2028" t="b">
        <v>1</v>
      </c>
      <c r="U2028" t="str">
        <f t="shared" si="223"/>
        <v>Successful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8244</v>
      </c>
      <c r="I2029" s="10">
        <f t="shared" si="221"/>
        <v>42093.772210648152</v>
      </c>
      <c r="J2029" s="10">
        <f t="shared" si="222"/>
        <v>42048.813877314809</v>
      </c>
      <c r="K2029">
        <v>1427740319</v>
      </c>
      <c r="L2029">
        <v>1423855919</v>
      </c>
      <c r="M2029" t="b">
        <v>1</v>
      </c>
      <c r="N2029">
        <v>539</v>
      </c>
      <c r="O2029" s="5">
        <f t="shared" si="217"/>
        <v>1.2024900000000001</v>
      </c>
      <c r="P2029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t="s">
        <v>8293</v>
      </c>
      <c r="T2029" t="b">
        <v>1</v>
      </c>
      <c r="U2029" t="str">
        <f t="shared" si="223"/>
        <v>Successful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8244</v>
      </c>
      <c r="I2030" s="10">
        <f t="shared" si="221"/>
        <v>40252.913194444445</v>
      </c>
      <c r="J2030" s="10">
        <f t="shared" si="222"/>
        <v>40215.919050925928</v>
      </c>
      <c r="K2030">
        <v>1268690100</v>
      </c>
      <c r="L2030">
        <v>1265493806</v>
      </c>
      <c r="M2030" t="b">
        <v>1</v>
      </c>
      <c r="N2030">
        <v>79</v>
      </c>
      <c r="O2030" s="5">
        <f t="shared" si="217"/>
        <v>1.2616666666666667</v>
      </c>
      <c r="P2030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t="s">
        <v>8293</v>
      </c>
      <c r="T2030" t="b">
        <v>1</v>
      </c>
      <c r="U2030" t="str">
        <f t="shared" si="223"/>
        <v>Successful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8244</v>
      </c>
      <c r="I2031" s="10">
        <f t="shared" si="221"/>
        <v>41878.021770833337</v>
      </c>
      <c r="J2031" s="10">
        <f t="shared" si="222"/>
        <v>41848.021770833337</v>
      </c>
      <c r="K2031">
        <v>1409099481</v>
      </c>
      <c r="L2031">
        <v>1406507481</v>
      </c>
      <c r="M2031" t="b">
        <v>1</v>
      </c>
      <c r="N2031">
        <v>94</v>
      </c>
      <c r="O2031" s="5">
        <f t="shared" si="217"/>
        <v>3.6120000000000001</v>
      </c>
      <c r="P2031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t="s">
        <v>8293</v>
      </c>
      <c r="T2031" t="b">
        <v>1</v>
      </c>
      <c r="U2031" t="str">
        <f t="shared" si="223"/>
        <v>Successful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8245</v>
      </c>
      <c r="I2032" s="10">
        <f t="shared" si="221"/>
        <v>41242.996481481481</v>
      </c>
      <c r="J2032" s="10">
        <f t="shared" si="222"/>
        <v>41212.996481481481</v>
      </c>
      <c r="K2032">
        <v>1354233296</v>
      </c>
      <c r="L2032">
        <v>1351641296</v>
      </c>
      <c r="M2032" t="b">
        <v>1</v>
      </c>
      <c r="N2032">
        <v>625</v>
      </c>
      <c r="O2032" s="5">
        <f t="shared" si="217"/>
        <v>2.26239013671875</v>
      </c>
      <c r="P2032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t="s">
        <v>8293</v>
      </c>
      <c r="T2032" t="b">
        <v>1</v>
      </c>
      <c r="U2032" t="str">
        <f t="shared" si="223"/>
        <v>Successful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8247</v>
      </c>
      <c r="I2033" s="10">
        <f t="shared" si="221"/>
        <v>42013.041666666672</v>
      </c>
      <c r="J2033" s="10">
        <f t="shared" si="222"/>
        <v>41975.329317129625</v>
      </c>
      <c r="K2033">
        <v>1420765200</v>
      </c>
      <c r="L2033">
        <v>1417506853</v>
      </c>
      <c r="M2033" t="b">
        <v>1</v>
      </c>
      <c r="N2033">
        <v>508</v>
      </c>
      <c r="O2033" s="5">
        <f t="shared" si="217"/>
        <v>1.2035</v>
      </c>
      <c r="P203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t="s">
        <v>8293</v>
      </c>
      <c r="T2033" t="b">
        <v>1</v>
      </c>
      <c r="U2033" t="str">
        <f t="shared" si="223"/>
        <v>Successful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8244</v>
      </c>
      <c r="I2034" s="10">
        <f t="shared" si="221"/>
        <v>42719.208333333328</v>
      </c>
      <c r="J2034" s="10">
        <f t="shared" si="222"/>
        <v>42689.565671296295</v>
      </c>
      <c r="K2034">
        <v>1481778000</v>
      </c>
      <c r="L2034">
        <v>1479216874</v>
      </c>
      <c r="M2034" t="b">
        <v>1</v>
      </c>
      <c r="N2034">
        <v>531</v>
      </c>
      <c r="O2034" s="5">
        <f t="shared" si="217"/>
        <v>3.0418799999999999</v>
      </c>
      <c r="P2034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t="s">
        <v>8293</v>
      </c>
      <c r="T2034" t="b">
        <v>1</v>
      </c>
      <c r="U2034" t="str">
        <f t="shared" si="223"/>
        <v>Successful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8244</v>
      </c>
      <c r="I2035" s="10">
        <f t="shared" si="221"/>
        <v>41755.082384259258</v>
      </c>
      <c r="J2035" s="10">
        <f t="shared" si="222"/>
        <v>41725.082384259258</v>
      </c>
      <c r="K2035">
        <v>1398477518</v>
      </c>
      <c r="L2035">
        <v>1395885518</v>
      </c>
      <c r="M2035" t="b">
        <v>1</v>
      </c>
      <c r="N2035">
        <v>158</v>
      </c>
      <c r="O2035" s="5">
        <f t="shared" si="217"/>
        <v>1.7867599999999999</v>
      </c>
      <c r="P203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t="s">
        <v>8293</v>
      </c>
      <c r="T2035" t="b">
        <v>1</v>
      </c>
      <c r="U2035" t="str">
        <f t="shared" si="223"/>
        <v>Successful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8244</v>
      </c>
      <c r="I2036" s="10">
        <f t="shared" si="221"/>
        <v>42131.290277777778</v>
      </c>
      <c r="J2036" s="10">
        <f t="shared" si="222"/>
        <v>42076.130011574074</v>
      </c>
      <c r="K2036">
        <v>1430981880</v>
      </c>
      <c r="L2036">
        <v>1426216033</v>
      </c>
      <c r="M2036" t="b">
        <v>1</v>
      </c>
      <c r="N2036">
        <v>508</v>
      </c>
      <c r="O2036" s="5">
        <f t="shared" si="217"/>
        <v>3.868199871794872</v>
      </c>
      <c r="P2036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t="s">
        <v>8293</v>
      </c>
      <c r="T2036" t="b">
        <v>1</v>
      </c>
      <c r="U2036" t="str">
        <f t="shared" si="223"/>
        <v>Successful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8244</v>
      </c>
      <c r="I2037" s="10">
        <f t="shared" si="221"/>
        <v>42357.041666666672</v>
      </c>
      <c r="J2037" s="10">
        <f t="shared" si="222"/>
        <v>42311.625081018516</v>
      </c>
      <c r="K2037">
        <v>1450486800</v>
      </c>
      <c r="L2037">
        <v>1446562807</v>
      </c>
      <c r="M2037" t="b">
        <v>1</v>
      </c>
      <c r="N2037">
        <v>644</v>
      </c>
      <c r="O2037" s="5">
        <f t="shared" si="217"/>
        <v>2.1103642500000004</v>
      </c>
      <c r="P203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t="s">
        <v>8293</v>
      </c>
      <c r="T2037" t="b">
        <v>1</v>
      </c>
      <c r="U2037" t="str">
        <f t="shared" si="223"/>
        <v>Successful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8244</v>
      </c>
      <c r="I2038" s="10">
        <f t="shared" si="221"/>
        <v>41768.864803240736</v>
      </c>
      <c r="J2038" s="10">
        <f t="shared" si="222"/>
        <v>41738.864803240736</v>
      </c>
      <c r="K2038">
        <v>1399668319</v>
      </c>
      <c r="L2038">
        <v>1397076319</v>
      </c>
      <c r="M2038" t="b">
        <v>1</v>
      </c>
      <c r="N2038">
        <v>848</v>
      </c>
      <c r="O2038" s="5">
        <f t="shared" si="217"/>
        <v>1.3166833333333334</v>
      </c>
      <c r="P2038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t="s">
        <v>8293</v>
      </c>
      <c r="T2038" t="b">
        <v>1</v>
      </c>
      <c r="U2038" t="str">
        <f t="shared" si="223"/>
        <v>Successful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8244</v>
      </c>
      <c r="I2039" s="10">
        <f t="shared" si="221"/>
        <v>41638.251770833333</v>
      </c>
      <c r="J2039" s="10">
        <f t="shared" si="222"/>
        <v>41578.210104166668</v>
      </c>
      <c r="K2039">
        <v>1388383353</v>
      </c>
      <c r="L2039">
        <v>1383195753</v>
      </c>
      <c r="M2039" t="b">
        <v>1</v>
      </c>
      <c r="N2039">
        <v>429</v>
      </c>
      <c r="O2039" s="5">
        <f t="shared" si="217"/>
        <v>3.0047639999999998</v>
      </c>
      <c r="P2039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t="s">
        <v>8293</v>
      </c>
      <c r="T2039" t="b">
        <v>1</v>
      </c>
      <c r="U2039" t="str">
        <f t="shared" si="223"/>
        <v>Successful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8245</v>
      </c>
      <c r="I2040" s="10">
        <f t="shared" si="221"/>
        <v>41456.75</v>
      </c>
      <c r="J2040" s="10">
        <f t="shared" si="222"/>
        <v>41424.27107638889</v>
      </c>
      <c r="K2040">
        <v>1372701600</v>
      </c>
      <c r="L2040">
        <v>1369895421</v>
      </c>
      <c r="M2040" t="b">
        <v>1</v>
      </c>
      <c r="N2040">
        <v>204</v>
      </c>
      <c r="O2040" s="5">
        <f t="shared" si="217"/>
        <v>4.2051249999999998</v>
      </c>
      <c r="P2040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t="s">
        <v>8293</v>
      </c>
      <c r="T2040" t="b">
        <v>1</v>
      </c>
      <c r="U2040" t="str">
        <f t="shared" si="223"/>
        <v>Successful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8244</v>
      </c>
      <c r="I2041" s="10">
        <f t="shared" si="221"/>
        <v>42705.207638888889</v>
      </c>
      <c r="J2041" s="10">
        <f t="shared" si="222"/>
        <v>42675.438946759255</v>
      </c>
      <c r="K2041">
        <v>1480568340</v>
      </c>
      <c r="L2041">
        <v>1477996325</v>
      </c>
      <c r="M2041" t="b">
        <v>1</v>
      </c>
      <c r="N2041">
        <v>379</v>
      </c>
      <c r="O2041" s="5">
        <f t="shared" si="217"/>
        <v>1.362168</v>
      </c>
      <c r="P2041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t="s">
        <v>8293</v>
      </c>
      <c r="T2041" t="b">
        <v>1</v>
      </c>
      <c r="U2041" t="str">
        <f t="shared" si="223"/>
        <v>Successful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8244</v>
      </c>
      <c r="I2042" s="10">
        <f t="shared" si="221"/>
        <v>41593.968784722223</v>
      </c>
      <c r="J2042" s="10">
        <f t="shared" si="222"/>
        <v>41578.927118055552</v>
      </c>
      <c r="K2042">
        <v>1384557303</v>
      </c>
      <c r="L2042">
        <v>1383257703</v>
      </c>
      <c r="M2042" t="b">
        <v>1</v>
      </c>
      <c r="N2042">
        <v>271</v>
      </c>
      <c r="O2042" s="5">
        <f t="shared" si="217"/>
        <v>2.4817133333333334</v>
      </c>
      <c r="P2042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t="s">
        <v>8293</v>
      </c>
      <c r="T2042" t="b">
        <v>1</v>
      </c>
      <c r="U2042" t="str">
        <f t="shared" si="223"/>
        <v>Successful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8244</v>
      </c>
      <c r="I2043" s="10">
        <f t="shared" si="221"/>
        <v>42684.567442129628</v>
      </c>
      <c r="J2043" s="10">
        <f t="shared" si="222"/>
        <v>42654.525775462964</v>
      </c>
      <c r="K2043">
        <v>1478785027</v>
      </c>
      <c r="L2043">
        <v>1476189427</v>
      </c>
      <c r="M2043" t="b">
        <v>0</v>
      </c>
      <c r="N2043">
        <v>120</v>
      </c>
      <c r="O2043" s="5">
        <f t="shared" si="217"/>
        <v>1.8186315789473684</v>
      </c>
      <c r="P204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t="s">
        <v>8293</v>
      </c>
      <c r="T2043" t="b">
        <v>1</v>
      </c>
      <c r="U2043" t="str">
        <f t="shared" si="223"/>
        <v>Successful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8244</v>
      </c>
      <c r="I2044" s="10">
        <f t="shared" si="221"/>
        <v>42391.708032407405</v>
      </c>
      <c r="J2044" s="10">
        <f t="shared" si="222"/>
        <v>42331.708032407405</v>
      </c>
      <c r="K2044">
        <v>1453481974</v>
      </c>
      <c r="L2044">
        <v>1448297974</v>
      </c>
      <c r="M2044" t="b">
        <v>0</v>
      </c>
      <c r="N2044">
        <v>140</v>
      </c>
      <c r="O2044" s="5">
        <f t="shared" si="217"/>
        <v>1.2353000000000001</v>
      </c>
      <c r="P2044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t="s">
        <v>8293</v>
      </c>
      <c r="T2044" t="b">
        <v>1</v>
      </c>
      <c r="U2044" t="str">
        <f t="shared" si="223"/>
        <v>Successful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8244</v>
      </c>
      <c r="I2045" s="10">
        <f t="shared" si="221"/>
        <v>42715.207638888889</v>
      </c>
      <c r="J2045" s="10">
        <f t="shared" si="222"/>
        <v>42661.176817129628</v>
      </c>
      <c r="K2045">
        <v>1481432340</v>
      </c>
      <c r="L2045">
        <v>1476764077</v>
      </c>
      <c r="M2045" t="b">
        <v>0</v>
      </c>
      <c r="N2045">
        <v>193</v>
      </c>
      <c r="O2045" s="5">
        <f t="shared" si="217"/>
        <v>5.0620938628158845</v>
      </c>
      <c r="P204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t="s">
        <v>8293</v>
      </c>
      <c r="T2045" t="b">
        <v>1</v>
      </c>
      <c r="U2045" t="str">
        <f t="shared" si="223"/>
        <v>Successful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8244</v>
      </c>
      <c r="I2046" s="10">
        <f t="shared" si="221"/>
        <v>42168.684189814812</v>
      </c>
      <c r="J2046" s="10">
        <f t="shared" si="222"/>
        <v>42138.684189814812</v>
      </c>
      <c r="K2046">
        <v>1434212714</v>
      </c>
      <c r="L2046">
        <v>1431620714</v>
      </c>
      <c r="M2046" t="b">
        <v>0</v>
      </c>
      <c r="N2046">
        <v>180</v>
      </c>
      <c r="O2046" s="5">
        <f t="shared" si="217"/>
        <v>1.0821333333333334</v>
      </c>
      <c r="P2046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t="s">
        <v>8293</v>
      </c>
      <c r="T2046" t="b">
        <v>1</v>
      </c>
      <c r="U2046" t="str">
        <f t="shared" si="223"/>
        <v>Successful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8244</v>
      </c>
      <c r="I2047" s="10">
        <f t="shared" si="221"/>
        <v>41099.088506944448</v>
      </c>
      <c r="J2047" s="10">
        <f t="shared" si="222"/>
        <v>41069.088506944448</v>
      </c>
      <c r="K2047">
        <v>1341799647</v>
      </c>
      <c r="L2047">
        <v>1339207647</v>
      </c>
      <c r="M2047" t="b">
        <v>0</v>
      </c>
      <c r="N2047">
        <v>263</v>
      </c>
      <c r="O2047" s="5">
        <f t="shared" si="217"/>
        <v>8.1918387755102042</v>
      </c>
      <c r="P204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t="s">
        <v>8293</v>
      </c>
      <c r="T2047" t="b">
        <v>1</v>
      </c>
      <c r="U2047" t="str">
        <f t="shared" si="223"/>
        <v>Successful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8244</v>
      </c>
      <c r="I2048" s="10">
        <f t="shared" si="221"/>
        <v>41417.171805555554</v>
      </c>
      <c r="J2048" s="10">
        <f t="shared" si="222"/>
        <v>41387.171805555554</v>
      </c>
      <c r="K2048">
        <v>1369282044</v>
      </c>
      <c r="L2048">
        <v>1366690044</v>
      </c>
      <c r="M2048" t="b">
        <v>0</v>
      </c>
      <c r="N2048">
        <v>217</v>
      </c>
      <c r="O2048" s="5">
        <f t="shared" si="217"/>
        <v>1.2110000000000001</v>
      </c>
      <c r="P2048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t="s">
        <v>8293</v>
      </c>
      <c r="T2048" t="b">
        <v>1</v>
      </c>
      <c r="U2048" t="str">
        <f t="shared" si="223"/>
        <v>Successful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8246</v>
      </c>
      <c r="I2049" s="10">
        <f t="shared" si="221"/>
        <v>42111</v>
      </c>
      <c r="J2049" s="10">
        <f t="shared" si="222"/>
        <v>42081.903587962966</v>
      </c>
      <c r="K2049">
        <v>1429228800</v>
      </c>
      <c r="L2049">
        <v>1426714870</v>
      </c>
      <c r="M2049" t="b">
        <v>0</v>
      </c>
      <c r="N2049">
        <v>443</v>
      </c>
      <c r="O2049" s="5">
        <f t="shared" si="217"/>
        <v>1.0299897959183673</v>
      </c>
      <c r="P2049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t="s">
        <v>8293</v>
      </c>
      <c r="T2049" t="b">
        <v>1</v>
      </c>
      <c r="U2049" t="str">
        <f t="shared" si="223"/>
        <v>Successful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8244</v>
      </c>
      <c r="I2050" s="10">
        <f t="shared" si="221"/>
        <v>41417.651516203703</v>
      </c>
      <c r="J2050" s="10">
        <f t="shared" si="222"/>
        <v>41387.651516203703</v>
      </c>
      <c r="K2050">
        <v>1369323491</v>
      </c>
      <c r="L2050">
        <v>1366731491</v>
      </c>
      <c r="M2050" t="b">
        <v>0</v>
      </c>
      <c r="N2050">
        <v>1373</v>
      </c>
      <c r="O2050" s="5">
        <f t="shared" ref="O2050:O2113" si="224">E2050/D2050</f>
        <v>1.4833229411764706</v>
      </c>
      <c r="P2050">
        <f t="shared" ref="P2050:P2113" si="225">IFERROR((E2050/N2050),"Received No Donations")</f>
        <v>91.82989803350327</v>
      </c>
      <c r="Q2050" t="str">
        <f t="shared" ref="Q2050:Q2113" si="226">LEFT(S2050,FIND("/",S2050)-1)</f>
        <v>technology</v>
      </c>
      <c r="R2050" t="str">
        <f t="shared" ref="R2050:R2113" si="227">RIGHT(S2050,LEN(S2050)-FIND("/",S2050))</f>
        <v>hardware</v>
      </c>
      <c r="S2050" t="s">
        <v>8293</v>
      </c>
      <c r="T2050" t="b">
        <v>1</v>
      </c>
      <c r="U2050" t="str">
        <f t="shared" si="223"/>
        <v>Successful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8245</v>
      </c>
      <c r="I2051" s="10">
        <f t="shared" ref="I2051:I2114" si="228">((K2051/86400)/IF(LEN(K2051)=13,1000,1))+DATE(1970,1,1)</f>
        <v>41610.957638888889</v>
      </c>
      <c r="J2051" s="10">
        <f t="shared" ref="J2051:J2114" si="229">((L2051/86400)/IF(LEN(L2051)=13,1000,1))+DATE(1970,1,1)</f>
        <v>41575.527349537035</v>
      </c>
      <c r="K2051">
        <v>1386025140</v>
      </c>
      <c r="L2051">
        <v>1382963963</v>
      </c>
      <c r="M2051" t="b">
        <v>0</v>
      </c>
      <c r="N2051">
        <v>742</v>
      </c>
      <c r="O2051" s="5">
        <f t="shared" si="224"/>
        <v>1.2019070000000001</v>
      </c>
      <c r="P2051">
        <f t="shared" si="225"/>
        <v>80.991037735849048</v>
      </c>
      <c r="Q2051" t="str">
        <f t="shared" si="226"/>
        <v>technology</v>
      </c>
      <c r="R2051" t="str">
        <f t="shared" si="227"/>
        <v>hardware</v>
      </c>
      <c r="S2051" t="s">
        <v>8293</v>
      </c>
      <c r="T2051" t="b">
        <v>1</v>
      </c>
      <c r="U2051" t="str">
        <f t="shared" ref="U2051:U2114" si="230">IF(F2051="successful","Successful","Unsuccessful")</f>
        <v>Successful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8244</v>
      </c>
      <c r="I2052" s="10">
        <f t="shared" si="228"/>
        <v>42155.071504629625</v>
      </c>
      <c r="J2052" s="10">
        <f t="shared" si="229"/>
        <v>42115.071504629625</v>
      </c>
      <c r="K2052">
        <v>1433036578</v>
      </c>
      <c r="L2052">
        <v>1429580578</v>
      </c>
      <c r="M2052" t="b">
        <v>0</v>
      </c>
      <c r="N2052">
        <v>170</v>
      </c>
      <c r="O2052" s="5">
        <f t="shared" si="224"/>
        <v>4.7327000000000004</v>
      </c>
      <c r="P2052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t="s">
        <v>8293</v>
      </c>
      <c r="T2052" t="b">
        <v>1</v>
      </c>
      <c r="U2052" t="str">
        <f t="shared" si="230"/>
        <v>Successful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8244</v>
      </c>
      <c r="I2053" s="10">
        <f t="shared" si="228"/>
        <v>41634.022418981483</v>
      </c>
      <c r="J2053" s="10">
        <f t="shared" si="229"/>
        <v>41604.022418981483</v>
      </c>
      <c r="K2053">
        <v>1388017937</v>
      </c>
      <c r="L2053">
        <v>1385425937</v>
      </c>
      <c r="M2053" t="b">
        <v>0</v>
      </c>
      <c r="N2053">
        <v>242</v>
      </c>
      <c r="O2053" s="5">
        <f t="shared" si="224"/>
        <v>1.303625</v>
      </c>
      <c r="P205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t="s">
        <v>8293</v>
      </c>
      <c r="T2053" t="b">
        <v>1</v>
      </c>
      <c r="U2053" t="str">
        <f t="shared" si="230"/>
        <v>Successful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8244</v>
      </c>
      <c r="I2054" s="10">
        <f t="shared" si="228"/>
        <v>42420.08394675926</v>
      </c>
      <c r="J2054" s="10">
        <f t="shared" si="229"/>
        <v>42375.08394675926</v>
      </c>
      <c r="K2054">
        <v>1455933653</v>
      </c>
      <c r="L2054">
        <v>1452045653</v>
      </c>
      <c r="M2054" t="b">
        <v>0</v>
      </c>
      <c r="N2054">
        <v>541</v>
      </c>
      <c r="O2054" s="5">
        <f t="shared" si="224"/>
        <v>3.5304799999999998</v>
      </c>
      <c r="P2054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t="s">
        <v>8293</v>
      </c>
      <c r="T2054" t="b">
        <v>1</v>
      </c>
      <c r="U2054" t="str">
        <f t="shared" si="230"/>
        <v>Successful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8244</v>
      </c>
      <c r="I2055" s="10">
        <f t="shared" si="228"/>
        <v>42333.659155092595</v>
      </c>
      <c r="J2055" s="10">
        <f t="shared" si="229"/>
        <v>42303.617488425924</v>
      </c>
      <c r="K2055">
        <v>1448466551</v>
      </c>
      <c r="L2055">
        <v>1445870951</v>
      </c>
      <c r="M2055" t="b">
        <v>0</v>
      </c>
      <c r="N2055">
        <v>121</v>
      </c>
      <c r="O2055" s="5">
        <f t="shared" si="224"/>
        <v>1.0102</v>
      </c>
      <c r="P205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t="s">
        <v>8293</v>
      </c>
      <c r="T2055" t="b">
        <v>1</v>
      </c>
      <c r="U2055" t="str">
        <f t="shared" si="230"/>
        <v>Successful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8245</v>
      </c>
      <c r="I2056" s="10">
        <f t="shared" si="228"/>
        <v>41761.520949074074</v>
      </c>
      <c r="J2056" s="10">
        <f t="shared" si="229"/>
        <v>41731.520949074074</v>
      </c>
      <c r="K2056">
        <v>1399033810</v>
      </c>
      <c r="L2056">
        <v>1396441810</v>
      </c>
      <c r="M2056" t="b">
        <v>0</v>
      </c>
      <c r="N2056">
        <v>621</v>
      </c>
      <c r="O2056" s="5">
        <f t="shared" si="224"/>
        <v>1.1359142857142857</v>
      </c>
      <c r="P2056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t="s">
        <v>8293</v>
      </c>
      <c r="T2056" t="b">
        <v>1</v>
      </c>
      <c r="U2056" t="str">
        <f t="shared" si="230"/>
        <v>Successful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8244</v>
      </c>
      <c r="I2057" s="10">
        <f t="shared" si="228"/>
        <v>41976.166666666672</v>
      </c>
      <c r="J2057" s="10">
        <f t="shared" si="229"/>
        <v>41946.674108796295</v>
      </c>
      <c r="K2057">
        <v>1417579200</v>
      </c>
      <c r="L2057">
        <v>1415031043</v>
      </c>
      <c r="M2057" t="b">
        <v>0</v>
      </c>
      <c r="N2057">
        <v>101</v>
      </c>
      <c r="O2057" s="5">
        <f t="shared" si="224"/>
        <v>1.6741666666666666</v>
      </c>
      <c r="P205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t="s">
        <v>8293</v>
      </c>
      <c r="T2057" t="b">
        <v>1</v>
      </c>
      <c r="U2057" t="str">
        <f t="shared" si="230"/>
        <v>Successful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8244</v>
      </c>
      <c r="I2058" s="10">
        <f t="shared" si="228"/>
        <v>41381.76090277778</v>
      </c>
      <c r="J2058" s="10">
        <f t="shared" si="229"/>
        <v>41351.76090277778</v>
      </c>
      <c r="K2058">
        <v>1366222542</v>
      </c>
      <c r="L2058">
        <v>1363630542</v>
      </c>
      <c r="M2058" t="b">
        <v>0</v>
      </c>
      <c r="N2058">
        <v>554</v>
      </c>
      <c r="O2058" s="5">
        <f t="shared" si="224"/>
        <v>1.5345200000000001</v>
      </c>
      <c r="P2058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t="s">
        <v>8293</v>
      </c>
      <c r="T2058" t="b">
        <v>1</v>
      </c>
      <c r="U2058" t="str">
        <f t="shared" si="230"/>
        <v>Successful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8245</v>
      </c>
      <c r="I2059" s="10">
        <f t="shared" si="228"/>
        <v>42426.494583333333</v>
      </c>
      <c r="J2059" s="10">
        <f t="shared" si="229"/>
        <v>42396.494583333333</v>
      </c>
      <c r="K2059">
        <v>1456487532</v>
      </c>
      <c r="L2059">
        <v>1453895532</v>
      </c>
      <c r="M2059" t="b">
        <v>0</v>
      </c>
      <c r="N2059">
        <v>666</v>
      </c>
      <c r="O2059" s="5">
        <f t="shared" si="224"/>
        <v>2.022322</v>
      </c>
      <c r="P2059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t="s">
        <v>8293</v>
      </c>
      <c r="T2059" t="b">
        <v>1</v>
      </c>
      <c r="U2059" t="str">
        <f t="shared" si="230"/>
        <v>Successful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8245</v>
      </c>
      <c r="I2060" s="10">
        <f t="shared" si="228"/>
        <v>42065.833333333328</v>
      </c>
      <c r="J2060" s="10">
        <f t="shared" si="229"/>
        <v>42026.370717592596</v>
      </c>
      <c r="K2060">
        <v>1425326400</v>
      </c>
      <c r="L2060">
        <v>1421916830</v>
      </c>
      <c r="M2060" t="b">
        <v>0</v>
      </c>
      <c r="N2060">
        <v>410</v>
      </c>
      <c r="O2060" s="5">
        <f t="shared" si="224"/>
        <v>1.6828125</v>
      </c>
      <c r="P2060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t="s">
        <v>8293</v>
      </c>
      <c r="T2060" t="b">
        <v>1</v>
      </c>
      <c r="U2060" t="str">
        <f t="shared" si="230"/>
        <v>Successful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8244</v>
      </c>
      <c r="I2061" s="10">
        <f t="shared" si="228"/>
        <v>42400.915972222225</v>
      </c>
      <c r="J2061" s="10">
        <f t="shared" si="229"/>
        <v>42361.602476851855</v>
      </c>
      <c r="K2061">
        <v>1454277540</v>
      </c>
      <c r="L2061">
        <v>1450880854</v>
      </c>
      <c r="M2061" t="b">
        <v>0</v>
      </c>
      <c r="N2061">
        <v>375</v>
      </c>
      <c r="O2061" s="5">
        <f t="shared" si="224"/>
        <v>1.4345666666666668</v>
      </c>
      <c r="P2061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t="s">
        <v>8293</v>
      </c>
      <c r="T2061" t="b">
        <v>1</v>
      </c>
      <c r="U2061" t="str">
        <f t="shared" si="230"/>
        <v>Successful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8244</v>
      </c>
      <c r="I2062" s="10">
        <f t="shared" si="228"/>
        <v>41843.642939814818</v>
      </c>
      <c r="J2062" s="10">
        <f t="shared" si="229"/>
        <v>41783.642939814818</v>
      </c>
      <c r="K2062">
        <v>1406129150</v>
      </c>
      <c r="L2062">
        <v>1400945150</v>
      </c>
      <c r="M2062" t="b">
        <v>0</v>
      </c>
      <c r="N2062">
        <v>1364</v>
      </c>
      <c r="O2062" s="5">
        <f t="shared" si="224"/>
        <v>1.964</v>
      </c>
      <c r="P2062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t="s">
        <v>8293</v>
      </c>
      <c r="T2062" t="b">
        <v>1</v>
      </c>
      <c r="U2062" t="str">
        <f t="shared" si="230"/>
        <v>Successful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8244</v>
      </c>
      <c r="I2063" s="10">
        <f t="shared" si="228"/>
        <v>42735.764513888891</v>
      </c>
      <c r="J2063" s="10">
        <f t="shared" si="229"/>
        <v>42705.764513888891</v>
      </c>
      <c r="K2063">
        <v>1483208454</v>
      </c>
      <c r="L2063">
        <v>1480616454</v>
      </c>
      <c r="M2063" t="b">
        <v>0</v>
      </c>
      <c r="N2063">
        <v>35</v>
      </c>
      <c r="O2063" s="5">
        <f t="shared" si="224"/>
        <v>1.0791999999999999</v>
      </c>
      <c r="P206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t="s">
        <v>8293</v>
      </c>
      <c r="T2063" t="b">
        <v>1</v>
      </c>
      <c r="U2063" t="str">
        <f t="shared" si="230"/>
        <v>Successful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8251</v>
      </c>
      <c r="I2064" s="10">
        <f t="shared" si="228"/>
        <v>42453.341412037036</v>
      </c>
      <c r="J2064" s="10">
        <f t="shared" si="229"/>
        <v>42423.3830787037</v>
      </c>
      <c r="K2064">
        <v>1458807098</v>
      </c>
      <c r="L2064">
        <v>1456218698</v>
      </c>
      <c r="M2064" t="b">
        <v>0</v>
      </c>
      <c r="N2064">
        <v>203</v>
      </c>
      <c r="O2064" s="5">
        <f t="shared" si="224"/>
        <v>1.14977</v>
      </c>
      <c r="P2064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t="s">
        <v>8293</v>
      </c>
      <c r="T2064" t="b">
        <v>1</v>
      </c>
      <c r="U2064" t="str">
        <f t="shared" si="230"/>
        <v>Successful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8247</v>
      </c>
      <c r="I2065" s="10">
        <f t="shared" si="228"/>
        <v>42505.73265046296</v>
      </c>
      <c r="J2065" s="10">
        <f t="shared" si="229"/>
        <v>42472.73265046296</v>
      </c>
      <c r="K2065">
        <v>1463333701</v>
      </c>
      <c r="L2065">
        <v>1460482501</v>
      </c>
      <c r="M2065" t="b">
        <v>0</v>
      </c>
      <c r="N2065">
        <v>49</v>
      </c>
      <c r="O2065" s="5">
        <f t="shared" si="224"/>
        <v>1.4804999999999999</v>
      </c>
      <c r="P206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t="s">
        <v>8293</v>
      </c>
      <c r="T2065" t="b">
        <v>1</v>
      </c>
      <c r="U2065" t="str">
        <f t="shared" si="230"/>
        <v>Successful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8244</v>
      </c>
      <c r="I2066" s="10">
        <f t="shared" si="228"/>
        <v>41425.5</v>
      </c>
      <c r="J2066" s="10">
        <f t="shared" si="229"/>
        <v>41389.364849537036</v>
      </c>
      <c r="K2066">
        <v>1370001600</v>
      </c>
      <c r="L2066">
        <v>1366879523</v>
      </c>
      <c r="M2066" t="b">
        <v>0</v>
      </c>
      <c r="N2066">
        <v>5812</v>
      </c>
      <c r="O2066" s="5">
        <f t="shared" si="224"/>
        <v>1.9116676082790633</v>
      </c>
      <c r="P2066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t="s">
        <v>8293</v>
      </c>
      <c r="T2066" t="b">
        <v>1</v>
      </c>
      <c r="U2066" t="str">
        <f t="shared" si="230"/>
        <v>Successful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8245</v>
      </c>
      <c r="I2067" s="10">
        <f t="shared" si="228"/>
        <v>41633.333668981482</v>
      </c>
      <c r="J2067" s="10">
        <f t="shared" si="229"/>
        <v>41603.333668981482</v>
      </c>
      <c r="K2067">
        <v>1387958429</v>
      </c>
      <c r="L2067">
        <v>1385366429</v>
      </c>
      <c r="M2067" t="b">
        <v>0</v>
      </c>
      <c r="N2067">
        <v>1556</v>
      </c>
      <c r="O2067" s="5">
        <f t="shared" si="224"/>
        <v>1.99215125</v>
      </c>
      <c r="P206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t="s">
        <v>8293</v>
      </c>
      <c r="T2067" t="b">
        <v>1</v>
      </c>
      <c r="U2067" t="str">
        <f t="shared" si="230"/>
        <v>Successful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8244</v>
      </c>
      <c r="I2068" s="10">
        <f t="shared" si="228"/>
        <v>41874.771793981483</v>
      </c>
      <c r="J2068" s="10">
        <f t="shared" si="229"/>
        <v>41844.771793981483</v>
      </c>
      <c r="K2068">
        <v>1408818683</v>
      </c>
      <c r="L2068">
        <v>1406226683</v>
      </c>
      <c r="M2068" t="b">
        <v>0</v>
      </c>
      <c r="N2068">
        <v>65</v>
      </c>
      <c r="O2068" s="5">
        <f t="shared" si="224"/>
        <v>2.1859999999999999</v>
      </c>
      <c r="P2068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t="s">
        <v>8293</v>
      </c>
      <c r="T2068" t="b">
        <v>1</v>
      </c>
      <c r="U2068" t="str">
        <f t="shared" si="230"/>
        <v>Successful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8245</v>
      </c>
      <c r="I2069" s="10">
        <f t="shared" si="228"/>
        <v>42148.853888888887</v>
      </c>
      <c r="J2069" s="10">
        <f t="shared" si="229"/>
        <v>42115.853888888887</v>
      </c>
      <c r="K2069">
        <v>1432499376</v>
      </c>
      <c r="L2069">
        <v>1429648176</v>
      </c>
      <c r="M2069" t="b">
        <v>0</v>
      </c>
      <c r="N2069">
        <v>10</v>
      </c>
      <c r="O2069" s="5">
        <f t="shared" si="224"/>
        <v>1.2686868686868686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t="s">
        <v>8293</v>
      </c>
      <c r="T2069" t="b">
        <v>1</v>
      </c>
      <c r="U2069" t="str">
        <f t="shared" si="230"/>
        <v>Successful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8244</v>
      </c>
      <c r="I2070" s="10">
        <f t="shared" si="228"/>
        <v>42663.841608796298</v>
      </c>
      <c r="J2070" s="10">
        <f t="shared" si="229"/>
        <v>42633.841608796298</v>
      </c>
      <c r="K2070">
        <v>1476994315</v>
      </c>
      <c r="L2070">
        <v>1474402315</v>
      </c>
      <c r="M2070" t="b">
        <v>0</v>
      </c>
      <c r="N2070">
        <v>76</v>
      </c>
      <c r="O2070" s="5">
        <f t="shared" si="224"/>
        <v>1.0522388</v>
      </c>
      <c r="P2070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t="s">
        <v>8293</v>
      </c>
      <c r="T2070" t="b">
        <v>1</v>
      </c>
      <c r="U2070" t="str">
        <f t="shared" si="230"/>
        <v>Successful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8244</v>
      </c>
      <c r="I2071" s="10">
        <f t="shared" si="228"/>
        <v>42371.972118055557</v>
      </c>
      <c r="J2071" s="10">
        <f t="shared" si="229"/>
        <v>42340.972118055557</v>
      </c>
      <c r="K2071">
        <v>1451776791</v>
      </c>
      <c r="L2071">
        <v>1449098391</v>
      </c>
      <c r="M2071" t="b">
        <v>0</v>
      </c>
      <c r="N2071">
        <v>263</v>
      </c>
      <c r="O2071" s="5">
        <f t="shared" si="224"/>
        <v>1.2840666000000001</v>
      </c>
      <c r="P2071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t="s">
        <v>8293</v>
      </c>
      <c r="T2071" t="b">
        <v>1</v>
      </c>
      <c r="U2071" t="str">
        <f t="shared" si="230"/>
        <v>Successful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8247</v>
      </c>
      <c r="I2072" s="10">
        <f t="shared" si="228"/>
        <v>42549.6565162037</v>
      </c>
      <c r="J2072" s="10">
        <f t="shared" si="229"/>
        <v>42519.6565162037</v>
      </c>
      <c r="K2072">
        <v>1467128723</v>
      </c>
      <c r="L2072">
        <v>1464536723</v>
      </c>
      <c r="M2072" t="b">
        <v>0</v>
      </c>
      <c r="N2072">
        <v>1530</v>
      </c>
      <c r="O2072" s="5">
        <f t="shared" si="224"/>
        <v>3.1732719999999999</v>
      </c>
      <c r="P2072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t="s">
        <v>8293</v>
      </c>
      <c r="T2072" t="b">
        <v>1</v>
      </c>
      <c r="U2072" t="str">
        <f t="shared" si="230"/>
        <v>Successful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8244</v>
      </c>
      <c r="I2073" s="10">
        <f t="shared" si="228"/>
        <v>42645.278749999998</v>
      </c>
      <c r="J2073" s="10">
        <f t="shared" si="229"/>
        <v>42600.278749999998</v>
      </c>
      <c r="K2073">
        <v>1475390484</v>
      </c>
      <c r="L2073">
        <v>1471502484</v>
      </c>
      <c r="M2073" t="b">
        <v>0</v>
      </c>
      <c r="N2073">
        <v>278</v>
      </c>
      <c r="O2073" s="5">
        <f t="shared" si="224"/>
        <v>2.8073000000000001</v>
      </c>
      <c r="P207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t="s">
        <v>8293</v>
      </c>
      <c r="T2073" t="b">
        <v>1</v>
      </c>
      <c r="U2073" t="str">
        <f t="shared" si="230"/>
        <v>Successful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8244</v>
      </c>
      <c r="I2074" s="10">
        <f t="shared" si="228"/>
        <v>42497.581388888888</v>
      </c>
      <c r="J2074" s="10">
        <f t="shared" si="229"/>
        <v>42467.581388888888</v>
      </c>
      <c r="K2074">
        <v>1462629432</v>
      </c>
      <c r="L2074">
        <v>1460037432</v>
      </c>
      <c r="M2074" t="b">
        <v>0</v>
      </c>
      <c r="N2074">
        <v>350</v>
      </c>
      <c r="O2074" s="5">
        <f t="shared" si="224"/>
        <v>1.1073146853146854</v>
      </c>
      <c r="P2074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t="s">
        <v>8293</v>
      </c>
      <c r="T2074" t="b">
        <v>1</v>
      </c>
      <c r="U2074" t="str">
        <f t="shared" si="230"/>
        <v>Successful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8244</v>
      </c>
      <c r="I2075" s="10">
        <f t="shared" si="228"/>
        <v>42132.668032407411</v>
      </c>
      <c r="J2075" s="10">
        <f t="shared" si="229"/>
        <v>42087.668032407411</v>
      </c>
      <c r="K2075">
        <v>1431100918</v>
      </c>
      <c r="L2075">
        <v>1427212918</v>
      </c>
      <c r="M2075" t="b">
        <v>0</v>
      </c>
      <c r="N2075">
        <v>470</v>
      </c>
      <c r="O2075" s="5">
        <f t="shared" si="224"/>
        <v>1.5260429999999998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t="s">
        <v>8293</v>
      </c>
      <c r="T2075" t="b">
        <v>1</v>
      </c>
      <c r="U2075" t="str">
        <f t="shared" si="230"/>
        <v>Successful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8244</v>
      </c>
      <c r="I2076" s="10">
        <f t="shared" si="228"/>
        <v>42496.826180555552</v>
      </c>
      <c r="J2076" s="10">
        <f t="shared" si="229"/>
        <v>42466.826180555552</v>
      </c>
      <c r="K2076">
        <v>1462564182</v>
      </c>
      <c r="L2076">
        <v>1459972182</v>
      </c>
      <c r="M2076" t="b">
        <v>0</v>
      </c>
      <c r="N2076">
        <v>3</v>
      </c>
      <c r="O2076" s="5">
        <f t="shared" si="224"/>
        <v>1.0249999999999999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t="s">
        <v>8293</v>
      </c>
      <c r="T2076" t="b">
        <v>1</v>
      </c>
      <c r="U2076" t="str">
        <f t="shared" si="230"/>
        <v>Successful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8244</v>
      </c>
      <c r="I2077" s="10">
        <f t="shared" si="228"/>
        <v>41480.681574074071</v>
      </c>
      <c r="J2077" s="10">
        <f t="shared" si="229"/>
        <v>41450.681574074071</v>
      </c>
      <c r="K2077">
        <v>1374769288</v>
      </c>
      <c r="L2077">
        <v>1372177288</v>
      </c>
      <c r="M2077" t="b">
        <v>0</v>
      </c>
      <c r="N2077">
        <v>8200</v>
      </c>
      <c r="O2077" s="5">
        <f t="shared" si="224"/>
        <v>16.783738373837384</v>
      </c>
      <c r="P207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t="s">
        <v>8293</v>
      </c>
      <c r="T2077" t="b">
        <v>1</v>
      </c>
      <c r="U2077" t="str">
        <f t="shared" si="230"/>
        <v>Successful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8245</v>
      </c>
      <c r="I2078" s="10">
        <f t="shared" si="228"/>
        <v>41843.880659722221</v>
      </c>
      <c r="J2078" s="10">
        <f t="shared" si="229"/>
        <v>41803.880659722221</v>
      </c>
      <c r="K2078">
        <v>1406149689</v>
      </c>
      <c r="L2078">
        <v>1402693689</v>
      </c>
      <c r="M2078" t="b">
        <v>0</v>
      </c>
      <c r="N2078">
        <v>8359</v>
      </c>
      <c r="O2078" s="5">
        <f t="shared" si="224"/>
        <v>5.4334915642458101</v>
      </c>
      <c r="P2078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t="s">
        <v>8293</v>
      </c>
      <c r="T2078" t="b">
        <v>1</v>
      </c>
      <c r="U2078" t="str">
        <f t="shared" si="230"/>
        <v>Successful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8244</v>
      </c>
      <c r="I2079" s="10">
        <f t="shared" si="228"/>
        <v>42160.875</v>
      </c>
      <c r="J2079" s="10">
        <f t="shared" si="229"/>
        <v>42103.042546296296</v>
      </c>
      <c r="K2079">
        <v>1433538000</v>
      </c>
      <c r="L2079">
        <v>1428541276</v>
      </c>
      <c r="M2079" t="b">
        <v>0</v>
      </c>
      <c r="N2079">
        <v>188</v>
      </c>
      <c r="O2079" s="5">
        <f t="shared" si="224"/>
        <v>1.1550800000000001</v>
      </c>
      <c r="P2079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t="s">
        <v>8293</v>
      </c>
      <c r="T2079" t="b">
        <v>1</v>
      </c>
      <c r="U2079" t="str">
        <f t="shared" si="230"/>
        <v>Successful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8247</v>
      </c>
      <c r="I2080" s="10">
        <f t="shared" si="228"/>
        <v>42722.771493055552</v>
      </c>
      <c r="J2080" s="10">
        <f t="shared" si="229"/>
        <v>42692.771493055552</v>
      </c>
      <c r="K2080">
        <v>1482085857</v>
      </c>
      <c r="L2080">
        <v>1479493857</v>
      </c>
      <c r="M2080" t="b">
        <v>0</v>
      </c>
      <c r="N2080">
        <v>48</v>
      </c>
      <c r="O2080" s="5">
        <f t="shared" si="224"/>
        <v>1.3120499999999999</v>
      </c>
      <c r="P2080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t="s">
        <v>8293</v>
      </c>
      <c r="T2080" t="b">
        <v>1</v>
      </c>
      <c r="U2080" t="str">
        <f t="shared" si="230"/>
        <v>Successful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8245</v>
      </c>
      <c r="I2081" s="10">
        <f t="shared" si="228"/>
        <v>42180.791666666672</v>
      </c>
      <c r="J2081" s="10">
        <f t="shared" si="229"/>
        <v>42150.71056712963</v>
      </c>
      <c r="K2081">
        <v>1435258800</v>
      </c>
      <c r="L2081">
        <v>1432659793</v>
      </c>
      <c r="M2081" t="b">
        <v>0</v>
      </c>
      <c r="N2081">
        <v>607</v>
      </c>
      <c r="O2081" s="5">
        <f t="shared" si="224"/>
        <v>2.8816999999999999</v>
      </c>
      <c r="P2081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t="s">
        <v>8293</v>
      </c>
      <c r="T2081" t="b">
        <v>1</v>
      </c>
      <c r="U2081" t="str">
        <f t="shared" si="230"/>
        <v>Successful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8244</v>
      </c>
      <c r="I2082" s="10">
        <f t="shared" si="228"/>
        <v>42319.998842592591</v>
      </c>
      <c r="J2082" s="10">
        <f t="shared" si="229"/>
        <v>42289.957175925927</v>
      </c>
      <c r="K2082">
        <v>1447286300</v>
      </c>
      <c r="L2082">
        <v>1444690700</v>
      </c>
      <c r="M2082" t="b">
        <v>0</v>
      </c>
      <c r="N2082">
        <v>50</v>
      </c>
      <c r="O2082" s="5">
        <f t="shared" si="224"/>
        <v>5.0780000000000003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t="s">
        <v>8293</v>
      </c>
      <c r="T2082" t="b">
        <v>1</v>
      </c>
      <c r="U2082" t="str">
        <f t="shared" si="230"/>
        <v>Successful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8244</v>
      </c>
      <c r="I2083" s="10">
        <f t="shared" si="228"/>
        <v>41045.207638888889</v>
      </c>
      <c r="J2083" s="10">
        <f t="shared" si="229"/>
        <v>41004.15688657407</v>
      </c>
      <c r="K2083">
        <v>1337144340</v>
      </c>
      <c r="L2083">
        <v>1333597555</v>
      </c>
      <c r="M2083" t="b">
        <v>0</v>
      </c>
      <c r="N2083">
        <v>55</v>
      </c>
      <c r="O2083" s="5">
        <f t="shared" si="224"/>
        <v>1.1457142857142857</v>
      </c>
      <c r="P208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t="s">
        <v>8277</v>
      </c>
      <c r="T2083" t="b">
        <v>1</v>
      </c>
      <c r="U2083" t="str">
        <f t="shared" si="230"/>
        <v>Successful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8244</v>
      </c>
      <c r="I2084" s="10">
        <f t="shared" si="228"/>
        <v>40871.161990740744</v>
      </c>
      <c r="J2084" s="10">
        <f t="shared" si="229"/>
        <v>40811.120324074072</v>
      </c>
      <c r="K2084">
        <v>1322106796</v>
      </c>
      <c r="L2084">
        <v>1316919196</v>
      </c>
      <c r="M2084" t="b">
        <v>0</v>
      </c>
      <c r="N2084">
        <v>38</v>
      </c>
      <c r="O2084" s="5">
        <f t="shared" si="224"/>
        <v>1.1073333333333333</v>
      </c>
      <c r="P2084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t="s">
        <v>8277</v>
      </c>
      <c r="T2084" t="b">
        <v>1</v>
      </c>
      <c r="U2084" t="str">
        <f t="shared" si="230"/>
        <v>Successful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8244</v>
      </c>
      <c r="I2085" s="10">
        <f t="shared" si="228"/>
        <v>41064.72216435185</v>
      </c>
      <c r="J2085" s="10">
        <f t="shared" si="229"/>
        <v>41034.72216435185</v>
      </c>
      <c r="K2085">
        <v>1338830395</v>
      </c>
      <c r="L2085">
        <v>1336238395</v>
      </c>
      <c r="M2085" t="b">
        <v>0</v>
      </c>
      <c r="N2085">
        <v>25</v>
      </c>
      <c r="O2085" s="5">
        <f t="shared" si="224"/>
        <v>1.1333333333333333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t="s">
        <v>8277</v>
      </c>
      <c r="T2085" t="b">
        <v>1</v>
      </c>
      <c r="U2085" t="str">
        <f t="shared" si="230"/>
        <v>Successful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8244</v>
      </c>
      <c r="I2086" s="10">
        <f t="shared" si="228"/>
        <v>41763.290972222225</v>
      </c>
      <c r="J2086" s="10">
        <f t="shared" si="229"/>
        <v>41731.833124999997</v>
      </c>
      <c r="K2086">
        <v>1399186740</v>
      </c>
      <c r="L2086">
        <v>1396468782</v>
      </c>
      <c r="M2086" t="b">
        <v>0</v>
      </c>
      <c r="N2086">
        <v>46</v>
      </c>
      <c r="O2086" s="5">
        <f t="shared" si="224"/>
        <v>1.0833333333333333</v>
      </c>
      <c r="P2086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t="s">
        <v>8277</v>
      </c>
      <c r="T2086" t="b">
        <v>1</v>
      </c>
      <c r="U2086" t="str">
        <f t="shared" si="230"/>
        <v>Successful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8244</v>
      </c>
      <c r="I2087" s="10">
        <f t="shared" si="228"/>
        <v>41105.835497685184</v>
      </c>
      <c r="J2087" s="10">
        <f t="shared" si="229"/>
        <v>41075.835497685184</v>
      </c>
      <c r="K2087">
        <v>1342382587</v>
      </c>
      <c r="L2087">
        <v>1339790587</v>
      </c>
      <c r="M2087" t="b">
        <v>0</v>
      </c>
      <c r="N2087">
        <v>83</v>
      </c>
      <c r="O2087" s="5">
        <f t="shared" si="224"/>
        <v>1.2353333333333334</v>
      </c>
      <c r="P208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t="s">
        <v>8277</v>
      </c>
      <c r="T2087" t="b">
        <v>1</v>
      </c>
      <c r="U2087" t="str">
        <f t="shared" si="230"/>
        <v>Successful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8244</v>
      </c>
      <c r="I2088" s="10">
        <f t="shared" si="228"/>
        <v>40891.207638888889</v>
      </c>
      <c r="J2088" s="10">
        <f t="shared" si="229"/>
        <v>40860.67050925926</v>
      </c>
      <c r="K2088">
        <v>1323838740</v>
      </c>
      <c r="L2088">
        <v>1321200332</v>
      </c>
      <c r="M2088" t="b">
        <v>0</v>
      </c>
      <c r="N2088">
        <v>35</v>
      </c>
      <c r="O2088" s="5">
        <f t="shared" si="224"/>
        <v>1.0069999999999999</v>
      </c>
      <c r="P2088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t="s">
        <v>8277</v>
      </c>
      <c r="T2088" t="b">
        <v>1</v>
      </c>
      <c r="U2088" t="str">
        <f t="shared" si="230"/>
        <v>Successful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8244</v>
      </c>
      <c r="I2089" s="10">
        <f t="shared" si="228"/>
        <v>40794.204375000001</v>
      </c>
      <c r="J2089" s="10">
        <f t="shared" si="229"/>
        <v>40764.204375000001</v>
      </c>
      <c r="K2089">
        <v>1315457658</v>
      </c>
      <c r="L2089">
        <v>1312865658</v>
      </c>
      <c r="M2089" t="b">
        <v>0</v>
      </c>
      <c r="N2089">
        <v>25</v>
      </c>
      <c r="O2089" s="5">
        <f t="shared" si="224"/>
        <v>1.0353333333333334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t="s">
        <v>8277</v>
      </c>
      <c r="T2089" t="b">
        <v>1</v>
      </c>
      <c r="U2089" t="str">
        <f t="shared" si="230"/>
        <v>Successful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8244</v>
      </c>
      <c r="I2090" s="10">
        <f t="shared" si="228"/>
        <v>40432.165972222225</v>
      </c>
      <c r="J2090" s="10">
        <f t="shared" si="229"/>
        <v>40395.714722222227</v>
      </c>
      <c r="K2090">
        <v>1284177540</v>
      </c>
      <c r="L2090">
        <v>1281028152</v>
      </c>
      <c r="M2090" t="b">
        <v>0</v>
      </c>
      <c r="N2090">
        <v>75</v>
      </c>
      <c r="O2090" s="5">
        <f t="shared" si="224"/>
        <v>1.1551066666666667</v>
      </c>
      <c r="P2090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t="s">
        <v>8277</v>
      </c>
      <c r="T2090" t="b">
        <v>1</v>
      </c>
      <c r="U2090" t="str">
        <f t="shared" si="230"/>
        <v>Successful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8244</v>
      </c>
      <c r="I2091" s="10">
        <f t="shared" si="228"/>
        <v>41488.076319444444</v>
      </c>
      <c r="J2091" s="10">
        <f t="shared" si="229"/>
        <v>41453.076319444444</v>
      </c>
      <c r="K2091">
        <v>1375408194</v>
      </c>
      <c r="L2091">
        <v>1372384194</v>
      </c>
      <c r="M2091" t="b">
        <v>0</v>
      </c>
      <c r="N2091">
        <v>62</v>
      </c>
      <c r="O2091" s="5">
        <f t="shared" si="224"/>
        <v>1.2040040000000001</v>
      </c>
      <c r="P2091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t="s">
        <v>8277</v>
      </c>
      <c r="T2091" t="b">
        <v>1</v>
      </c>
      <c r="U2091" t="str">
        <f t="shared" si="230"/>
        <v>Successful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8244</v>
      </c>
      <c r="I2092" s="10">
        <f t="shared" si="228"/>
        <v>41329.381423611107</v>
      </c>
      <c r="J2092" s="10">
        <f t="shared" si="229"/>
        <v>41299.381423611107</v>
      </c>
      <c r="K2092">
        <v>1361696955</v>
      </c>
      <c r="L2092">
        <v>1359104955</v>
      </c>
      <c r="M2092" t="b">
        <v>0</v>
      </c>
      <c r="N2092">
        <v>160</v>
      </c>
      <c r="O2092" s="5">
        <f t="shared" si="224"/>
        <v>1.1504037499999999</v>
      </c>
      <c r="P2092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t="s">
        <v>8277</v>
      </c>
      <c r="T2092" t="b">
        <v>1</v>
      </c>
      <c r="U2092" t="str">
        <f t="shared" si="230"/>
        <v>Successful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8244</v>
      </c>
      <c r="I2093" s="10">
        <f t="shared" si="228"/>
        <v>40603.833333333336</v>
      </c>
      <c r="J2093" s="10">
        <f t="shared" si="229"/>
        <v>40555.322662037041</v>
      </c>
      <c r="K2093">
        <v>1299009600</v>
      </c>
      <c r="L2093">
        <v>1294818278</v>
      </c>
      <c r="M2093" t="b">
        <v>0</v>
      </c>
      <c r="N2093">
        <v>246</v>
      </c>
      <c r="O2093" s="5">
        <f t="shared" si="224"/>
        <v>1.2046777777777777</v>
      </c>
      <c r="P209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t="s">
        <v>8277</v>
      </c>
      <c r="T2093" t="b">
        <v>1</v>
      </c>
      <c r="U2093" t="str">
        <f t="shared" si="230"/>
        <v>Successful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8244</v>
      </c>
      <c r="I2094" s="10">
        <f t="shared" si="228"/>
        <v>40823.707546296297</v>
      </c>
      <c r="J2094" s="10">
        <f t="shared" si="229"/>
        <v>40763.707546296297</v>
      </c>
      <c r="K2094">
        <v>1318006732</v>
      </c>
      <c r="L2094">
        <v>1312822732</v>
      </c>
      <c r="M2094" t="b">
        <v>0</v>
      </c>
      <c r="N2094">
        <v>55</v>
      </c>
      <c r="O2094" s="5">
        <f t="shared" si="224"/>
        <v>1.0128333333333333</v>
      </c>
      <c r="P2094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t="s">
        <v>8277</v>
      </c>
      <c r="T2094" t="b">
        <v>1</v>
      </c>
      <c r="U2094" t="str">
        <f t="shared" si="230"/>
        <v>Successful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8244</v>
      </c>
      <c r="I2095" s="10">
        <f t="shared" si="228"/>
        <v>41265.896203703705</v>
      </c>
      <c r="J2095" s="10">
        <f t="shared" si="229"/>
        <v>41205.854537037041</v>
      </c>
      <c r="K2095">
        <v>1356211832</v>
      </c>
      <c r="L2095">
        <v>1351024232</v>
      </c>
      <c r="M2095" t="b">
        <v>0</v>
      </c>
      <c r="N2095">
        <v>23</v>
      </c>
      <c r="O2095" s="5">
        <f t="shared" si="224"/>
        <v>1.0246666666666666</v>
      </c>
      <c r="P209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t="s">
        <v>8277</v>
      </c>
      <c r="T2095" t="b">
        <v>1</v>
      </c>
      <c r="U2095" t="str">
        <f t="shared" si="230"/>
        <v>Successful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8244</v>
      </c>
      <c r="I2096" s="10">
        <f t="shared" si="228"/>
        <v>40973.125</v>
      </c>
      <c r="J2096" s="10">
        <f t="shared" si="229"/>
        <v>40939.02002314815</v>
      </c>
      <c r="K2096">
        <v>1330916400</v>
      </c>
      <c r="L2096">
        <v>1327969730</v>
      </c>
      <c r="M2096" t="b">
        <v>0</v>
      </c>
      <c r="N2096">
        <v>72</v>
      </c>
      <c r="O2096" s="5">
        <f t="shared" si="224"/>
        <v>1.2054285714285715</v>
      </c>
      <c r="P2096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t="s">
        <v>8277</v>
      </c>
      <c r="T2096" t="b">
        <v>1</v>
      </c>
      <c r="U2096" t="str">
        <f t="shared" si="230"/>
        <v>Successful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8244</v>
      </c>
      <c r="I2097" s="10">
        <f t="shared" si="228"/>
        <v>40818.733483796299</v>
      </c>
      <c r="J2097" s="10">
        <f t="shared" si="229"/>
        <v>40758.733483796299</v>
      </c>
      <c r="K2097">
        <v>1317576973</v>
      </c>
      <c r="L2097">
        <v>1312392973</v>
      </c>
      <c r="M2097" t="b">
        <v>0</v>
      </c>
      <c r="N2097">
        <v>22</v>
      </c>
      <c r="O2097" s="5">
        <f t="shared" si="224"/>
        <v>1</v>
      </c>
      <c r="P209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t="s">
        <v>8277</v>
      </c>
      <c r="T2097" t="b">
        <v>1</v>
      </c>
      <c r="U2097" t="str">
        <f t="shared" si="230"/>
        <v>Successful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8244</v>
      </c>
      <c r="I2098" s="10">
        <f t="shared" si="228"/>
        <v>41208.165972222225</v>
      </c>
      <c r="J2098" s="10">
        <f t="shared" si="229"/>
        <v>41192.758506944447</v>
      </c>
      <c r="K2098">
        <v>1351223940</v>
      </c>
      <c r="L2098">
        <v>1349892735</v>
      </c>
      <c r="M2098" t="b">
        <v>0</v>
      </c>
      <c r="N2098">
        <v>14</v>
      </c>
      <c r="O2098" s="5">
        <f t="shared" si="224"/>
        <v>1.0166666666666666</v>
      </c>
      <c r="P2098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t="s">
        <v>8277</v>
      </c>
      <c r="T2098" t="b">
        <v>1</v>
      </c>
      <c r="U2098" t="str">
        <f t="shared" si="230"/>
        <v>Successful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8244</v>
      </c>
      <c r="I2099" s="10">
        <f t="shared" si="228"/>
        <v>40878.626562500001</v>
      </c>
      <c r="J2099" s="10">
        <f t="shared" si="229"/>
        <v>40818.584895833337</v>
      </c>
      <c r="K2099">
        <v>1322751735</v>
      </c>
      <c r="L2099">
        <v>1317564135</v>
      </c>
      <c r="M2099" t="b">
        <v>0</v>
      </c>
      <c r="N2099">
        <v>38</v>
      </c>
      <c r="O2099" s="5">
        <f t="shared" si="224"/>
        <v>1</v>
      </c>
      <c r="P2099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t="s">
        <v>8277</v>
      </c>
      <c r="T2099" t="b">
        <v>1</v>
      </c>
      <c r="U2099" t="str">
        <f t="shared" si="230"/>
        <v>Successful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8244</v>
      </c>
      <c r="I2100" s="10">
        <f t="shared" si="228"/>
        <v>40976.11383101852</v>
      </c>
      <c r="J2100" s="10">
        <f t="shared" si="229"/>
        <v>40946.11383101852</v>
      </c>
      <c r="K2100">
        <v>1331174635</v>
      </c>
      <c r="L2100">
        <v>1328582635</v>
      </c>
      <c r="M2100" t="b">
        <v>0</v>
      </c>
      <c r="N2100">
        <v>32</v>
      </c>
      <c r="O2100" s="5">
        <f t="shared" si="224"/>
        <v>1.0033333333333334</v>
      </c>
      <c r="P2100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t="s">
        <v>8277</v>
      </c>
      <c r="T2100" t="b">
        <v>1</v>
      </c>
      <c r="U2100" t="str">
        <f t="shared" si="230"/>
        <v>Successful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8244</v>
      </c>
      <c r="I2101" s="10">
        <f t="shared" si="228"/>
        <v>42187.152777777781</v>
      </c>
      <c r="J2101" s="10">
        <f t="shared" si="229"/>
        <v>42173.746342592596</v>
      </c>
      <c r="K2101">
        <v>1435808400</v>
      </c>
      <c r="L2101">
        <v>1434650084</v>
      </c>
      <c r="M2101" t="b">
        <v>0</v>
      </c>
      <c r="N2101">
        <v>63</v>
      </c>
      <c r="O2101" s="5">
        <f t="shared" si="224"/>
        <v>1.3236666666666668</v>
      </c>
      <c r="P2101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t="s">
        <v>8277</v>
      </c>
      <c r="T2101" t="b">
        <v>1</v>
      </c>
      <c r="U2101" t="str">
        <f t="shared" si="230"/>
        <v>Successful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8244</v>
      </c>
      <c r="I2102" s="10">
        <f t="shared" si="228"/>
        <v>41090.165972222225</v>
      </c>
      <c r="J2102" s="10">
        <f t="shared" si="229"/>
        <v>41074.834965277776</v>
      </c>
      <c r="K2102">
        <v>1341028740</v>
      </c>
      <c r="L2102">
        <v>1339704141</v>
      </c>
      <c r="M2102" t="b">
        <v>0</v>
      </c>
      <c r="N2102">
        <v>27</v>
      </c>
      <c r="O2102" s="5">
        <f t="shared" si="224"/>
        <v>1.3666666666666667</v>
      </c>
      <c r="P2102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t="s">
        <v>8277</v>
      </c>
      <c r="T2102" t="b">
        <v>1</v>
      </c>
      <c r="U2102" t="str">
        <f t="shared" si="230"/>
        <v>Successful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8244</v>
      </c>
      <c r="I2103" s="10">
        <f t="shared" si="228"/>
        <v>40952.149467592593</v>
      </c>
      <c r="J2103" s="10">
        <f t="shared" si="229"/>
        <v>40892.149467592593</v>
      </c>
      <c r="K2103">
        <v>1329104114</v>
      </c>
      <c r="L2103">
        <v>1323920114</v>
      </c>
      <c r="M2103" t="b">
        <v>0</v>
      </c>
      <c r="N2103">
        <v>44</v>
      </c>
      <c r="O2103" s="5">
        <f t="shared" si="224"/>
        <v>1.1325000000000001</v>
      </c>
      <c r="P210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t="s">
        <v>8277</v>
      </c>
      <c r="T2103" t="b">
        <v>1</v>
      </c>
      <c r="U2103" t="str">
        <f t="shared" si="230"/>
        <v>Successful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8244</v>
      </c>
      <c r="I2104" s="10">
        <f t="shared" si="228"/>
        <v>40668.868611111109</v>
      </c>
      <c r="J2104" s="10">
        <f t="shared" si="229"/>
        <v>40638.868611111109</v>
      </c>
      <c r="K2104">
        <v>1304628648</v>
      </c>
      <c r="L2104">
        <v>1302036648</v>
      </c>
      <c r="M2104" t="b">
        <v>0</v>
      </c>
      <c r="N2104">
        <v>38</v>
      </c>
      <c r="O2104" s="5">
        <f t="shared" si="224"/>
        <v>1.36</v>
      </c>
      <c r="P2104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t="s">
        <v>8277</v>
      </c>
      <c r="T2104" t="b">
        <v>1</v>
      </c>
      <c r="U2104" t="str">
        <f t="shared" si="230"/>
        <v>Successful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8244</v>
      </c>
      <c r="I2105" s="10">
        <f t="shared" si="228"/>
        <v>41222.7966087963</v>
      </c>
      <c r="J2105" s="10">
        <f t="shared" si="229"/>
        <v>41192.754942129628</v>
      </c>
      <c r="K2105">
        <v>1352488027</v>
      </c>
      <c r="L2105">
        <v>1349892427</v>
      </c>
      <c r="M2105" t="b">
        <v>0</v>
      </c>
      <c r="N2105">
        <v>115</v>
      </c>
      <c r="O2105" s="5">
        <f t="shared" si="224"/>
        <v>1.4612318374694613</v>
      </c>
      <c r="P210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t="s">
        <v>8277</v>
      </c>
      <c r="T2105" t="b">
        <v>1</v>
      </c>
      <c r="U2105" t="str">
        <f t="shared" si="230"/>
        <v>Successful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8244</v>
      </c>
      <c r="I2106" s="10">
        <f t="shared" si="228"/>
        <v>41425</v>
      </c>
      <c r="J2106" s="10">
        <f t="shared" si="229"/>
        <v>41394.074467592596</v>
      </c>
      <c r="K2106">
        <v>1369958400</v>
      </c>
      <c r="L2106">
        <v>1367286434</v>
      </c>
      <c r="M2106" t="b">
        <v>0</v>
      </c>
      <c r="N2106">
        <v>37</v>
      </c>
      <c r="O2106" s="5">
        <f t="shared" si="224"/>
        <v>1.2949999999999999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t="s">
        <v>8277</v>
      </c>
      <c r="T2106" t="b">
        <v>1</v>
      </c>
      <c r="U2106" t="str">
        <f t="shared" si="230"/>
        <v>Successful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8244</v>
      </c>
      <c r="I2107" s="10">
        <f t="shared" si="228"/>
        <v>41964.166666666672</v>
      </c>
      <c r="J2107" s="10">
        <f t="shared" si="229"/>
        <v>41951.788807870369</v>
      </c>
      <c r="K2107">
        <v>1416542400</v>
      </c>
      <c r="L2107">
        <v>1415472953</v>
      </c>
      <c r="M2107" t="b">
        <v>0</v>
      </c>
      <c r="N2107">
        <v>99</v>
      </c>
      <c r="O2107" s="5">
        <f t="shared" si="224"/>
        <v>2.54</v>
      </c>
      <c r="P210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t="s">
        <v>8277</v>
      </c>
      <c r="T2107" t="b">
        <v>1</v>
      </c>
      <c r="U2107" t="str">
        <f t="shared" si="230"/>
        <v>Successful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8244</v>
      </c>
      <c r="I2108" s="10">
        <f t="shared" si="228"/>
        <v>41300.21497685185</v>
      </c>
      <c r="J2108" s="10">
        <f t="shared" si="229"/>
        <v>41270.21497685185</v>
      </c>
      <c r="K2108">
        <v>1359176974</v>
      </c>
      <c r="L2108">
        <v>1356584974</v>
      </c>
      <c r="M2108" t="b">
        <v>0</v>
      </c>
      <c r="N2108">
        <v>44</v>
      </c>
      <c r="O2108" s="5">
        <f t="shared" si="224"/>
        <v>1.0704545454545455</v>
      </c>
      <c r="P2108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t="s">
        <v>8277</v>
      </c>
      <c r="T2108" t="b">
        <v>1</v>
      </c>
      <c r="U2108" t="str">
        <f t="shared" si="230"/>
        <v>Successful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8244</v>
      </c>
      <c r="I2109" s="10">
        <f t="shared" si="228"/>
        <v>41955.752233796295</v>
      </c>
      <c r="J2109" s="10">
        <f t="shared" si="229"/>
        <v>41934.71056712963</v>
      </c>
      <c r="K2109">
        <v>1415815393</v>
      </c>
      <c r="L2109">
        <v>1413997393</v>
      </c>
      <c r="M2109" t="b">
        <v>0</v>
      </c>
      <c r="N2109">
        <v>58</v>
      </c>
      <c r="O2109" s="5">
        <f t="shared" si="224"/>
        <v>1.0773299999999999</v>
      </c>
      <c r="P2109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t="s">
        <v>8277</v>
      </c>
      <c r="T2109" t="b">
        <v>1</v>
      </c>
      <c r="U2109" t="str">
        <f t="shared" si="230"/>
        <v>Successful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8244</v>
      </c>
      <c r="I2110" s="10">
        <f t="shared" si="228"/>
        <v>41162.163194444445</v>
      </c>
      <c r="J2110" s="10">
        <f t="shared" si="229"/>
        <v>41135.175694444442</v>
      </c>
      <c r="K2110">
        <v>1347249300</v>
      </c>
      <c r="L2110">
        <v>1344917580</v>
      </c>
      <c r="M2110" t="b">
        <v>0</v>
      </c>
      <c r="N2110">
        <v>191</v>
      </c>
      <c r="O2110" s="5">
        <f t="shared" si="224"/>
        <v>1.0731250000000001</v>
      </c>
      <c r="P2110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t="s">
        <v>8277</v>
      </c>
      <c r="T2110" t="b">
        <v>1</v>
      </c>
      <c r="U2110" t="str">
        <f t="shared" si="230"/>
        <v>Successful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8244</v>
      </c>
      <c r="I2111" s="10">
        <f t="shared" si="228"/>
        <v>42190.708530092597</v>
      </c>
      <c r="J2111" s="10">
        <f t="shared" si="229"/>
        <v>42160.708530092597</v>
      </c>
      <c r="K2111">
        <v>1436115617</v>
      </c>
      <c r="L2111">
        <v>1433523617</v>
      </c>
      <c r="M2111" t="b">
        <v>0</v>
      </c>
      <c r="N2111">
        <v>40</v>
      </c>
      <c r="O2111" s="5">
        <f t="shared" si="224"/>
        <v>1.06525</v>
      </c>
      <c r="P2111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t="s">
        <v>8277</v>
      </c>
      <c r="T2111" t="b">
        <v>1</v>
      </c>
      <c r="U2111" t="str">
        <f t="shared" si="230"/>
        <v>Successful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8244</v>
      </c>
      <c r="I2112" s="10">
        <f t="shared" si="228"/>
        <v>41787.207638888889</v>
      </c>
      <c r="J2112" s="10">
        <f t="shared" si="229"/>
        <v>41759.670937499999</v>
      </c>
      <c r="K2112">
        <v>1401253140</v>
      </c>
      <c r="L2112">
        <v>1398873969</v>
      </c>
      <c r="M2112" t="b">
        <v>0</v>
      </c>
      <c r="N2112">
        <v>38</v>
      </c>
      <c r="O2112" s="5">
        <f t="shared" si="224"/>
        <v>1.0035000000000001</v>
      </c>
      <c r="P2112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t="s">
        <v>8277</v>
      </c>
      <c r="T2112" t="b">
        <v>1</v>
      </c>
      <c r="U2112" t="str">
        <f t="shared" si="230"/>
        <v>Successful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8244</v>
      </c>
      <c r="I2113" s="10">
        <f t="shared" si="228"/>
        <v>40770.041666666664</v>
      </c>
      <c r="J2113" s="10">
        <f t="shared" si="229"/>
        <v>40703.197048611109</v>
      </c>
      <c r="K2113">
        <v>1313370000</v>
      </c>
      <c r="L2113">
        <v>1307594625</v>
      </c>
      <c r="M2113" t="b">
        <v>0</v>
      </c>
      <c r="N2113">
        <v>39</v>
      </c>
      <c r="O2113" s="5">
        <f t="shared" si="224"/>
        <v>1.0649999999999999</v>
      </c>
      <c r="P211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t="s">
        <v>8277</v>
      </c>
      <c r="T2113" t="b">
        <v>1</v>
      </c>
      <c r="U2113" t="str">
        <f t="shared" si="230"/>
        <v>Successful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8244</v>
      </c>
      <c r="I2114" s="10">
        <f t="shared" si="228"/>
        <v>41379.928159722222</v>
      </c>
      <c r="J2114" s="10">
        <f t="shared" si="229"/>
        <v>41365.928159722222</v>
      </c>
      <c r="K2114">
        <v>1366064193</v>
      </c>
      <c r="L2114">
        <v>1364854593</v>
      </c>
      <c r="M2114" t="b">
        <v>0</v>
      </c>
      <c r="N2114">
        <v>11</v>
      </c>
      <c r="O2114" s="5">
        <f t="shared" ref="O2114:O2177" si="231">E2114/D2114</f>
        <v>1</v>
      </c>
      <c r="P2114">
        <f t="shared" ref="P2114:P2177" si="232">IFERROR((E2114/N2114),"Received No Donations")</f>
        <v>27.272727272727273</v>
      </c>
      <c r="Q2114" t="str">
        <f t="shared" ref="Q2114:Q2177" si="233">LEFT(S2114,FIND("/",S2114)-1)</f>
        <v>music</v>
      </c>
      <c r="R2114" t="str">
        <f t="shared" ref="R2114:R2177" si="234">RIGHT(S2114,LEN(S2114)-FIND("/",S2114))</f>
        <v>indie rock</v>
      </c>
      <c r="S2114" t="s">
        <v>8277</v>
      </c>
      <c r="T2114" t="b">
        <v>1</v>
      </c>
      <c r="U2114" t="str">
        <f t="shared" si="230"/>
        <v>Successful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8244</v>
      </c>
      <c r="I2115" s="10">
        <f t="shared" ref="I2115:I2178" si="235">((K2115/86400)/IF(LEN(K2115)=13,1000,1))+DATE(1970,1,1)</f>
        <v>41905.86546296296</v>
      </c>
      <c r="J2115" s="10">
        <f t="shared" ref="J2115:J2178" si="236">((L2115/86400)/IF(LEN(L2115)=13,1000,1))+DATE(1970,1,1)</f>
        <v>41870.86546296296</v>
      </c>
      <c r="K2115">
        <v>1411505176</v>
      </c>
      <c r="L2115">
        <v>1408481176</v>
      </c>
      <c r="M2115" t="b">
        <v>0</v>
      </c>
      <c r="N2115">
        <v>107</v>
      </c>
      <c r="O2115" s="5">
        <f t="shared" si="231"/>
        <v>1.0485714285714285</v>
      </c>
      <c r="P2115">
        <f t="shared" si="232"/>
        <v>68.598130841121488</v>
      </c>
      <c r="Q2115" t="str">
        <f t="shared" si="233"/>
        <v>music</v>
      </c>
      <c r="R2115" t="str">
        <f t="shared" si="234"/>
        <v>indie rock</v>
      </c>
      <c r="S2115" t="s">
        <v>8277</v>
      </c>
      <c r="T2115" t="b">
        <v>1</v>
      </c>
      <c r="U2115" t="str">
        <f t="shared" ref="U2115:U2178" si="237">IF(F2115="successful","Successful","Unsuccessful")</f>
        <v>Successful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8244</v>
      </c>
      <c r="I2116" s="10">
        <f t="shared" si="235"/>
        <v>40521.207638888889</v>
      </c>
      <c r="J2116" s="10">
        <f t="shared" si="236"/>
        <v>40458.815625000003</v>
      </c>
      <c r="K2116">
        <v>1291870740</v>
      </c>
      <c r="L2116">
        <v>1286480070</v>
      </c>
      <c r="M2116" t="b">
        <v>0</v>
      </c>
      <c r="N2116">
        <v>147</v>
      </c>
      <c r="O2116" s="5">
        <f t="shared" si="231"/>
        <v>1.0469999999999999</v>
      </c>
      <c r="P2116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t="s">
        <v>8277</v>
      </c>
      <c r="T2116" t="b">
        <v>1</v>
      </c>
      <c r="U2116" t="str">
        <f t="shared" si="237"/>
        <v>Successful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8244</v>
      </c>
      <c r="I2117" s="10">
        <f t="shared" si="235"/>
        <v>40594.081030092595</v>
      </c>
      <c r="J2117" s="10">
        <f t="shared" si="236"/>
        <v>40564.081030092595</v>
      </c>
      <c r="K2117">
        <v>1298167001</v>
      </c>
      <c r="L2117">
        <v>1295575001</v>
      </c>
      <c r="M2117" t="b">
        <v>0</v>
      </c>
      <c r="N2117">
        <v>36</v>
      </c>
      <c r="O2117" s="5">
        <f t="shared" si="231"/>
        <v>2.2566666666666668</v>
      </c>
      <c r="P211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t="s">
        <v>8277</v>
      </c>
      <c r="T2117" t="b">
        <v>1</v>
      </c>
      <c r="U2117" t="str">
        <f t="shared" si="237"/>
        <v>Successful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8244</v>
      </c>
      <c r="I2118" s="10">
        <f t="shared" si="235"/>
        <v>41184.777812500004</v>
      </c>
      <c r="J2118" s="10">
        <f t="shared" si="236"/>
        <v>41136.777812500004</v>
      </c>
      <c r="K2118">
        <v>1349203203</v>
      </c>
      <c r="L2118">
        <v>1345056003</v>
      </c>
      <c r="M2118" t="b">
        <v>0</v>
      </c>
      <c r="N2118">
        <v>92</v>
      </c>
      <c r="O2118" s="5">
        <f t="shared" si="231"/>
        <v>1.0090416666666666</v>
      </c>
      <c r="P2118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t="s">
        <v>8277</v>
      </c>
      <c r="T2118" t="b">
        <v>1</v>
      </c>
      <c r="U2118" t="str">
        <f t="shared" si="237"/>
        <v>Successful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8244</v>
      </c>
      <c r="I2119" s="10">
        <f t="shared" si="235"/>
        <v>42304.207638888889</v>
      </c>
      <c r="J2119" s="10">
        <f t="shared" si="236"/>
        <v>42290.059594907405</v>
      </c>
      <c r="K2119">
        <v>1445921940</v>
      </c>
      <c r="L2119">
        <v>1444699549</v>
      </c>
      <c r="M2119" t="b">
        <v>0</v>
      </c>
      <c r="N2119">
        <v>35</v>
      </c>
      <c r="O2119" s="5">
        <f t="shared" si="231"/>
        <v>1.4775</v>
      </c>
      <c r="P2119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t="s">
        <v>8277</v>
      </c>
      <c r="T2119" t="b">
        <v>1</v>
      </c>
      <c r="U2119" t="str">
        <f t="shared" si="237"/>
        <v>Successful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8244</v>
      </c>
      <c r="I2120" s="10">
        <f t="shared" si="235"/>
        <v>40748.839537037034</v>
      </c>
      <c r="J2120" s="10">
        <f t="shared" si="236"/>
        <v>40718.839537037034</v>
      </c>
      <c r="K2120">
        <v>1311538136</v>
      </c>
      <c r="L2120">
        <v>1308946136</v>
      </c>
      <c r="M2120" t="b">
        <v>0</v>
      </c>
      <c r="N2120">
        <v>17</v>
      </c>
      <c r="O2120" s="5">
        <f t="shared" si="231"/>
        <v>1.3461099999999999</v>
      </c>
      <c r="P2120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t="s">
        <v>8277</v>
      </c>
      <c r="T2120" t="b">
        <v>1</v>
      </c>
      <c r="U2120" t="str">
        <f t="shared" si="237"/>
        <v>Successful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8244</v>
      </c>
      <c r="I2121" s="10">
        <f t="shared" si="235"/>
        <v>41137.130150462966</v>
      </c>
      <c r="J2121" s="10">
        <f t="shared" si="236"/>
        <v>41107.130150462966</v>
      </c>
      <c r="K2121">
        <v>1345086445</v>
      </c>
      <c r="L2121">
        <v>1342494445</v>
      </c>
      <c r="M2121" t="b">
        <v>0</v>
      </c>
      <c r="N2121">
        <v>22</v>
      </c>
      <c r="O2121" s="5">
        <f t="shared" si="231"/>
        <v>1.0075000000000001</v>
      </c>
      <c r="P2121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t="s">
        <v>8277</v>
      </c>
      <c r="T2121" t="b">
        <v>1</v>
      </c>
      <c r="U2121" t="str">
        <f t="shared" si="237"/>
        <v>Successful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8244</v>
      </c>
      <c r="I2122" s="10">
        <f t="shared" si="235"/>
        <v>41640.964537037034</v>
      </c>
      <c r="J2122" s="10">
        <f t="shared" si="236"/>
        <v>41591.964537037034</v>
      </c>
      <c r="K2122">
        <v>1388617736</v>
      </c>
      <c r="L2122">
        <v>1384384136</v>
      </c>
      <c r="M2122" t="b">
        <v>0</v>
      </c>
      <c r="N2122">
        <v>69</v>
      </c>
      <c r="O2122" s="5">
        <f t="shared" si="231"/>
        <v>1.00880375</v>
      </c>
      <c r="P2122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t="s">
        <v>8277</v>
      </c>
      <c r="T2122" t="b">
        <v>1</v>
      </c>
      <c r="U2122" t="str">
        <f t="shared" si="237"/>
        <v>Successful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8239</v>
      </c>
      <c r="H2123" t="s">
        <v>8255</v>
      </c>
      <c r="I2123" s="10">
        <f t="shared" si="235"/>
        <v>42746.7424537037</v>
      </c>
      <c r="J2123" s="10">
        <f t="shared" si="236"/>
        <v>42716.7424537037</v>
      </c>
      <c r="K2123">
        <v>1484156948</v>
      </c>
      <c r="L2123">
        <v>1481564948</v>
      </c>
      <c r="M2123" t="b">
        <v>0</v>
      </c>
      <c r="N2123">
        <v>10</v>
      </c>
      <c r="O2123" s="5">
        <f t="shared" si="231"/>
        <v>5.6800000000000002E-3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t="s">
        <v>8280</v>
      </c>
      <c r="T2123" t="b">
        <v>0</v>
      </c>
      <c r="U2123" t="str">
        <f t="shared" si="237"/>
        <v>Unsuccessful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8237</v>
      </c>
      <c r="H2124" t="s">
        <v>8254</v>
      </c>
      <c r="I2124" s="10">
        <f t="shared" si="235"/>
        <v>42742.300567129627</v>
      </c>
      <c r="J2124" s="10">
        <f t="shared" si="236"/>
        <v>42712.300567129627</v>
      </c>
      <c r="K2124">
        <v>1483773169</v>
      </c>
      <c r="L2124">
        <v>1481181169</v>
      </c>
      <c r="M2124" t="b">
        <v>0</v>
      </c>
      <c r="N2124">
        <v>3</v>
      </c>
      <c r="O2124" s="5">
        <f t="shared" si="231"/>
        <v>3.875E-3</v>
      </c>
      <c r="P2124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t="s">
        <v>8280</v>
      </c>
      <c r="T2124" t="b">
        <v>0</v>
      </c>
      <c r="U2124" t="str">
        <f t="shared" si="237"/>
        <v>Unsuccessful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8223</v>
      </c>
      <c r="H2125" t="s">
        <v>8244</v>
      </c>
      <c r="I2125" s="10">
        <f t="shared" si="235"/>
        <v>40252.290972222225</v>
      </c>
      <c r="J2125" s="10">
        <f t="shared" si="236"/>
        <v>40198.424849537041</v>
      </c>
      <c r="K2125">
        <v>1268636340</v>
      </c>
      <c r="L2125">
        <v>1263982307</v>
      </c>
      <c r="M2125" t="b">
        <v>0</v>
      </c>
      <c r="N2125">
        <v>5</v>
      </c>
      <c r="O2125" s="5">
        <f t="shared" si="231"/>
        <v>0.1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t="s">
        <v>8280</v>
      </c>
      <c r="T2125" t="b">
        <v>0</v>
      </c>
      <c r="U2125" t="str">
        <f t="shared" si="237"/>
        <v>Unsuccessful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8223</v>
      </c>
      <c r="H2126" t="s">
        <v>8244</v>
      </c>
      <c r="I2126" s="10">
        <f t="shared" si="235"/>
        <v>40512.208333333336</v>
      </c>
      <c r="J2126" s="10">
        <f t="shared" si="236"/>
        <v>40464.028182870374</v>
      </c>
      <c r="K2126">
        <v>1291093200</v>
      </c>
      <c r="L2126">
        <v>1286930435</v>
      </c>
      <c r="M2126" t="b">
        <v>0</v>
      </c>
      <c r="N2126">
        <v>5</v>
      </c>
      <c r="O2126" s="5">
        <f t="shared" si="231"/>
        <v>0.10454545454545454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t="s">
        <v>8280</v>
      </c>
      <c r="T2126" t="b">
        <v>0</v>
      </c>
      <c r="U2126" t="str">
        <f t="shared" si="237"/>
        <v>Unsuccessful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8223</v>
      </c>
      <c r="H2127" t="s">
        <v>8244</v>
      </c>
      <c r="I2127" s="10">
        <f t="shared" si="235"/>
        <v>42221.023530092592</v>
      </c>
      <c r="J2127" s="10">
        <f t="shared" si="236"/>
        <v>42191.023530092592</v>
      </c>
      <c r="K2127">
        <v>1438734833</v>
      </c>
      <c r="L2127">
        <v>1436142833</v>
      </c>
      <c r="M2127" t="b">
        <v>0</v>
      </c>
      <c r="N2127">
        <v>27</v>
      </c>
      <c r="O2127" s="5">
        <f t="shared" si="231"/>
        <v>1.4200000000000001E-2</v>
      </c>
      <c r="P212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t="s">
        <v>8280</v>
      </c>
      <c r="T2127" t="b">
        <v>0</v>
      </c>
      <c r="U2127" t="str">
        <f t="shared" si="237"/>
        <v>Unsuccessful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8223</v>
      </c>
      <c r="H2128" t="s">
        <v>8244</v>
      </c>
      <c r="I2128" s="10">
        <f t="shared" si="235"/>
        <v>41981.973229166666</v>
      </c>
      <c r="J2128" s="10">
        <f t="shared" si="236"/>
        <v>41951.973229166666</v>
      </c>
      <c r="K2128">
        <v>1418080887</v>
      </c>
      <c r="L2128">
        <v>1415488887</v>
      </c>
      <c r="M2128" t="b">
        <v>0</v>
      </c>
      <c r="N2128">
        <v>2</v>
      </c>
      <c r="O2128" s="5">
        <f t="shared" si="231"/>
        <v>5.0000000000000001E-4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t="s">
        <v>8280</v>
      </c>
      <c r="T2128" t="b">
        <v>0</v>
      </c>
      <c r="U2128" t="str">
        <f t="shared" si="237"/>
        <v>Unsuccessful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8224</v>
      </c>
      <c r="H2129" t="s">
        <v>8245</v>
      </c>
      <c r="I2129" s="10">
        <f t="shared" si="235"/>
        <v>42075.463692129633</v>
      </c>
      <c r="J2129" s="10">
        <f t="shared" si="236"/>
        <v>42045.505358796298</v>
      </c>
      <c r="K2129">
        <v>1426158463</v>
      </c>
      <c r="L2129">
        <v>1423570063</v>
      </c>
      <c r="M2129" t="b">
        <v>0</v>
      </c>
      <c r="N2129">
        <v>236</v>
      </c>
      <c r="O2129" s="5">
        <f t="shared" si="231"/>
        <v>0.28842857142857142</v>
      </c>
      <c r="P2129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t="s">
        <v>8280</v>
      </c>
      <c r="T2129" t="b">
        <v>0</v>
      </c>
      <c r="U2129" t="str">
        <f t="shared" si="237"/>
        <v>Unsuccessful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8228</v>
      </c>
      <c r="H2130" t="s">
        <v>8249</v>
      </c>
      <c r="I2130" s="10">
        <f t="shared" si="235"/>
        <v>41903.772789351853</v>
      </c>
      <c r="J2130" s="10">
        <f t="shared" si="236"/>
        <v>41843.772789351853</v>
      </c>
      <c r="K2130">
        <v>1411324369</v>
      </c>
      <c r="L2130">
        <v>1406140369</v>
      </c>
      <c r="M2130" t="b">
        <v>0</v>
      </c>
      <c r="N2130">
        <v>1</v>
      </c>
      <c r="O2130" s="5">
        <f t="shared" si="231"/>
        <v>1.6666666666666668E-3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t="s">
        <v>8280</v>
      </c>
      <c r="T2130" t="b">
        <v>0</v>
      </c>
      <c r="U2130" t="str">
        <f t="shared" si="237"/>
        <v>Unsuccessful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8223</v>
      </c>
      <c r="H2131" t="s">
        <v>8244</v>
      </c>
      <c r="I2131" s="10">
        <f t="shared" si="235"/>
        <v>42439.024305555555</v>
      </c>
      <c r="J2131" s="10">
        <f t="shared" si="236"/>
        <v>42409.024305555555</v>
      </c>
      <c r="K2131">
        <v>1457570100</v>
      </c>
      <c r="L2131">
        <v>1454978100</v>
      </c>
      <c r="M2131" t="b">
        <v>0</v>
      </c>
      <c r="N2131">
        <v>12</v>
      </c>
      <c r="O2131" s="5">
        <f t="shared" si="231"/>
        <v>0.11799999999999999</v>
      </c>
      <c r="P2131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t="s">
        <v>8280</v>
      </c>
      <c r="T2131" t="b">
        <v>0</v>
      </c>
      <c r="U2131" t="str">
        <f t="shared" si="237"/>
        <v>Unsuccessful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8223</v>
      </c>
      <c r="H2132" t="s">
        <v>8244</v>
      </c>
      <c r="I2132" s="10">
        <f t="shared" si="235"/>
        <v>41867.086377314816</v>
      </c>
      <c r="J2132" s="10">
        <f t="shared" si="236"/>
        <v>41832.086377314816</v>
      </c>
      <c r="K2132">
        <v>1408154663</v>
      </c>
      <c r="L2132">
        <v>1405130663</v>
      </c>
      <c r="M2132" t="b">
        <v>0</v>
      </c>
      <c r="N2132">
        <v>4</v>
      </c>
      <c r="O2132" s="5">
        <f t="shared" si="231"/>
        <v>2.0238095238095236E-3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t="s">
        <v>8280</v>
      </c>
      <c r="T2132" t="b">
        <v>0</v>
      </c>
      <c r="U2132" t="str">
        <f t="shared" si="237"/>
        <v>Unsuccessful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8223</v>
      </c>
      <c r="H2133" t="s">
        <v>8244</v>
      </c>
      <c r="I2133" s="10">
        <f t="shared" si="235"/>
        <v>42197.207071759258</v>
      </c>
      <c r="J2133" s="10">
        <f t="shared" si="236"/>
        <v>42167.207071759258</v>
      </c>
      <c r="K2133">
        <v>1436677091</v>
      </c>
      <c r="L2133">
        <v>1434085091</v>
      </c>
      <c r="M2133" t="b">
        <v>0</v>
      </c>
      <c r="N2133">
        <v>3</v>
      </c>
      <c r="O2133" s="5">
        <f t="shared" si="231"/>
        <v>0.05</v>
      </c>
      <c r="P213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t="s">
        <v>8280</v>
      </c>
      <c r="T2133" t="b">
        <v>0</v>
      </c>
      <c r="U2133" t="str">
        <f t="shared" si="237"/>
        <v>Unsuccessful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8223</v>
      </c>
      <c r="H2134" t="s">
        <v>8244</v>
      </c>
      <c r="I2134" s="10">
        <f t="shared" si="235"/>
        <v>41673.487175925926</v>
      </c>
      <c r="J2134" s="10">
        <f t="shared" si="236"/>
        <v>41643.487175925926</v>
      </c>
      <c r="K2134">
        <v>1391427692</v>
      </c>
      <c r="L2134">
        <v>1388835692</v>
      </c>
      <c r="M2134" t="b">
        <v>0</v>
      </c>
      <c r="N2134">
        <v>99</v>
      </c>
      <c r="O2134" s="5">
        <f t="shared" si="231"/>
        <v>2.1129899999999997E-2</v>
      </c>
      <c r="P2134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t="s">
        <v>8280</v>
      </c>
      <c r="T2134" t="b">
        <v>0</v>
      </c>
      <c r="U2134" t="str">
        <f t="shared" si="237"/>
        <v>Unsuccessful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8223</v>
      </c>
      <c r="H2135" t="s">
        <v>8244</v>
      </c>
      <c r="I2135" s="10">
        <f t="shared" si="235"/>
        <v>40657.290972222225</v>
      </c>
      <c r="J2135" s="10">
        <f t="shared" si="236"/>
        <v>40619.097210648149</v>
      </c>
      <c r="K2135">
        <v>1303628340</v>
      </c>
      <c r="L2135">
        <v>1300328399</v>
      </c>
      <c r="M2135" t="b">
        <v>0</v>
      </c>
      <c r="N2135">
        <v>3</v>
      </c>
      <c r="O2135" s="5">
        <f t="shared" si="231"/>
        <v>1.6E-2</v>
      </c>
      <c r="P213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t="s">
        <v>8280</v>
      </c>
      <c r="T2135" t="b">
        <v>0</v>
      </c>
      <c r="U2135" t="str">
        <f t="shared" si="237"/>
        <v>Unsuccessful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8223</v>
      </c>
      <c r="H2136" t="s">
        <v>8244</v>
      </c>
      <c r="I2136" s="10">
        <f t="shared" si="235"/>
        <v>41391.886469907404</v>
      </c>
      <c r="J2136" s="10">
        <f t="shared" si="236"/>
        <v>41361.886469907404</v>
      </c>
      <c r="K2136">
        <v>1367097391</v>
      </c>
      <c r="L2136">
        <v>1364505391</v>
      </c>
      <c r="M2136" t="b">
        <v>0</v>
      </c>
      <c r="N2136">
        <v>3</v>
      </c>
      <c r="O2136" s="5">
        <f t="shared" si="231"/>
        <v>1.7333333333333333E-2</v>
      </c>
      <c r="P2136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t="s">
        <v>8280</v>
      </c>
      <c r="T2136" t="b">
        <v>0</v>
      </c>
      <c r="U2136" t="str">
        <f t="shared" si="237"/>
        <v>Unsuccessful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8223</v>
      </c>
      <c r="H2137" t="s">
        <v>8244</v>
      </c>
      <c r="I2137" s="10">
        <f t="shared" si="235"/>
        <v>41186.96334490741</v>
      </c>
      <c r="J2137" s="10">
        <f t="shared" si="236"/>
        <v>41156.96334490741</v>
      </c>
      <c r="K2137">
        <v>1349392033</v>
      </c>
      <c r="L2137">
        <v>1346800033</v>
      </c>
      <c r="M2137" t="b">
        <v>0</v>
      </c>
      <c r="N2137">
        <v>22</v>
      </c>
      <c r="O2137" s="5">
        <f t="shared" si="231"/>
        <v>9.5600000000000004E-2</v>
      </c>
      <c r="P213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t="s">
        <v>8280</v>
      </c>
      <c r="T2137" t="b">
        <v>0</v>
      </c>
      <c r="U2137" t="str">
        <f t="shared" si="237"/>
        <v>Unsuccessful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8223</v>
      </c>
      <c r="H2138" t="s">
        <v>8244</v>
      </c>
      <c r="I2138" s="10">
        <f t="shared" si="235"/>
        <v>41566.509097222224</v>
      </c>
      <c r="J2138" s="10">
        <f t="shared" si="236"/>
        <v>41536.509097222224</v>
      </c>
      <c r="K2138">
        <v>1382184786</v>
      </c>
      <c r="L2138">
        <v>1379592786</v>
      </c>
      <c r="M2138" t="b">
        <v>0</v>
      </c>
      <c r="N2138">
        <v>4</v>
      </c>
      <c r="O2138" s="5">
        <f t="shared" si="231"/>
        <v>5.9612499999999998E-4</v>
      </c>
      <c r="P2138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t="s">
        <v>8280</v>
      </c>
      <c r="T2138" t="b">
        <v>0</v>
      </c>
      <c r="U2138" t="str">
        <f t="shared" si="237"/>
        <v>Unsuccessful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8228</v>
      </c>
      <c r="H2139" t="s">
        <v>8249</v>
      </c>
      <c r="I2139" s="10">
        <f t="shared" si="235"/>
        <v>41978.771168981482</v>
      </c>
      <c r="J2139" s="10">
        <f t="shared" si="236"/>
        <v>41948.771168981482</v>
      </c>
      <c r="K2139">
        <v>1417804229</v>
      </c>
      <c r="L2139">
        <v>1415212229</v>
      </c>
      <c r="M2139" t="b">
        <v>0</v>
      </c>
      <c r="N2139">
        <v>534</v>
      </c>
      <c r="O2139" s="5">
        <f t="shared" si="231"/>
        <v>0.28405999999999998</v>
      </c>
      <c r="P2139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t="s">
        <v>8280</v>
      </c>
      <c r="T2139" t="b">
        <v>0</v>
      </c>
      <c r="U2139" t="str">
        <f t="shared" si="237"/>
        <v>Unsuccessful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8224</v>
      </c>
      <c r="H2140" t="s">
        <v>8245</v>
      </c>
      <c r="I2140" s="10">
        <f t="shared" si="235"/>
        <v>41587.054849537039</v>
      </c>
      <c r="J2140" s="10">
        <f t="shared" si="236"/>
        <v>41557.013182870374</v>
      </c>
      <c r="K2140">
        <v>1383959939</v>
      </c>
      <c r="L2140">
        <v>1381364339</v>
      </c>
      <c r="M2140" t="b">
        <v>0</v>
      </c>
      <c r="N2140">
        <v>12</v>
      </c>
      <c r="O2140" s="5">
        <f t="shared" si="231"/>
        <v>0.128</v>
      </c>
      <c r="P2140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t="s">
        <v>8280</v>
      </c>
      <c r="T2140" t="b">
        <v>0</v>
      </c>
      <c r="U2140" t="str">
        <f t="shared" si="237"/>
        <v>Unsuccessful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8223</v>
      </c>
      <c r="H2141" t="s">
        <v>8244</v>
      </c>
      <c r="I2141" s="10">
        <f t="shared" si="235"/>
        <v>42677.750092592592</v>
      </c>
      <c r="J2141" s="10">
        <f t="shared" si="236"/>
        <v>42647.750092592592</v>
      </c>
      <c r="K2141">
        <v>1478196008</v>
      </c>
      <c r="L2141">
        <v>1475604008</v>
      </c>
      <c r="M2141" t="b">
        <v>0</v>
      </c>
      <c r="N2141">
        <v>56</v>
      </c>
      <c r="O2141" s="5">
        <f t="shared" si="231"/>
        <v>5.4199999999999998E-2</v>
      </c>
      <c r="P2141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t="s">
        <v>8280</v>
      </c>
      <c r="T2141" t="b">
        <v>0</v>
      </c>
      <c r="U2141" t="str">
        <f t="shared" si="237"/>
        <v>Unsuccessful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8223</v>
      </c>
      <c r="H2142" t="s">
        <v>8244</v>
      </c>
      <c r="I2142" s="10">
        <f t="shared" si="235"/>
        <v>41285.833611111113</v>
      </c>
      <c r="J2142" s="10">
        <f t="shared" si="236"/>
        <v>41255.833611111113</v>
      </c>
      <c r="K2142">
        <v>1357934424</v>
      </c>
      <c r="L2142">
        <v>1355342424</v>
      </c>
      <c r="M2142" t="b">
        <v>0</v>
      </c>
      <c r="N2142">
        <v>11</v>
      </c>
      <c r="O2142" s="5">
        <f t="shared" si="231"/>
        <v>1.1199999999999999E-3</v>
      </c>
      <c r="P2142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t="s">
        <v>8280</v>
      </c>
      <c r="T2142" t="b">
        <v>0</v>
      </c>
      <c r="U2142" t="str">
        <f t="shared" si="237"/>
        <v>Unsuccessful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8223</v>
      </c>
      <c r="H2143" t="s">
        <v>8244</v>
      </c>
      <c r="I2143" s="10">
        <f t="shared" si="235"/>
        <v>41957.277303240742</v>
      </c>
      <c r="J2143" s="10">
        <f t="shared" si="236"/>
        <v>41927.235636574071</v>
      </c>
      <c r="K2143">
        <v>1415947159</v>
      </c>
      <c r="L2143">
        <v>1413351559</v>
      </c>
      <c r="M2143" t="b">
        <v>0</v>
      </c>
      <c r="N2143">
        <v>0</v>
      </c>
      <c r="O2143" s="5">
        <f t="shared" si="231"/>
        <v>0</v>
      </c>
      <c r="P2143" t="str">
        <f t="shared" si="232"/>
        <v>Received No Donations</v>
      </c>
      <c r="Q2143" t="str">
        <f t="shared" si="233"/>
        <v>games</v>
      </c>
      <c r="R2143" t="str">
        <f t="shared" si="234"/>
        <v>video games</v>
      </c>
      <c r="S2143" t="s">
        <v>8280</v>
      </c>
      <c r="T2143" t="b">
        <v>0</v>
      </c>
      <c r="U2143" t="str">
        <f t="shared" si="237"/>
        <v>Unsuccessful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8235</v>
      </c>
      <c r="H2144" t="s">
        <v>8247</v>
      </c>
      <c r="I2144" s="10">
        <f t="shared" si="235"/>
        <v>42368.701504629629</v>
      </c>
      <c r="J2144" s="10">
        <f t="shared" si="236"/>
        <v>42340.701504629629</v>
      </c>
      <c r="K2144">
        <v>1451494210</v>
      </c>
      <c r="L2144">
        <v>1449075010</v>
      </c>
      <c r="M2144" t="b">
        <v>0</v>
      </c>
      <c r="N2144">
        <v>12</v>
      </c>
      <c r="O2144" s="5">
        <f t="shared" si="231"/>
        <v>5.7238095238095241E-2</v>
      </c>
      <c r="P2144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t="s">
        <v>8280</v>
      </c>
      <c r="T2144" t="b">
        <v>0</v>
      </c>
      <c r="U2144" t="str">
        <f t="shared" si="237"/>
        <v>Unsuccessful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8223</v>
      </c>
      <c r="H2145" t="s">
        <v>8244</v>
      </c>
      <c r="I2145" s="10">
        <f t="shared" si="235"/>
        <v>40380.791666666664</v>
      </c>
      <c r="J2145" s="10">
        <f t="shared" si="236"/>
        <v>40332.886712962965</v>
      </c>
      <c r="K2145">
        <v>1279738800</v>
      </c>
      <c r="L2145">
        <v>1275599812</v>
      </c>
      <c r="M2145" t="b">
        <v>0</v>
      </c>
      <c r="N2145">
        <v>5</v>
      </c>
      <c r="O2145" s="5">
        <f t="shared" si="231"/>
        <v>0.1125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t="s">
        <v>8280</v>
      </c>
      <c r="T2145" t="b">
        <v>0</v>
      </c>
      <c r="U2145" t="str">
        <f t="shared" si="237"/>
        <v>Unsuccessful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8223</v>
      </c>
      <c r="H2146" t="s">
        <v>8244</v>
      </c>
      <c r="I2146" s="10">
        <f t="shared" si="235"/>
        <v>41531.546759259261</v>
      </c>
      <c r="J2146" s="10">
        <f t="shared" si="236"/>
        <v>41499.546759259261</v>
      </c>
      <c r="K2146">
        <v>1379164040</v>
      </c>
      <c r="L2146">
        <v>1376399240</v>
      </c>
      <c r="M2146" t="b">
        <v>0</v>
      </c>
      <c r="N2146">
        <v>24</v>
      </c>
      <c r="O2146" s="5">
        <f t="shared" si="231"/>
        <v>1.7098591549295775E-2</v>
      </c>
      <c r="P2146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t="s">
        <v>8280</v>
      </c>
      <c r="T2146" t="b">
        <v>0</v>
      </c>
      <c r="U2146" t="str">
        <f t="shared" si="237"/>
        <v>Unsuccessful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8223</v>
      </c>
      <c r="H2147" t="s">
        <v>8244</v>
      </c>
      <c r="I2147" s="10">
        <f t="shared" si="235"/>
        <v>41605.279097222221</v>
      </c>
      <c r="J2147" s="10">
        <f t="shared" si="236"/>
        <v>41575.237430555557</v>
      </c>
      <c r="K2147">
        <v>1385534514</v>
      </c>
      <c r="L2147">
        <v>1382938914</v>
      </c>
      <c r="M2147" t="b">
        <v>0</v>
      </c>
      <c r="N2147">
        <v>89</v>
      </c>
      <c r="O2147" s="5">
        <f t="shared" si="231"/>
        <v>0.30433333333333334</v>
      </c>
      <c r="P214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t="s">
        <v>8280</v>
      </c>
      <c r="T2147" t="b">
        <v>0</v>
      </c>
      <c r="U2147" t="str">
        <f t="shared" si="237"/>
        <v>Unsuccessful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8223</v>
      </c>
      <c r="H2148" t="s">
        <v>8244</v>
      </c>
      <c r="I2148" s="10">
        <f t="shared" si="235"/>
        <v>42411.679513888885</v>
      </c>
      <c r="J2148" s="10">
        <f t="shared" si="236"/>
        <v>42397.679513888885</v>
      </c>
      <c r="K2148">
        <v>1455207510</v>
      </c>
      <c r="L2148">
        <v>1453997910</v>
      </c>
      <c r="M2148" t="b">
        <v>0</v>
      </c>
      <c r="N2148">
        <v>1</v>
      </c>
      <c r="O2148" s="5">
        <f t="shared" si="231"/>
        <v>2.0000000000000001E-4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t="s">
        <v>8280</v>
      </c>
      <c r="T2148" t="b">
        <v>0</v>
      </c>
      <c r="U2148" t="str">
        <f t="shared" si="237"/>
        <v>Unsuccessful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8223</v>
      </c>
      <c r="H2149" t="s">
        <v>8244</v>
      </c>
      <c r="I2149" s="10">
        <f t="shared" si="235"/>
        <v>41959.337361111116</v>
      </c>
      <c r="J2149" s="10">
        <f t="shared" si="236"/>
        <v>41927.295694444445</v>
      </c>
      <c r="K2149">
        <v>1416125148</v>
      </c>
      <c r="L2149">
        <v>1413356748</v>
      </c>
      <c r="M2149" t="b">
        <v>0</v>
      </c>
      <c r="N2149">
        <v>55</v>
      </c>
      <c r="O2149" s="5">
        <f t="shared" si="231"/>
        <v>6.9641025641025639E-3</v>
      </c>
      <c r="P2149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t="s">
        <v>8280</v>
      </c>
      <c r="T2149" t="b">
        <v>0</v>
      </c>
      <c r="U2149" t="str">
        <f t="shared" si="237"/>
        <v>Unsuccessful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8224</v>
      </c>
      <c r="H2150" t="s">
        <v>8245</v>
      </c>
      <c r="I2150" s="10">
        <f t="shared" si="235"/>
        <v>42096.691921296297</v>
      </c>
      <c r="J2150" s="10">
        <f t="shared" si="236"/>
        <v>42066.733587962968</v>
      </c>
      <c r="K2150">
        <v>1427992582</v>
      </c>
      <c r="L2150">
        <v>1425404182</v>
      </c>
      <c r="M2150" t="b">
        <v>0</v>
      </c>
      <c r="N2150">
        <v>2</v>
      </c>
      <c r="O2150" s="5">
        <f t="shared" si="231"/>
        <v>0.02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t="s">
        <v>8280</v>
      </c>
      <c r="T2150" t="b">
        <v>0</v>
      </c>
      <c r="U2150" t="str">
        <f t="shared" si="237"/>
        <v>Unsuccessful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8223</v>
      </c>
      <c r="H2151" t="s">
        <v>8244</v>
      </c>
      <c r="I2151" s="10">
        <f t="shared" si="235"/>
        <v>40390</v>
      </c>
      <c r="J2151" s="10">
        <f t="shared" si="236"/>
        <v>40355.024953703702</v>
      </c>
      <c r="K2151">
        <v>1280534400</v>
      </c>
      <c r="L2151">
        <v>1277512556</v>
      </c>
      <c r="M2151" t="b">
        <v>0</v>
      </c>
      <c r="N2151">
        <v>0</v>
      </c>
      <c r="O2151" s="5">
        <f t="shared" si="231"/>
        <v>0</v>
      </c>
      <c r="P2151" t="str">
        <f t="shared" si="232"/>
        <v>Received No Donations</v>
      </c>
      <c r="Q2151" t="str">
        <f t="shared" si="233"/>
        <v>games</v>
      </c>
      <c r="R2151" t="str">
        <f t="shared" si="234"/>
        <v>video games</v>
      </c>
      <c r="S2151" t="s">
        <v>8280</v>
      </c>
      <c r="T2151" t="b">
        <v>0</v>
      </c>
      <c r="U2151" t="str">
        <f t="shared" si="237"/>
        <v>Unsuccessful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8233</v>
      </c>
      <c r="H2152" t="s">
        <v>8252</v>
      </c>
      <c r="I2152" s="10">
        <f t="shared" si="235"/>
        <v>42564.284710648149</v>
      </c>
      <c r="J2152" s="10">
        <f t="shared" si="236"/>
        <v>42534.284710648149</v>
      </c>
      <c r="K2152">
        <v>1468392599</v>
      </c>
      <c r="L2152">
        <v>1465800599</v>
      </c>
      <c r="M2152" t="b">
        <v>0</v>
      </c>
      <c r="N2152">
        <v>4</v>
      </c>
      <c r="O2152" s="5">
        <f t="shared" si="231"/>
        <v>8.0999999999999996E-3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t="s">
        <v>8280</v>
      </c>
      <c r="T2152" t="b">
        <v>0</v>
      </c>
      <c r="U2152" t="str">
        <f t="shared" si="237"/>
        <v>Unsuccessful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8223</v>
      </c>
      <c r="H2153" t="s">
        <v>8244</v>
      </c>
      <c r="I2153" s="10">
        <f t="shared" si="235"/>
        <v>42550.847384259258</v>
      </c>
      <c r="J2153" s="10">
        <f t="shared" si="236"/>
        <v>42520.847384259258</v>
      </c>
      <c r="K2153">
        <v>1467231614</v>
      </c>
      <c r="L2153">
        <v>1464639614</v>
      </c>
      <c r="M2153" t="b">
        <v>0</v>
      </c>
      <c r="N2153">
        <v>6</v>
      </c>
      <c r="O2153" s="5">
        <f t="shared" si="231"/>
        <v>2.6222222222222224E-3</v>
      </c>
      <c r="P215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t="s">
        <v>8280</v>
      </c>
      <c r="T2153" t="b">
        <v>0</v>
      </c>
      <c r="U2153" t="str">
        <f t="shared" si="237"/>
        <v>Unsuccessful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8223</v>
      </c>
      <c r="H2154" t="s">
        <v>8244</v>
      </c>
      <c r="I2154" s="10">
        <f t="shared" si="235"/>
        <v>41713.790613425925</v>
      </c>
      <c r="J2154" s="10">
        <f t="shared" si="236"/>
        <v>41683.832280092596</v>
      </c>
      <c r="K2154">
        <v>1394909909</v>
      </c>
      <c r="L2154">
        <v>1392321509</v>
      </c>
      <c r="M2154" t="b">
        <v>0</v>
      </c>
      <c r="N2154">
        <v>4</v>
      </c>
      <c r="O2154" s="5">
        <f t="shared" si="231"/>
        <v>1.6666666666666668E-3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t="s">
        <v>8280</v>
      </c>
      <c r="T2154" t="b">
        <v>0</v>
      </c>
      <c r="U2154" t="str">
        <f t="shared" si="237"/>
        <v>Unsuccessful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8223</v>
      </c>
      <c r="H2155" t="s">
        <v>8244</v>
      </c>
      <c r="I2155" s="10">
        <f t="shared" si="235"/>
        <v>42014.332638888889</v>
      </c>
      <c r="J2155" s="10">
        <f t="shared" si="236"/>
        <v>41974.911087962959</v>
      </c>
      <c r="K2155">
        <v>1420876740</v>
      </c>
      <c r="L2155">
        <v>1417470718</v>
      </c>
      <c r="M2155" t="b">
        <v>0</v>
      </c>
      <c r="N2155">
        <v>4</v>
      </c>
      <c r="O2155" s="5">
        <f t="shared" si="231"/>
        <v>9.1244548809124457E-5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t="s">
        <v>8280</v>
      </c>
      <c r="T2155" t="b">
        <v>0</v>
      </c>
      <c r="U2155" t="str">
        <f t="shared" si="237"/>
        <v>Unsuccessful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8223</v>
      </c>
      <c r="H2156" t="s">
        <v>8244</v>
      </c>
      <c r="I2156" s="10">
        <f t="shared" si="235"/>
        <v>41667.632256944446</v>
      </c>
      <c r="J2156" s="10">
        <f t="shared" si="236"/>
        <v>41647.632256944446</v>
      </c>
      <c r="K2156">
        <v>1390921827</v>
      </c>
      <c r="L2156">
        <v>1389193827</v>
      </c>
      <c r="M2156" t="b">
        <v>0</v>
      </c>
      <c r="N2156">
        <v>2</v>
      </c>
      <c r="O2156" s="5">
        <f t="shared" si="231"/>
        <v>8.0000000000000002E-3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t="s">
        <v>8280</v>
      </c>
      <c r="T2156" t="b">
        <v>0</v>
      </c>
      <c r="U2156" t="str">
        <f t="shared" si="237"/>
        <v>Unsuccessful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8224</v>
      </c>
      <c r="H2157" t="s">
        <v>8245</v>
      </c>
      <c r="I2157" s="10">
        <f t="shared" si="235"/>
        <v>42460.70584490741</v>
      </c>
      <c r="J2157" s="10">
        <f t="shared" si="236"/>
        <v>42430.747511574074</v>
      </c>
      <c r="K2157">
        <v>1459443385</v>
      </c>
      <c r="L2157">
        <v>1456854985</v>
      </c>
      <c r="M2157" t="b">
        <v>0</v>
      </c>
      <c r="N2157">
        <v>5</v>
      </c>
      <c r="O2157" s="5">
        <f t="shared" si="231"/>
        <v>2.3E-2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t="s">
        <v>8280</v>
      </c>
      <c r="T2157" t="b">
        <v>0</v>
      </c>
      <c r="U2157" t="str">
        <f t="shared" si="237"/>
        <v>Unsuccessful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8223</v>
      </c>
      <c r="H2158" t="s">
        <v>8244</v>
      </c>
      <c r="I2158" s="10">
        <f t="shared" si="235"/>
        <v>41533.85423611111</v>
      </c>
      <c r="J2158" s="10">
        <f t="shared" si="236"/>
        <v>41488.85423611111</v>
      </c>
      <c r="K2158">
        <v>1379363406</v>
      </c>
      <c r="L2158">
        <v>1375475406</v>
      </c>
      <c r="M2158" t="b">
        <v>0</v>
      </c>
      <c r="N2158">
        <v>83</v>
      </c>
      <c r="O2158" s="5">
        <f t="shared" si="231"/>
        <v>2.6660714285714284E-2</v>
      </c>
      <c r="P2158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t="s">
        <v>8280</v>
      </c>
      <c r="T2158" t="b">
        <v>0</v>
      </c>
      <c r="U2158" t="str">
        <f t="shared" si="237"/>
        <v>Unsuccessful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8223</v>
      </c>
      <c r="H2159" t="s">
        <v>8244</v>
      </c>
      <c r="I2159" s="10">
        <f t="shared" si="235"/>
        <v>42727.332638888889</v>
      </c>
      <c r="J2159" s="10">
        <f t="shared" si="236"/>
        <v>42694.98128472222</v>
      </c>
      <c r="K2159">
        <v>1482479940</v>
      </c>
      <c r="L2159">
        <v>1479684783</v>
      </c>
      <c r="M2159" t="b">
        <v>0</v>
      </c>
      <c r="N2159">
        <v>57</v>
      </c>
      <c r="O2159" s="5">
        <f t="shared" si="231"/>
        <v>0.28192</v>
      </c>
      <c r="P2159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t="s">
        <v>8280</v>
      </c>
      <c r="T2159" t="b">
        <v>0</v>
      </c>
      <c r="U2159" t="str">
        <f t="shared" si="237"/>
        <v>Unsuccessful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8223</v>
      </c>
      <c r="H2160" t="s">
        <v>8244</v>
      </c>
      <c r="I2160" s="10">
        <f t="shared" si="235"/>
        <v>41309.853865740741</v>
      </c>
      <c r="J2160" s="10">
        <f t="shared" si="236"/>
        <v>41264.853865740741</v>
      </c>
      <c r="K2160">
        <v>1360009774</v>
      </c>
      <c r="L2160">
        <v>1356121774</v>
      </c>
      <c r="M2160" t="b">
        <v>0</v>
      </c>
      <c r="N2160">
        <v>311</v>
      </c>
      <c r="O2160" s="5">
        <f t="shared" si="231"/>
        <v>6.5900366666666668E-2</v>
      </c>
      <c r="P2160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t="s">
        <v>8280</v>
      </c>
      <c r="T2160" t="b">
        <v>0</v>
      </c>
      <c r="U2160" t="str">
        <f t="shared" si="237"/>
        <v>Unsuccessful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8223</v>
      </c>
      <c r="H2161" t="s">
        <v>8244</v>
      </c>
      <c r="I2161" s="10">
        <f t="shared" si="235"/>
        <v>40740.731180555558</v>
      </c>
      <c r="J2161" s="10">
        <f t="shared" si="236"/>
        <v>40710.731180555558</v>
      </c>
      <c r="K2161">
        <v>1310837574</v>
      </c>
      <c r="L2161">
        <v>1308245574</v>
      </c>
      <c r="M2161" t="b">
        <v>0</v>
      </c>
      <c r="N2161">
        <v>2</v>
      </c>
      <c r="O2161" s="5">
        <f t="shared" si="231"/>
        <v>7.2222222222222219E-3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t="s">
        <v>8280</v>
      </c>
      <c r="T2161" t="b">
        <v>0</v>
      </c>
      <c r="U2161" t="str">
        <f t="shared" si="237"/>
        <v>Unsuccessful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8223</v>
      </c>
      <c r="H2162" t="s">
        <v>8244</v>
      </c>
      <c r="I2162" s="10">
        <f t="shared" si="235"/>
        <v>41048.711863425924</v>
      </c>
      <c r="J2162" s="10">
        <f t="shared" si="236"/>
        <v>41018.711863425924</v>
      </c>
      <c r="K2162">
        <v>1337447105</v>
      </c>
      <c r="L2162">
        <v>1334855105</v>
      </c>
      <c r="M2162" t="b">
        <v>0</v>
      </c>
      <c r="N2162">
        <v>16</v>
      </c>
      <c r="O2162" s="5">
        <f t="shared" si="231"/>
        <v>8.5000000000000006E-3</v>
      </c>
      <c r="P2162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t="s">
        <v>8280</v>
      </c>
      <c r="T2162" t="b">
        <v>0</v>
      </c>
      <c r="U2162" t="str">
        <f t="shared" si="237"/>
        <v>Unsuccessful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8244</v>
      </c>
      <c r="I2163" s="10">
        <f t="shared" si="235"/>
        <v>42270.852534722224</v>
      </c>
      <c r="J2163" s="10">
        <f t="shared" si="236"/>
        <v>42240.852534722224</v>
      </c>
      <c r="K2163">
        <v>1443040059</v>
      </c>
      <c r="L2163">
        <v>1440448059</v>
      </c>
      <c r="M2163" t="b">
        <v>0</v>
      </c>
      <c r="N2163">
        <v>13</v>
      </c>
      <c r="O2163" s="5">
        <f t="shared" si="231"/>
        <v>1.1575</v>
      </c>
      <c r="P216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t="s">
        <v>8274</v>
      </c>
      <c r="T2163" t="b">
        <v>1</v>
      </c>
      <c r="U2163" t="str">
        <f t="shared" si="237"/>
        <v>Successful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8244</v>
      </c>
      <c r="I2164" s="10">
        <f t="shared" si="235"/>
        <v>41844.766099537039</v>
      </c>
      <c r="J2164" s="10">
        <f t="shared" si="236"/>
        <v>41813.766099537039</v>
      </c>
      <c r="K2164">
        <v>1406226191</v>
      </c>
      <c r="L2164">
        <v>1403547791</v>
      </c>
      <c r="M2164" t="b">
        <v>0</v>
      </c>
      <c r="N2164">
        <v>58</v>
      </c>
      <c r="O2164" s="5">
        <f t="shared" si="231"/>
        <v>1.1226666666666667</v>
      </c>
      <c r="P2164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t="s">
        <v>8274</v>
      </c>
      <c r="T2164" t="b">
        <v>1</v>
      </c>
      <c r="U2164" t="str">
        <f t="shared" si="237"/>
        <v>Successful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8244</v>
      </c>
      <c r="I2165" s="10">
        <f t="shared" si="235"/>
        <v>42163.159722222219</v>
      </c>
      <c r="J2165" s="10">
        <f t="shared" si="236"/>
        <v>42111.899537037039</v>
      </c>
      <c r="K2165">
        <v>1433735400</v>
      </c>
      <c r="L2165">
        <v>1429306520</v>
      </c>
      <c r="M2165" t="b">
        <v>0</v>
      </c>
      <c r="N2165">
        <v>44</v>
      </c>
      <c r="O2165" s="5">
        <f t="shared" si="231"/>
        <v>1.3220000000000001</v>
      </c>
      <c r="P216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t="s">
        <v>8274</v>
      </c>
      <c r="T2165" t="b">
        <v>1</v>
      </c>
      <c r="U2165" t="str">
        <f t="shared" si="237"/>
        <v>Successful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8244</v>
      </c>
      <c r="I2166" s="10">
        <f t="shared" si="235"/>
        <v>42546.165972222225</v>
      </c>
      <c r="J2166" s="10">
        <f t="shared" si="236"/>
        <v>42515.71775462963</v>
      </c>
      <c r="K2166">
        <v>1466827140</v>
      </c>
      <c r="L2166">
        <v>1464196414</v>
      </c>
      <c r="M2166" t="b">
        <v>0</v>
      </c>
      <c r="N2166">
        <v>83</v>
      </c>
      <c r="O2166" s="5">
        <f t="shared" si="231"/>
        <v>1.0263636363636364</v>
      </c>
      <c r="P2166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t="s">
        <v>8274</v>
      </c>
      <c r="T2166" t="b">
        <v>1</v>
      </c>
      <c r="U2166" t="str">
        <f t="shared" si="237"/>
        <v>Successful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8247</v>
      </c>
      <c r="I2167" s="10">
        <f t="shared" si="235"/>
        <v>42468.625405092593</v>
      </c>
      <c r="J2167" s="10">
        <f t="shared" si="236"/>
        <v>42438.667071759264</v>
      </c>
      <c r="K2167">
        <v>1460127635</v>
      </c>
      <c r="L2167">
        <v>1457539235</v>
      </c>
      <c r="M2167" t="b">
        <v>0</v>
      </c>
      <c r="N2167">
        <v>117</v>
      </c>
      <c r="O2167" s="5">
        <f t="shared" si="231"/>
        <v>1.3864000000000001</v>
      </c>
      <c r="P216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t="s">
        <v>8274</v>
      </c>
      <c r="T2167" t="b">
        <v>1</v>
      </c>
      <c r="U2167" t="str">
        <f t="shared" si="237"/>
        <v>Successful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8244</v>
      </c>
      <c r="I2168" s="10">
        <f t="shared" si="235"/>
        <v>41978.879837962959</v>
      </c>
      <c r="J2168" s="10">
        <f t="shared" si="236"/>
        <v>41933.838171296295</v>
      </c>
      <c r="K2168">
        <v>1417813618</v>
      </c>
      <c r="L2168">
        <v>1413922018</v>
      </c>
      <c r="M2168" t="b">
        <v>0</v>
      </c>
      <c r="N2168">
        <v>32</v>
      </c>
      <c r="O2168" s="5">
        <f t="shared" si="231"/>
        <v>1.466</v>
      </c>
      <c r="P2168">
        <f t="shared" si="232"/>
        <v>91.625</v>
      </c>
      <c r="Q2168" t="str">
        <f t="shared" si="233"/>
        <v>music</v>
      </c>
      <c r="R2168" t="str">
        <f t="shared" si="234"/>
        <v>rock</v>
      </c>
      <c r="S2168" t="s">
        <v>8274</v>
      </c>
      <c r="T2168" t="b">
        <v>1</v>
      </c>
      <c r="U2168" t="str">
        <f t="shared" si="237"/>
        <v>Successful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8244</v>
      </c>
      <c r="I2169" s="10">
        <f t="shared" si="235"/>
        <v>41167.066400462965</v>
      </c>
      <c r="J2169" s="10">
        <f t="shared" si="236"/>
        <v>41153.066400462965</v>
      </c>
      <c r="K2169">
        <v>1347672937</v>
      </c>
      <c r="L2169">
        <v>1346463337</v>
      </c>
      <c r="M2169" t="b">
        <v>0</v>
      </c>
      <c r="N2169">
        <v>8</v>
      </c>
      <c r="O2169" s="5">
        <f t="shared" si="231"/>
        <v>1.2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t="s">
        <v>8274</v>
      </c>
      <c r="T2169" t="b">
        <v>1</v>
      </c>
      <c r="U2169" t="str">
        <f t="shared" si="237"/>
        <v>Successful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8244</v>
      </c>
      <c r="I2170" s="10">
        <f t="shared" si="235"/>
        <v>42776.208333333328</v>
      </c>
      <c r="J2170" s="10">
        <f t="shared" si="236"/>
        <v>42745.600243055553</v>
      </c>
      <c r="K2170">
        <v>1486702800</v>
      </c>
      <c r="L2170">
        <v>1484058261</v>
      </c>
      <c r="M2170" t="b">
        <v>0</v>
      </c>
      <c r="N2170">
        <v>340</v>
      </c>
      <c r="O2170" s="5">
        <f t="shared" si="231"/>
        <v>1.215816111111111</v>
      </c>
      <c r="P2170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t="s">
        <v>8274</v>
      </c>
      <c r="T2170" t="b">
        <v>1</v>
      </c>
      <c r="U2170" t="str">
        <f t="shared" si="237"/>
        <v>Successful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8244</v>
      </c>
      <c r="I2171" s="10">
        <f t="shared" si="235"/>
        <v>42796.700821759259</v>
      </c>
      <c r="J2171" s="10">
        <f t="shared" si="236"/>
        <v>42793.700821759259</v>
      </c>
      <c r="K2171">
        <v>1488473351</v>
      </c>
      <c r="L2171">
        <v>1488214151</v>
      </c>
      <c r="M2171" t="b">
        <v>0</v>
      </c>
      <c r="N2171">
        <v>7</v>
      </c>
      <c r="O2171" s="5">
        <f t="shared" si="231"/>
        <v>1</v>
      </c>
      <c r="P2171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t="s">
        <v>8274</v>
      </c>
      <c r="T2171" t="b">
        <v>1</v>
      </c>
      <c r="U2171" t="str">
        <f t="shared" si="237"/>
        <v>Successful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8244</v>
      </c>
      <c r="I2172" s="10">
        <f t="shared" si="235"/>
        <v>42238.750254629631</v>
      </c>
      <c r="J2172" s="10">
        <f t="shared" si="236"/>
        <v>42198.750254629631</v>
      </c>
      <c r="K2172">
        <v>1440266422</v>
      </c>
      <c r="L2172">
        <v>1436810422</v>
      </c>
      <c r="M2172" t="b">
        <v>0</v>
      </c>
      <c r="N2172">
        <v>19</v>
      </c>
      <c r="O2172" s="5">
        <f t="shared" si="231"/>
        <v>1.8085714285714285</v>
      </c>
      <c r="P2172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t="s">
        <v>8274</v>
      </c>
      <c r="T2172" t="b">
        <v>1</v>
      </c>
      <c r="U2172" t="str">
        <f t="shared" si="237"/>
        <v>Successful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8244</v>
      </c>
      <c r="I2173" s="10">
        <f t="shared" si="235"/>
        <v>42177.208333333328</v>
      </c>
      <c r="J2173" s="10">
        <f t="shared" si="236"/>
        <v>42141.95711805555</v>
      </c>
      <c r="K2173">
        <v>1434949200</v>
      </c>
      <c r="L2173">
        <v>1431903495</v>
      </c>
      <c r="M2173" t="b">
        <v>0</v>
      </c>
      <c r="N2173">
        <v>47</v>
      </c>
      <c r="O2173" s="5">
        <f t="shared" si="231"/>
        <v>1.0607500000000001</v>
      </c>
      <c r="P217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t="s">
        <v>8274</v>
      </c>
      <c r="T2173" t="b">
        <v>1</v>
      </c>
      <c r="U2173" t="str">
        <f t="shared" si="237"/>
        <v>Successful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8244</v>
      </c>
      <c r="I2174" s="10">
        <f t="shared" si="235"/>
        <v>42112.580092592594</v>
      </c>
      <c r="J2174" s="10">
        <f t="shared" si="236"/>
        <v>42082.580092592594</v>
      </c>
      <c r="K2174">
        <v>1429365320</v>
      </c>
      <c r="L2174">
        <v>1426773320</v>
      </c>
      <c r="M2174" t="b">
        <v>0</v>
      </c>
      <c r="N2174">
        <v>13</v>
      </c>
      <c r="O2174" s="5">
        <f t="shared" si="231"/>
        <v>1</v>
      </c>
      <c r="P2174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t="s">
        <v>8274</v>
      </c>
      <c r="T2174" t="b">
        <v>1</v>
      </c>
      <c r="U2174" t="str">
        <f t="shared" si="237"/>
        <v>Successful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8244</v>
      </c>
      <c r="I2175" s="10">
        <f t="shared" si="235"/>
        <v>41527.165972222225</v>
      </c>
      <c r="J2175" s="10">
        <f t="shared" si="236"/>
        <v>41495.692627314813</v>
      </c>
      <c r="K2175">
        <v>1378785540</v>
      </c>
      <c r="L2175">
        <v>1376066243</v>
      </c>
      <c r="M2175" t="b">
        <v>0</v>
      </c>
      <c r="N2175">
        <v>90</v>
      </c>
      <c r="O2175" s="5">
        <f t="shared" si="231"/>
        <v>1.2692857142857144</v>
      </c>
      <c r="P217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t="s">
        <v>8274</v>
      </c>
      <c r="T2175" t="b">
        <v>1</v>
      </c>
      <c r="U2175" t="str">
        <f t="shared" si="237"/>
        <v>Successful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8245</v>
      </c>
      <c r="I2176" s="10">
        <f t="shared" si="235"/>
        <v>42495.542905092589</v>
      </c>
      <c r="J2176" s="10">
        <f t="shared" si="236"/>
        <v>42465.542905092589</v>
      </c>
      <c r="K2176">
        <v>1462453307</v>
      </c>
      <c r="L2176">
        <v>1459861307</v>
      </c>
      <c r="M2176" t="b">
        <v>0</v>
      </c>
      <c r="N2176">
        <v>63</v>
      </c>
      <c r="O2176" s="5">
        <f t="shared" si="231"/>
        <v>1.0297499999999999</v>
      </c>
      <c r="P2176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t="s">
        <v>8274</v>
      </c>
      <c r="T2176" t="b">
        <v>1</v>
      </c>
      <c r="U2176" t="str">
        <f t="shared" si="237"/>
        <v>Successful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8244</v>
      </c>
      <c r="I2177" s="10">
        <f t="shared" si="235"/>
        <v>42572.009097222224</v>
      </c>
      <c r="J2177" s="10">
        <f t="shared" si="236"/>
        <v>42565.009097222224</v>
      </c>
      <c r="K2177">
        <v>1469059986</v>
      </c>
      <c r="L2177">
        <v>1468455186</v>
      </c>
      <c r="M2177" t="b">
        <v>0</v>
      </c>
      <c r="N2177">
        <v>26</v>
      </c>
      <c r="O2177" s="5">
        <f t="shared" si="231"/>
        <v>2.5</v>
      </c>
      <c r="P217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t="s">
        <v>8274</v>
      </c>
      <c r="T2177" t="b">
        <v>1</v>
      </c>
      <c r="U2177" t="str">
        <f t="shared" si="237"/>
        <v>Successful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8244</v>
      </c>
      <c r="I2178" s="10">
        <f t="shared" si="235"/>
        <v>42126.633206018523</v>
      </c>
      <c r="J2178" s="10">
        <f t="shared" si="236"/>
        <v>42096.633206018523</v>
      </c>
      <c r="K2178">
        <v>1430579509</v>
      </c>
      <c r="L2178">
        <v>1427987509</v>
      </c>
      <c r="M2178" t="b">
        <v>0</v>
      </c>
      <c r="N2178">
        <v>71</v>
      </c>
      <c r="O2178" s="5">
        <f t="shared" ref="O2178:O2241" si="238">E2178/D2178</f>
        <v>1.2602</v>
      </c>
      <c r="P2178">
        <f t="shared" ref="P2178:P2241" si="239">IFERROR((E2178/N2178),"Received No Donations")</f>
        <v>88.74647887323944</v>
      </c>
      <c r="Q2178" t="str">
        <f t="shared" ref="Q2178:Q2241" si="240">LEFT(S2178,FIND("/",S2178)-1)</f>
        <v>music</v>
      </c>
      <c r="R2178" t="str">
        <f t="shared" ref="R2178:R2241" si="241">RIGHT(S2178,LEN(S2178)-FIND("/",S2178))</f>
        <v>rock</v>
      </c>
      <c r="S2178" t="s">
        <v>8274</v>
      </c>
      <c r="T2178" t="b">
        <v>1</v>
      </c>
      <c r="U2178" t="str">
        <f t="shared" si="237"/>
        <v>Successful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8244</v>
      </c>
      <c r="I2179" s="10">
        <f t="shared" ref="I2179:I2242" si="242">((K2179/86400)/IF(LEN(K2179)=13,1000,1))+DATE(1970,1,1)</f>
        <v>42527.250775462962</v>
      </c>
      <c r="J2179" s="10">
        <f t="shared" ref="J2179:J2242" si="243">((L2179/86400)/IF(LEN(L2179)=13,1000,1))+DATE(1970,1,1)</f>
        <v>42502.250775462962</v>
      </c>
      <c r="K2179">
        <v>1465192867</v>
      </c>
      <c r="L2179">
        <v>1463032867</v>
      </c>
      <c r="M2179" t="b">
        <v>0</v>
      </c>
      <c r="N2179">
        <v>38</v>
      </c>
      <c r="O2179" s="5">
        <f t="shared" si="238"/>
        <v>1.0012000000000001</v>
      </c>
      <c r="P2179">
        <f t="shared" si="239"/>
        <v>65.868421052631575</v>
      </c>
      <c r="Q2179" t="str">
        <f t="shared" si="240"/>
        <v>music</v>
      </c>
      <c r="R2179" t="str">
        <f t="shared" si="241"/>
        <v>rock</v>
      </c>
      <c r="S2179" t="s">
        <v>8274</v>
      </c>
      <c r="T2179" t="b">
        <v>1</v>
      </c>
      <c r="U2179" t="str">
        <f t="shared" ref="U2179:U2242" si="244">IF(F2179="successful","Successful","Unsuccessful")</f>
        <v>Successful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8244</v>
      </c>
      <c r="I2180" s="10">
        <f t="shared" si="242"/>
        <v>42753.63653935185</v>
      </c>
      <c r="J2180" s="10">
        <f t="shared" si="243"/>
        <v>42723.63653935185</v>
      </c>
      <c r="K2180">
        <v>1484752597</v>
      </c>
      <c r="L2180">
        <v>1482160597</v>
      </c>
      <c r="M2180" t="b">
        <v>0</v>
      </c>
      <c r="N2180">
        <v>859</v>
      </c>
      <c r="O2180" s="5">
        <f t="shared" si="238"/>
        <v>1.3864000000000001</v>
      </c>
      <c r="P2180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t="s">
        <v>8274</v>
      </c>
      <c r="T2180" t="b">
        <v>1</v>
      </c>
      <c r="U2180" t="str">
        <f t="shared" si="244"/>
        <v>Successful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8244</v>
      </c>
      <c r="I2181" s="10">
        <f t="shared" si="242"/>
        <v>42105.171203703707</v>
      </c>
      <c r="J2181" s="10">
        <f t="shared" si="243"/>
        <v>42075.171203703707</v>
      </c>
      <c r="K2181">
        <v>1428725192</v>
      </c>
      <c r="L2181">
        <v>1426133192</v>
      </c>
      <c r="M2181" t="b">
        <v>0</v>
      </c>
      <c r="N2181">
        <v>21</v>
      </c>
      <c r="O2181" s="5">
        <f t="shared" si="238"/>
        <v>1.6140000000000001</v>
      </c>
      <c r="P2181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t="s">
        <v>8274</v>
      </c>
      <c r="T2181" t="b">
        <v>1</v>
      </c>
      <c r="U2181" t="str">
        <f t="shared" si="244"/>
        <v>Successful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8244</v>
      </c>
      <c r="I2182" s="10">
        <f t="shared" si="242"/>
        <v>42321.711435185185</v>
      </c>
      <c r="J2182" s="10">
        <f t="shared" si="243"/>
        <v>42279.669768518521</v>
      </c>
      <c r="K2182">
        <v>1447434268</v>
      </c>
      <c r="L2182">
        <v>1443801868</v>
      </c>
      <c r="M2182" t="b">
        <v>0</v>
      </c>
      <c r="N2182">
        <v>78</v>
      </c>
      <c r="O2182" s="5">
        <f t="shared" si="238"/>
        <v>1.071842</v>
      </c>
      <c r="P2182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t="s">
        <v>8274</v>
      </c>
      <c r="T2182" t="b">
        <v>1</v>
      </c>
      <c r="U2182" t="str">
        <f t="shared" si="244"/>
        <v>Successful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8244</v>
      </c>
      <c r="I2183" s="10">
        <f t="shared" si="242"/>
        <v>42787.005243055552</v>
      </c>
      <c r="J2183" s="10">
        <f t="shared" si="243"/>
        <v>42773.005243055552</v>
      </c>
      <c r="K2183">
        <v>1487635653</v>
      </c>
      <c r="L2183">
        <v>1486426053</v>
      </c>
      <c r="M2183" t="b">
        <v>0</v>
      </c>
      <c r="N2183">
        <v>53</v>
      </c>
      <c r="O2183" s="5">
        <f t="shared" si="238"/>
        <v>1.5309999999999999</v>
      </c>
      <c r="P218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t="s">
        <v>8295</v>
      </c>
      <c r="T2183" t="b">
        <v>1</v>
      </c>
      <c r="U2183" t="str">
        <f t="shared" si="244"/>
        <v>Successful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8249</v>
      </c>
      <c r="I2184" s="10">
        <f t="shared" si="242"/>
        <v>41914.900752314818</v>
      </c>
      <c r="J2184" s="10">
        <f t="shared" si="243"/>
        <v>41879.900752314818</v>
      </c>
      <c r="K2184">
        <v>1412285825</v>
      </c>
      <c r="L2184">
        <v>1409261825</v>
      </c>
      <c r="M2184" t="b">
        <v>0</v>
      </c>
      <c r="N2184">
        <v>356</v>
      </c>
      <c r="O2184" s="5">
        <f t="shared" si="238"/>
        <v>5.2416666666666663</v>
      </c>
      <c r="P2184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t="s">
        <v>8295</v>
      </c>
      <c r="T2184" t="b">
        <v>1</v>
      </c>
      <c r="U2184" t="str">
        <f t="shared" si="244"/>
        <v>Successful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8244</v>
      </c>
      <c r="I2185" s="10">
        <f t="shared" si="242"/>
        <v>42775.208333333328</v>
      </c>
      <c r="J2185" s="10">
        <f t="shared" si="243"/>
        <v>42745.365474537037</v>
      </c>
      <c r="K2185">
        <v>1486616400</v>
      </c>
      <c r="L2185">
        <v>1484037977</v>
      </c>
      <c r="M2185" t="b">
        <v>0</v>
      </c>
      <c r="N2185">
        <v>279</v>
      </c>
      <c r="O2185" s="5">
        <f t="shared" si="238"/>
        <v>4.8927777777777779</v>
      </c>
      <c r="P218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t="s">
        <v>8295</v>
      </c>
      <c r="T2185" t="b">
        <v>1</v>
      </c>
      <c r="U2185" t="str">
        <f t="shared" si="244"/>
        <v>Successful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8244</v>
      </c>
      <c r="I2186" s="10">
        <f t="shared" si="242"/>
        <v>42394.666666666672</v>
      </c>
      <c r="J2186" s="10">
        <f t="shared" si="243"/>
        <v>42380.690289351856</v>
      </c>
      <c r="K2186">
        <v>1453737600</v>
      </c>
      <c r="L2186">
        <v>1452530041</v>
      </c>
      <c r="M2186" t="b">
        <v>1</v>
      </c>
      <c r="N2186">
        <v>266</v>
      </c>
      <c r="O2186" s="5">
        <f t="shared" si="238"/>
        <v>2.8473999999999999</v>
      </c>
      <c r="P2186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t="s">
        <v>8295</v>
      </c>
      <c r="T2186" t="b">
        <v>1</v>
      </c>
      <c r="U2186" t="str">
        <f t="shared" si="244"/>
        <v>Successful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8245</v>
      </c>
      <c r="I2187" s="10">
        <f t="shared" si="242"/>
        <v>41359.349988425922</v>
      </c>
      <c r="J2187" s="10">
        <f t="shared" si="243"/>
        <v>41319.349988425922</v>
      </c>
      <c r="K2187">
        <v>1364286239</v>
      </c>
      <c r="L2187">
        <v>1360830239</v>
      </c>
      <c r="M2187" t="b">
        <v>0</v>
      </c>
      <c r="N2187">
        <v>623</v>
      </c>
      <c r="O2187" s="5">
        <f t="shared" si="238"/>
        <v>18.569700000000001</v>
      </c>
      <c r="P218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t="s">
        <v>8295</v>
      </c>
      <c r="T2187" t="b">
        <v>1</v>
      </c>
      <c r="U2187" t="str">
        <f t="shared" si="244"/>
        <v>Successful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8244</v>
      </c>
      <c r="I2188" s="10">
        <f t="shared" si="242"/>
        <v>42620.083333333328</v>
      </c>
      <c r="J2188" s="10">
        <f t="shared" si="243"/>
        <v>42583.615081018521</v>
      </c>
      <c r="K2188">
        <v>1473213600</v>
      </c>
      <c r="L2188">
        <v>1470062743</v>
      </c>
      <c r="M2188" t="b">
        <v>0</v>
      </c>
      <c r="N2188">
        <v>392</v>
      </c>
      <c r="O2188" s="5">
        <f t="shared" si="238"/>
        <v>1.0967499999999999</v>
      </c>
      <c r="P2188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t="s">
        <v>8295</v>
      </c>
      <c r="T2188" t="b">
        <v>1</v>
      </c>
      <c r="U2188" t="str">
        <f t="shared" si="244"/>
        <v>Successful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8244</v>
      </c>
      <c r="I2189" s="10">
        <f t="shared" si="242"/>
        <v>42097.165972222225</v>
      </c>
      <c r="J2189" s="10">
        <f t="shared" si="243"/>
        <v>42068.209097222221</v>
      </c>
      <c r="K2189">
        <v>1428033540</v>
      </c>
      <c r="L2189">
        <v>1425531666</v>
      </c>
      <c r="M2189" t="b">
        <v>1</v>
      </c>
      <c r="N2189">
        <v>3562</v>
      </c>
      <c r="O2189" s="5">
        <f t="shared" si="238"/>
        <v>10.146425000000001</v>
      </c>
      <c r="P2189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t="s">
        <v>8295</v>
      </c>
      <c r="T2189" t="b">
        <v>1</v>
      </c>
      <c r="U2189" t="str">
        <f t="shared" si="244"/>
        <v>Successful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8246</v>
      </c>
      <c r="I2190" s="10">
        <f t="shared" si="242"/>
        <v>42668.708333333328</v>
      </c>
      <c r="J2190" s="10">
        <f t="shared" si="243"/>
        <v>42633.586122685185</v>
      </c>
      <c r="K2190">
        <v>1477414800</v>
      </c>
      <c r="L2190">
        <v>1474380241</v>
      </c>
      <c r="M2190" t="b">
        <v>0</v>
      </c>
      <c r="N2190">
        <v>514</v>
      </c>
      <c r="O2190" s="5">
        <f t="shared" si="238"/>
        <v>4.1217692027666546</v>
      </c>
      <c r="P2190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t="s">
        <v>8295</v>
      </c>
      <c r="T2190" t="b">
        <v>1</v>
      </c>
      <c r="U2190" t="str">
        <f t="shared" si="244"/>
        <v>Successful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8245</v>
      </c>
      <c r="I2191" s="10">
        <f t="shared" si="242"/>
        <v>42481.916666666672</v>
      </c>
      <c r="J2191" s="10">
        <f t="shared" si="243"/>
        <v>42467.788194444445</v>
      </c>
      <c r="K2191">
        <v>1461276000</v>
      </c>
      <c r="L2191">
        <v>1460055300</v>
      </c>
      <c r="M2191" t="b">
        <v>0</v>
      </c>
      <c r="N2191">
        <v>88</v>
      </c>
      <c r="O2191" s="5">
        <f t="shared" si="238"/>
        <v>5.0324999999999998</v>
      </c>
      <c r="P2191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t="s">
        <v>8295</v>
      </c>
      <c r="T2191" t="b">
        <v>1</v>
      </c>
      <c r="U2191" t="str">
        <f t="shared" si="244"/>
        <v>Successful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8244</v>
      </c>
      <c r="I2192" s="10">
        <f t="shared" si="242"/>
        <v>42452.290972222225</v>
      </c>
      <c r="J2192" s="10">
        <f t="shared" si="243"/>
        <v>42417.625046296293</v>
      </c>
      <c r="K2192">
        <v>1458716340</v>
      </c>
      <c r="L2192">
        <v>1455721204</v>
      </c>
      <c r="M2192" t="b">
        <v>0</v>
      </c>
      <c r="N2192">
        <v>537</v>
      </c>
      <c r="O2192" s="5">
        <f t="shared" si="238"/>
        <v>1.8461052631578947</v>
      </c>
      <c r="P2192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t="s">
        <v>8295</v>
      </c>
      <c r="T2192" t="b">
        <v>1</v>
      </c>
      <c r="U2192" t="str">
        <f t="shared" si="244"/>
        <v>Successful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8245</v>
      </c>
      <c r="I2193" s="10">
        <f t="shared" si="242"/>
        <v>42780.833645833336</v>
      </c>
      <c r="J2193" s="10">
        <f t="shared" si="243"/>
        <v>42768.833645833336</v>
      </c>
      <c r="K2193">
        <v>1487102427</v>
      </c>
      <c r="L2193">
        <v>1486065627</v>
      </c>
      <c r="M2193" t="b">
        <v>0</v>
      </c>
      <c r="N2193">
        <v>25</v>
      </c>
      <c r="O2193" s="5">
        <f t="shared" si="238"/>
        <v>1.1973333333333334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t="s">
        <v>8295</v>
      </c>
      <c r="T2193" t="b">
        <v>1</v>
      </c>
      <c r="U2193" t="str">
        <f t="shared" si="244"/>
        <v>Successful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8245</v>
      </c>
      <c r="I2194" s="10">
        <f t="shared" si="242"/>
        <v>42719.958333333328</v>
      </c>
      <c r="J2194" s="10">
        <f t="shared" si="243"/>
        <v>42691.8512037037</v>
      </c>
      <c r="K2194">
        <v>1481842800</v>
      </c>
      <c r="L2194">
        <v>1479414344</v>
      </c>
      <c r="M2194" t="b">
        <v>0</v>
      </c>
      <c r="N2194">
        <v>3238</v>
      </c>
      <c r="O2194" s="5">
        <f t="shared" si="238"/>
        <v>10.812401666666668</v>
      </c>
      <c r="P2194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t="s">
        <v>8295</v>
      </c>
      <c r="T2194" t="b">
        <v>1</v>
      </c>
      <c r="U2194" t="str">
        <f t="shared" si="244"/>
        <v>Successful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8244</v>
      </c>
      <c r="I2195" s="10">
        <f t="shared" si="242"/>
        <v>42695.207638888889</v>
      </c>
      <c r="J2195" s="10">
        <f t="shared" si="243"/>
        <v>42664.405925925923</v>
      </c>
      <c r="K2195">
        <v>1479704340</v>
      </c>
      <c r="L2195">
        <v>1477043072</v>
      </c>
      <c r="M2195" t="b">
        <v>0</v>
      </c>
      <c r="N2195">
        <v>897</v>
      </c>
      <c r="O2195" s="5">
        <f t="shared" si="238"/>
        <v>4.5237333333333334</v>
      </c>
      <c r="P219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t="s">
        <v>8295</v>
      </c>
      <c r="T2195" t="b">
        <v>1</v>
      </c>
      <c r="U2195" t="str">
        <f t="shared" si="244"/>
        <v>Successful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8244</v>
      </c>
      <c r="I2196" s="10">
        <f t="shared" si="242"/>
        <v>42455.716319444444</v>
      </c>
      <c r="J2196" s="10">
        <f t="shared" si="243"/>
        <v>42425.757986111115</v>
      </c>
      <c r="K2196">
        <v>1459012290</v>
      </c>
      <c r="L2196">
        <v>1456423890</v>
      </c>
      <c r="M2196" t="b">
        <v>0</v>
      </c>
      <c r="N2196">
        <v>878</v>
      </c>
      <c r="O2196" s="5">
        <f t="shared" si="238"/>
        <v>5.3737000000000004</v>
      </c>
      <c r="P2196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t="s">
        <v>8295</v>
      </c>
      <c r="T2196" t="b">
        <v>1</v>
      </c>
      <c r="U2196" t="str">
        <f t="shared" si="244"/>
        <v>Successful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8244</v>
      </c>
      <c r="I2197" s="10">
        <f t="shared" si="242"/>
        <v>42227.771990740745</v>
      </c>
      <c r="J2197" s="10">
        <f t="shared" si="243"/>
        <v>42197.771990740745</v>
      </c>
      <c r="K2197">
        <v>1439317900</v>
      </c>
      <c r="L2197">
        <v>1436725900</v>
      </c>
      <c r="M2197" t="b">
        <v>0</v>
      </c>
      <c r="N2197">
        <v>115</v>
      </c>
      <c r="O2197" s="5">
        <f t="shared" si="238"/>
        <v>1.2032608695652174</v>
      </c>
      <c r="P219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t="s">
        <v>8295</v>
      </c>
      <c r="T2197" t="b">
        <v>1</v>
      </c>
      <c r="U2197" t="str">
        <f t="shared" si="244"/>
        <v>Successful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8244</v>
      </c>
      <c r="I2198" s="10">
        <f t="shared" si="242"/>
        <v>42706.291666666672</v>
      </c>
      <c r="J2198" s="10">
        <f t="shared" si="243"/>
        <v>42675.487291666665</v>
      </c>
      <c r="K2198">
        <v>1480662000</v>
      </c>
      <c r="L2198">
        <v>1478000502</v>
      </c>
      <c r="M2198" t="b">
        <v>0</v>
      </c>
      <c r="N2198">
        <v>234</v>
      </c>
      <c r="O2198" s="5">
        <f t="shared" si="238"/>
        <v>1.1383571428571428</v>
      </c>
      <c r="P2198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t="s">
        <v>8295</v>
      </c>
      <c r="T2198" t="b">
        <v>1</v>
      </c>
      <c r="U2198" t="str">
        <f t="shared" si="244"/>
        <v>Successful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8244</v>
      </c>
      <c r="I2199" s="10">
        <f t="shared" si="242"/>
        <v>42063.584016203706</v>
      </c>
      <c r="J2199" s="10">
        <f t="shared" si="243"/>
        <v>42033.584016203706</v>
      </c>
      <c r="K2199">
        <v>1425132059</v>
      </c>
      <c r="L2199">
        <v>1422540059</v>
      </c>
      <c r="M2199" t="b">
        <v>0</v>
      </c>
      <c r="N2199">
        <v>4330</v>
      </c>
      <c r="O2199" s="5">
        <f t="shared" si="238"/>
        <v>9.5103109999999997</v>
      </c>
      <c r="P2199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t="s">
        <v>8295</v>
      </c>
      <c r="T2199" t="b">
        <v>1</v>
      </c>
      <c r="U2199" t="str">
        <f t="shared" si="244"/>
        <v>Successful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8244</v>
      </c>
      <c r="I2200" s="10">
        <f t="shared" si="242"/>
        <v>42322.555555555555</v>
      </c>
      <c r="J2200" s="10">
        <f t="shared" si="243"/>
        <v>42292.513888888891</v>
      </c>
      <c r="K2200">
        <v>1447507200</v>
      </c>
      <c r="L2200">
        <v>1444911600</v>
      </c>
      <c r="M2200" t="b">
        <v>0</v>
      </c>
      <c r="N2200">
        <v>651</v>
      </c>
      <c r="O2200" s="5">
        <f t="shared" si="238"/>
        <v>1.3289249999999999</v>
      </c>
      <c r="P2200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t="s">
        <v>8295</v>
      </c>
      <c r="T2200" t="b">
        <v>1</v>
      </c>
      <c r="U2200" t="str">
        <f t="shared" si="244"/>
        <v>Successful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8247</v>
      </c>
      <c r="I2201" s="10">
        <f t="shared" si="242"/>
        <v>42292.416643518518</v>
      </c>
      <c r="J2201" s="10">
        <f t="shared" si="243"/>
        <v>42262.416643518518</v>
      </c>
      <c r="K2201">
        <v>1444903198</v>
      </c>
      <c r="L2201">
        <v>1442311198</v>
      </c>
      <c r="M2201" t="b">
        <v>1</v>
      </c>
      <c r="N2201">
        <v>251</v>
      </c>
      <c r="O2201" s="5">
        <f t="shared" si="238"/>
        <v>1.4697777777777778</v>
      </c>
      <c r="P2201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t="s">
        <v>8295</v>
      </c>
      <c r="T2201" t="b">
        <v>1</v>
      </c>
      <c r="U2201" t="str">
        <f t="shared" si="244"/>
        <v>Successful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8245</v>
      </c>
      <c r="I2202" s="10">
        <f t="shared" si="242"/>
        <v>42191.125</v>
      </c>
      <c r="J2202" s="10">
        <f t="shared" si="243"/>
        <v>42163.625787037032</v>
      </c>
      <c r="K2202">
        <v>1436151600</v>
      </c>
      <c r="L2202">
        <v>1433775668</v>
      </c>
      <c r="M2202" t="b">
        <v>0</v>
      </c>
      <c r="N2202">
        <v>263</v>
      </c>
      <c r="O2202" s="5">
        <f t="shared" si="238"/>
        <v>5.4215</v>
      </c>
      <c r="P2202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t="s">
        <v>8295</v>
      </c>
      <c r="T2202" t="b">
        <v>1</v>
      </c>
      <c r="U2202" t="str">
        <f t="shared" si="244"/>
        <v>Successful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8245</v>
      </c>
      <c r="I2203" s="10">
        <f t="shared" si="242"/>
        <v>41290.846817129626</v>
      </c>
      <c r="J2203" s="10">
        <f t="shared" si="243"/>
        <v>41276.846817129626</v>
      </c>
      <c r="K2203">
        <v>1358367565</v>
      </c>
      <c r="L2203">
        <v>1357157965</v>
      </c>
      <c r="M2203" t="b">
        <v>0</v>
      </c>
      <c r="N2203">
        <v>28</v>
      </c>
      <c r="O2203" s="5">
        <f t="shared" si="238"/>
        <v>3.8271818181818182</v>
      </c>
      <c r="P220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t="s">
        <v>8278</v>
      </c>
      <c r="T2203" t="b">
        <v>1</v>
      </c>
      <c r="U2203" t="str">
        <f t="shared" si="244"/>
        <v>Successful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8244</v>
      </c>
      <c r="I2204" s="10">
        <f t="shared" si="242"/>
        <v>41214.849166666667</v>
      </c>
      <c r="J2204" s="10">
        <f t="shared" si="243"/>
        <v>41184.849166666667</v>
      </c>
      <c r="K2204">
        <v>1351801368</v>
      </c>
      <c r="L2204">
        <v>1349209368</v>
      </c>
      <c r="M2204" t="b">
        <v>0</v>
      </c>
      <c r="N2204">
        <v>721</v>
      </c>
      <c r="O2204" s="5">
        <f t="shared" si="238"/>
        <v>7.0418124999999998</v>
      </c>
      <c r="P2204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t="s">
        <v>8278</v>
      </c>
      <c r="T2204" t="b">
        <v>1</v>
      </c>
      <c r="U2204" t="str">
        <f t="shared" si="244"/>
        <v>Successful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8249</v>
      </c>
      <c r="I2205" s="10">
        <f t="shared" si="242"/>
        <v>42271.85974537037</v>
      </c>
      <c r="J2205" s="10">
        <f t="shared" si="243"/>
        <v>42241.85974537037</v>
      </c>
      <c r="K2205">
        <v>1443127082</v>
      </c>
      <c r="L2205">
        <v>1440535082</v>
      </c>
      <c r="M2205" t="b">
        <v>0</v>
      </c>
      <c r="N2205">
        <v>50</v>
      </c>
      <c r="O2205" s="5">
        <f t="shared" si="238"/>
        <v>1.0954999999999999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t="s">
        <v>8278</v>
      </c>
      <c r="T2205" t="b">
        <v>1</v>
      </c>
      <c r="U2205" t="str">
        <f t="shared" si="244"/>
        <v>Successful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8244</v>
      </c>
      <c r="I2206" s="10">
        <f t="shared" si="242"/>
        <v>41342.311562499999</v>
      </c>
      <c r="J2206" s="10">
        <f t="shared" si="243"/>
        <v>41312.311562499999</v>
      </c>
      <c r="K2206">
        <v>1362814119</v>
      </c>
      <c r="L2206">
        <v>1360222119</v>
      </c>
      <c r="M2206" t="b">
        <v>0</v>
      </c>
      <c r="N2206">
        <v>73</v>
      </c>
      <c r="O2206" s="5">
        <f t="shared" si="238"/>
        <v>1.3286666666666667</v>
      </c>
      <c r="P2206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t="s">
        <v>8278</v>
      </c>
      <c r="T2206" t="b">
        <v>1</v>
      </c>
      <c r="U2206" t="str">
        <f t="shared" si="244"/>
        <v>Successful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8244</v>
      </c>
      <c r="I2207" s="10">
        <f t="shared" si="242"/>
        <v>41061.821631944447</v>
      </c>
      <c r="J2207" s="10">
        <f t="shared" si="243"/>
        <v>41031.821631944447</v>
      </c>
      <c r="K2207">
        <v>1338579789</v>
      </c>
      <c r="L2207">
        <v>1335987789</v>
      </c>
      <c r="M2207" t="b">
        <v>0</v>
      </c>
      <c r="N2207">
        <v>27</v>
      </c>
      <c r="O2207" s="5">
        <f t="shared" si="238"/>
        <v>1.52</v>
      </c>
      <c r="P220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t="s">
        <v>8278</v>
      </c>
      <c r="T2207" t="b">
        <v>1</v>
      </c>
      <c r="U2207" t="str">
        <f t="shared" si="244"/>
        <v>Successful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8244</v>
      </c>
      <c r="I2208" s="10">
        <f t="shared" si="242"/>
        <v>41015.257222222222</v>
      </c>
      <c r="J2208" s="10">
        <f t="shared" si="243"/>
        <v>40997.257222222222</v>
      </c>
      <c r="K2208">
        <v>1334556624</v>
      </c>
      <c r="L2208">
        <v>1333001424</v>
      </c>
      <c r="M2208" t="b">
        <v>0</v>
      </c>
      <c r="N2208">
        <v>34</v>
      </c>
      <c r="O2208" s="5">
        <f t="shared" si="238"/>
        <v>1.0272727272727273</v>
      </c>
      <c r="P2208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t="s">
        <v>8278</v>
      </c>
      <c r="T2208" t="b">
        <v>1</v>
      </c>
      <c r="U2208" t="str">
        <f t="shared" si="244"/>
        <v>Successful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8244</v>
      </c>
      <c r="I2209" s="10">
        <f t="shared" si="242"/>
        <v>41594.235798611109</v>
      </c>
      <c r="J2209" s="10">
        <f t="shared" si="243"/>
        <v>41564.194131944445</v>
      </c>
      <c r="K2209">
        <v>1384580373</v>
      </c>
      <c r="L2209">
        <v>1381984773</v>
      </c>
      <c r="M2209" t="b">
        <v>0</v>
      </c>
      <c r="N2209">
        <v>7</v>
      </c>
      <c r="O2209" s="5">
        <f t="shared" si="238"/>
        <v>1</v>
      </c>
      <c r="P2209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t="s">
        <v>8278</v>
      </c>
      <c r="T2209" t="b">
        <v>1</v>
      </c>
      <c r="U2209" t="str">
        <f t="shared" si="244"/>
        <v>Successful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8244</v>
      </c>
      <c r="I2210" s="10">
        <f t="shared" si="242"/>
        <v>41006.166666666664</v>
      </c>
      <c r="J2210" s="10">
        <f t="shared" si="243"/>
        <v>40946.882245370369</v>
      </c>
      <c r="K2210">
        <v>1333771200</v>
      </c>
      <c r="L2210">
        <v>1328649026</v>
      </c>
      <c r="M2210" t="b">
        <v>0</v>
      </c>
      <c r="N2210">
        <v>24</v>
      </c>
      <c r="O2210" s="5">
        <f t="shared" si="238"/>
        <v>1.016</v>
      </c>
      <c r="P2210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t="s">
        <v>8278</v>
      </c>
      <c r="T2210" t="b">
        <v>1</v>
      </c>
      <c r="U2210" t="str">
        <f t="shared" si="244"/>
        <v>Successful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8245</v>
      </c>
      <c r="I2211" s="10">
        <f t="shared" si="242"/>
        <v>41743.958333333336</v>
      </c>
      <c r="J2211" s="10">
        <f t="shared" si="243"/>
        <v>41732.479675925926</v>
      </c>
      <c r="K2211">
        <v>1397516400</v>
      </c>
      <c r="L2211">
        <v>1396524644</v>
      </c>
      <c r="M2211" t="b">
        <v>0</v>
      </c>
      <c r="N2211">
        <v>15</v>
      </c>
      <c r="O2211" s="5">
        <f t="shared" si="238"/>
        <v>1.508</v>
      </c>
      <c r="P2211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t="s">
        <v>8278</v>
      </c>
      <c r="T2211" t="b">
        <v>1</v>
      </c>
      <c r="U2211" t="str">
        <f t="shared" si="244"/>
        <v>Successful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8244</v>
      </c>
      <c r="I2212" s="10">
        <f t="shared" si="242"/>
        <v>41013.733333333337</v>
      </c>
      <c r="J2212" s="10">
        <f t="shared" si="243"/>
        <v>40956.066087962965</v>
      </c>
      <c r="K2212">
        <v>1334424960</v>
      </c>
      <c r="L2212">
        <v>1329442510</v>
      </c>
      <c r="M2212" t="b">
        <v>0</v>
      </c>
      <c r="N2212">
        <v>72</v>
      </c>
      <c r="O2212" s="5">
        <f t="shared" si="238"/>
        <v>1.11425</v>
      </c>
      <c r="P2212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t="s">
        <v>8278</v>
      </c>
      <c r="T2212" t="b">
        <v>1</v>
      </c>
      <c r="U2212" t="str">
        <f t="shared" si="244"/>
        <v>Successful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8244</v>
      </c>
      <c r="I2213" s="10">
        <f t="shared" si="242"/>
        <v>41739.290972222225</v>
      </c>
      <c r="J2213" s="10">
        <f t="shared" si="243"/>
        <v>41716.785011574073</v>
      </c>
      <c r="K2213">
        <v>1397113140</v>
      </c>
      <c r="L2213">
        <v>1395168625</v>
      </c>
      <c r="M2213" t="b">
        <v>0</v>
      </c>
      <c r="N2213">
        <v>120</v>
      </c>
      <c r="O2213" s="5">
        <f t="shared" si="238"/>
        <v>1.956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t="s">
        <v>8278</v>
      </c>
      <c r="T2213" t="b">
        <v>1</v>
      </c>
      <c r="U2213" t="str">
        <f t="shared" si="244"/>
        <v>Successful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8244</v>
      </c>
      <c r="I2214" s="10">
        <f t="shared" si="242"/>
        <v>41582.041666666664</v>
      </c>
      <c r="J2214" s="10">
        <f t="shared" si="243"/>
        <v>41548.747418981482</v>
      </c>
      <c r="K2214">
        <v>1383526800</v>
      </c>
      <c r="L2214">
        <v>1380650177</v>
      </c>
      <c r="M2214" t="b">
        <v>0</v>
      </c>
      <c r="N2214">
        <v>123</v>
      </c>
      <c r="O2214" s="5">
        <f t="shared" si="238"/>
        <v>1.1438333333333333</v>
      </c>
      <c r="P2214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t="s">
        <v>8278</v>
      </c>
      <c r="T2214" t="b">
        <v>1</v>
      </c>
      <c r="U2214" t="str">
        <f t="shared" si="244"/>
        <v>Successful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8244</v>
      </c>
      <c r="I2215" s="10">
        <f t="shared" si="242"/>
        <v>42139.826145833329</v>
      </c>
      <c r="J2215" s="10">
        <f t="shared" si="243"/>
        <v>42109.826145833329</v>
      </c>
      <c r="K2215">
        <v>1431719379</v>
      </c>
      <c r="L2215">
        <v>1429127379</v>
      </c>
      <c r="M2215" t="b">
        <v>0</v>
      </c>
      <c r="N2215">
        <v>1</v>
      </c>
      <c r="O2215" s="5">
        <f t="shared" si="238"/>
        <v>2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t="s">
        <v>8278</v>
      </c>
      <c r="T2215" t="b">
        <v>1</v>
      </c>
      <c r="U2215" t="str">
        <f t="shared" si="244"/>
        <v>Successful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8244</v>
      </c>
      <c r="I2216" s="10">
        <f t="shared" si="242"/>
        <v>41676.792222222226</v>
      </c>
      <c r="J2216" s="10">
        <f t="shared" si="243"/>
        <v>41646.792222222226</v>
      </c>
      <c r="K2216">
        <v>1391713248</v>
      </c>
      <c r="L2216">
        <v>1389121248</v>
      </c>
      <c r="M2216" t="b">
        <v>0</v>
      </c>
      <c r="N2216">
        <v>24</v>
      </c>
      <c r="O2216" s="5">
        <f t="shared" si="238"/>
        <v>2.9250166666666666</v>
      </c>
      <c r="P2216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t="s">
        <v>8278</v>
      </c>
      <c r="T2216" t="b">
        <v>1</v>
      </c>
      <c r="U2216" t="str">
        <f t="shared" si="244"/>
        <v>Successful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8244</v>
      </c>
      <c r="I2217" s="10">
        <f t="shared" si="242"/>
        <v>40981.290972222225</v>
      </c>
      <c r="J2217" s="10">
        <f t="shared" si="243"/>
        <v>40958.717268518521</v>
      </c>
      <c r="K2217">
        <v>1331621940</v>
      </c>
      <c r="L2217">
        <v>1329671572</v>
      </c>
      <c r="M2217" t="b">
        <v>0</v>
      </c>
      <c r="N2217">
        <v>33</v>
      </c>
      <c r="O2217" s="5">
        <f t="shared" si="238"/>
        <v>1.5636363636363637</v>
      </c>
      <c r="P221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t="s">
        <v>8278</v>
      </c>
      <c r="T2217" t="b">
        <v>1</v>
      </c>
      <c r="U2217" t="str">
        <f t="shared" si="244"/>
        <v>Successful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8244</v>
      </c>
      <c r="I2218" s="10">
        <f t="shared" si="242"/>
        <v>42208.75167824074</v>
      </c>
      <c r="J2218" s="10">
        <f t="shared" si="243"/>
        <v>42194.75167824074</v>
      </c>
      <c r="K2218">
        <v>1437674545</v>
      </c>
      <c r="L2218">
        <v>1436464945</v>
      </c>
      <c r="M2218" t="b">
        <v>0</v>
      </c>
      <c r="N2218">
        <v>14</v>
      </c>
      <c r="O2218" s="5">
        <f t="shared" si="238"/>
        <v>1.0566666666666666</v>
      </c>
      <c r="P2218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t="s">
        <v>8278</v>
      </c>
      <c r="T2218" t="b">
        <v>1</v>
      </c>
      <c r="U2218" t="str">
        <f t="shared" si="244"/>
        <v>Successful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8244</v>
      </c>
      <c r="I2219" s="10">
        <f t="shared" si="242"/>
        <v>42310.333333333328</v>
      </c>
      <c r="J2219" s="10">
        <f t="shared" si="243"/>
        <v>42299.776770833334</v>
      </c>
      <c r="K2219">
        <v>1446451200</v>
      </c>
      <c r="L2219">
        <v>1445539113</v>
      </c>
      <c r="M2219" t="b">
        <v>0</v>
      </c>
      <c r="N2219">
        <v>9</v>
      </c>
      <c r="O2219" s="5">
        <f t="shared" si="238"/>
        <v>1.0119047619047619</v>
      </c>
      <c r="P2219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t="s">
        <v>8278</v>
      </c>
      <c r="T2219" t="b">
        <v>1</v>
      </c>
      <c r="U2219" t="str">
        <f t="shared" si="244"/>
        <v>Successful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8244</v>
      </c>
      <c r="I2220" s="10">
        <f t="shared" si="242"/>
        <v>41150</v>
      </c>
      <c r="J2220" s="10">
        <f t="shared" si="243"/>
        <v>41127.812303240738</v>
      </c>
      <c r="K2220">
        <v>1346198400</v>
      </c>
      <c r="L2220">
        <v>1344281383</v>
      </c>
      <c r="M2220" t="b">
        <v>0</v>
      </c>
      <c r="N2220">
        <v>76</v>
      </c>
      <c r="O2220" s="5">
        <f t="shared" si="238"/>
        <v>1.2283299999999999</v>
      </c>
      <c r="P2220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t="s">
        <v>8278</v>
      </c>
      <c r="T2220" t="b">
        <v>1</v>
      </c>
      <c r="U2220" t="str">
        <f t="shared" si="244"/>
        <v>Successful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8244</v>
      </c>
      <c r="I2221" s="10">
        <f t="shared" si="242"/>
        <v>42235.718888888892</v>
      </c>
      <c r="J2221" s="10">
        <f t="shared" si="243"/>
        <v>42205.718888888892</v>
      </c>
      <c r="K2221">
        <v>1440004512</v>
      </c>
      <c r="L2221">
        <v>1437412512</v>
      </c>
      <c r="M2221" t="b">
        <v>0</v>
      </c>
      <c r="N2221">
        <v>19</v>
      </c>
      <c r="O2221" s="5">
        <f t="shared" si="238"/>
        <v>1.0149999999999999</v>
      </c>
      <c r="P2221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t="s">
        <v>8278</v>
      </c>
      <c r="T2221" t="b">
        <v>1</v>
      </c>
      <c r="U2221" t="str">
        <f t="shared" si="244"/>
        <v>Successful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8244</v>
      </c>
      <c r="I2222" s="10">
        <f t="shared" si="242"/>
        <v>41482.060601851852</v>
      </c>
      <c r="J2222" s="10">
        <f t="shared" si="243"/>
        <v>41452.060601851852</v>
      </c>
      <c r="K2222">
        <v>1374888436</v>
      </c>
      <c r="L2222">
        <v>1372296436</v>
      </c>
      <c r="M2222" t="b">
        <v>0</v>
      </c>
      <c r="N2222">
        <v>69</v>
      </c>
      <c r="O2222" s="5">
        <f t="shared" si="238"/>
        <v>1.0114285714285713</v>
      </c>
      <c r="P2222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t="s">
        <v>8278</v>
      </c>
      <c r="T2222" t="b">
        <v>1</v>
      </c>
      <c r="U2222" t="str">
        <f t="shared" si="244"/>
        <v>Successful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8244</v>
      </c>
      <c r="I2223" s="10">
        <f t="shared" si="242"/>
        <v>42483</v>
      </c>
      <c r="J2223" s="10">
        <f t="shared" si="243"/>
        <v>42452.666770833333</v>
      </c>
      <c r="K2223">
        <v>1461369600</v>
      </c>
      <c r="L2223">
        <v>1458748809</v>
      </c>
      <c r="M2223" t="b">
        <v>0</v>
      </c>
      <c r="N2223">
        <v>218</v>
      </c>
      <c r="O2223" s="5">
        <f t="shared" si="238"/>
        <v>1.0811999999999999</v>
      </c>
      <c r="P222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t="s">
        <v>8295</v>
      </c>
      <c r="T2223" t="b">
        <v>1</v>
      </c>
      <c r="U2223" t="str">
        <f t="shared" si="244"/>
        <v>Successful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8244</v>
      </c>
      <c r="I2224" s="10">
        <f t="shared" si="242"/>
        <v>40936.787581018521</v>
      </c>
      <c r="J2224" s="10">
        <f t="shared" si="243"/>
        <v>40906.787581018521</v>
      </c>
      <c r="K2224">
        <v>1327776847</v>
      </c>
      <c r="L2224">
        <v>1325184847</v>
      </c>
      <c r="M2224" t="b">
        <v>0</v>
      </c>
      <c r="N2224">
        <v>30</v>
      </c>
      <c r="O2224" s="5">
        <f t="shared" si="238"/>
        <v>1.6259999999999999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t="s">
        <v>8295</v>
      </c>
      <c r="T2224" t="b">
        <v>1</v>
      </c>
      <c r="U2224" t="str">
        <f t="shared" si="244"/>
        <v>Successful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8249</v>
      </c>
      <c r="I2225" s="10">
        <f t="shared" si="242"/>
        <v>42182.640833333338</v>
      </c>
      <c r="J2225" s="10">
        <f t="shared" si="243"/>
        <v>42152.640833333338</v>
      </c>
      <c r="K2225">
        <v>1435418568</v>
      </c>
      <c r="L2225">
        <v>1432826568</v>
      </c>
      <c r="M2225" t="b">
        <v>0</v>
      </c>
      <c r="N2225">
        <v>100</v>
      </c>
      <c r="O2225" s="5">
        <f t="shared" si="238"/>
        <v>1.0580000000000001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t="s">
        <v>8295</v>
      </c>
      <c r="T2225" t="b">
        <v>1</v>
      </c>
      <c r="U2225" t="str">
        <f t="shared" si="244"/>
        <v>Successful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8244</v>
      </c>
      <c r="I2226" s="10">
        <f t="shared" si="242"/>
        <v>42672.791666666672</v>
      </c>
      <c r="J2226" s="10">
        <f t="shared" si="243"/>
        <v>42644.667534722219</v>
      </c>
      <c r="K2226">
        <v>1477767600</v>
      </c>
      <c r="L2226">
        <v>1475337675</v>
      </c>
      <c r="M2226" t="b">
        <v>0</v>
      </c>
      <c r="N2226">
        <v>296</v>
      </c>
      <c r="O2226" s="5">
        <f t="shared" si="238"/>
        <v>2.4315000000000002</v>
      </c>
      <c r="P2226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t="s">
        <v>8295</v>
      </c>
      <c r="T2226" t="b">
        <v>1</v>
      </c>
      <c r="U2226" t="str">
        <f t="shared" si="244"/>
        <v>Successful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8245</v>
      </c>
      <c r="I2227" s="10">
        <f t="shared" si="242"/>
        <v>41903.79184027778</v>
      </c>
      <c r="J2227" s="10">
        <f t="shared" si="243"/>
        <v>41873.79184027778</v>
      </c>
      <c r="K2227">
        <v>1411326015</v>
      </c>
      <c r="L2227">
        <v>1408734015</v>
      </c>
      <c r="M2227" t="b">
        <v>0</v>
      </c>
      <c r="N2227">
        <v>1204</v>
      </c>
      <c r="O2227" s="5">
        <f t="shared" si="238"/>
        <v>9.4483338095238096</v>
      </c>
      <c r="P222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t="s">
        <v>8295</v>
      </c>
      <c r="T2227" t="b">
        <v>1</v>
      </c>
      <c r="U2227" t="str">
        <f t="shared" si="244"/>
        <v>Successful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8244</v>
      </c>
      <c r="I2228" s="10">
        <f t="shared" si="242"/>
        <v>42412.207638888889</v>
      </c>
      <c r="J2228" s="10">
        <f t="shared" si="243"/>
        <v>42381.79886574074</v>
      </c>
      <c r="K2228">
        <v>1455253140</v>
      </c>
      <c r="L2228">
        <v>1452625822</v>
      </c>
      <c r="M2228" t="b">
        <v>0</v>
      </c>
      <c r="N2228">
        <v>321</v>
      </c>
      <c r="O2228" s="5">
        <f t="shared" si="238"/>
        <v>1.0846283333333333</v>
      </c>
      <c r="P2228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t="s">
        <v>8295</v>
      </c>
      <c r="T2228" t="b">
        <v>1</v>
      </c>
      <c r="U2228" t="str">
        <f t="shared" si="244"/>
        <v>Successful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8245</v>
      </c>
      <c r="I2229" s="10">
        <f t="shared" si="242"/>
        <v>41591.849016203705</v>
      </c>
      <c r="J2229" s="10">
        <f t="shared" si="243"/>
        <v>41561.807349537034</v>
      </c>
      <c r="K2229">
        <v>1384374155</v>
      </c>
      <c r="L2229">
        <v>1381778555</v>
      </c>
      <c r="M2229" t="b">
        <v>0</v>
      </c>
      <c r="N2229">
        <v>301</v>
      </c>
      <c r="O2229" s="5">
        <f t="shared" si="238"/>
        <v>1.5737692307692308</v>
      </c>
      <c r="P2229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t="s">
        <v>8295</v>
      </c>
      <c r="T2229" t="b">
        <v>1</v>
      </c>
      <c r="U2229" t="str">
        <f t="shared" si="244"/>
        <v>Successful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8247</v>
      </c>
      <c r="I2230" s="10">
        <f t="shared" si="242"/>
        <v>42232.278194444443</v>
      </c>
      <c r="J2230" s="10">
        <f t="shared" si="243"/>
        <v>42202.278194444443</v>
      </c>
      <c r="K2230">
        <v>1439707236</v>
      </c>
      <c r="L2230">
        <v>1437115236</v>
      </c>
      <c r="M2230" t="b">
        <v>0</v>
      </c>
      <c r="N2230">
        <v>144</v>
      </c>
      <c r="O2230" s="5">
        <f t="shared" si="238"/>
        <v>11.744899999999999</v>
      </c>
      <c r="P2230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t="s">
        <v>8295</v>
      </c>
      <c r="T2230" t="b">
        <v>1</v>
      </c>
      <c r="U2230" t="str">
        <f t="shared" si="244"/>
        <v>Successful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8244</v>
      </c>
      <c r="I2231" s="10">
        <f t="shared" si="242"/>
        <v>41520.166666666664</v>
      </c>
      <c r="J2231" s="10">
        <f t="shared" si="243"/>
        <v>41484.664247685185</v>
      </c>
      <c r="K2231">
        <v>1378180800</v>
      </c>
      <c r="L2231">
        <v>1375113391</v>
      </c>
      <c r="M2231" t="b">
        <v>0</v>
      </c>
      <c r="N2231">
        <v>539</v>
      </c>
      <c r="O2231" s="5">
        <f t="shared" si="238"/>
        <v>1.7104755366949576</v>
      </c>
      <c r="P2231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t="s">
        <v>8295</v>
      </c>
      <c r="T2231" t="b">
        <v>1</v>
      </c>
      <c r="U2231" t="str">
        <f t="shared" si="244"/>
        <v>Successful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8244</v>
      </c>
      <c r="I2232" s="10">
        <f t="shared" si="242"/>
        <v>41754.881099537037</v>
      </c>
      <c r="J2232" s="10">
        <f t="shared" si="243"/>
        <v>41724.881099537037</v>
      </c>
      <c r="K2232">
        <v>1398460127</v>
      </c>
      <c r="L2232">
        <v>1395868127</v>
      </c>
      <c r="M2232" t="b">
        <v>0</v>
      </c>
      <c r="N2232">
        <v>498</v>
      </c>
      <c r="O2232" s="5">
        <f t="shared" si="238"/>
        <v>1.2595294117647058</v>
      </c>
      <c r="P2232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t="s">
        <v>8295</v>
      </c>
      <c r="T2232" t="b">
        <v>1</v>
      </c>
      <c r="U2232" t="str">
        <f t="shared" si="244"/>
        <v>Successful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8244</v>
      </c>
      <c r="I2233" s="10">
        <f t="shared" si="242"/>
        <v>41450.208333333336</v>
      </c>
      <c r="J2233" s="10">
        <f t="shared" si="243"/>
        <v>41423.910891203705</v>
      </c>
      <c r="K2233">
        <v>1372136400</v>
      </c>
      <c r="L2233">
        <v>1369864301</v>
      </c>
      <c r="M2233" t="b">
        <v>0</v>
      </c>
      <c r="N2233">
        <v>1113</v>
      </c>
      <c r="O2233" s="5">
        <f t="shared" si="238"/>
        <v>12.121296000000001</v>
      </c>
      <c r="P223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t="s">
        <v>8295</v>
      </c>
      <c r="T2233" t="b">
        <v>1</v>
      </c>
      <c r="U2233" t="str">
        <f t="shared" si="244"/>
        <v>Successful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8244</v>
      </c>
      <c r="I2234" s="10">
        <f t="shared" si="242"/>
        <v>41839.125</v>
      </c>
      <c r="J2234" s="10">
        <f t="shared" si="243"/>
        <v>41806.794074074074</v>
      </c>
      <c r="K2234">
        <v>1405738800</v>
      </c>
      <c r="L2234">
        <v>1402945408</v>
      </c>
      <c r="M2234" t="b">
        <v>0</v>
      </c>
      <c r="N2234">
        <v>988</v>
      </c>
      <c r="O2234" s="5">
        <f t="shared" si="238"/>
        <v>4.9580000000000002</v>
      </c>
      <c r="P2234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t="s">
        <v>8295</v>
      </c>
      <c r="T2234" t="b">
        <v>1</v>
      </c>
      <c r="U2234" t="str">
        <f t="shared" si="244"/>
        <v>Successful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8245</v>
      </c>
      <c r="I2235" s="10">
        <f t="shared" si="242"/>
        <v>42352</v>
      </c>
      <c r="J2235" s="10">
        <f t="shared" si="243"/>
        <v>42331.378923611112</v>
      </c>
      <c r="K2235">
        <v>1450051200</v>
      </c>
      <c r="L2235">
        <v>1448269539</v>
      </c>
      <c r="M2235" t="b">
        <v>0</v>
      </c>
      <c r="N2235">
        <v>391</v>
      </c>
      <c r="O2235" s="5">
        <f t="shared" si="238"/>
        <v>3.3203999999999998</v>
      </c>
      <c r="P223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t="s">
        <v>8295</v>
      </c>
      <c r="T2235" t="b">
        <v>1</v>
      </c>
      <c r="U2235" t="str">
        <f t="shared" si="244"/>
        <v>Successful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8244</v>
      </c>
      <c r="I2236" s="10">
        <f t="shared" si="242"/>
        <v>42740.824618055558</v>
      </c>
      <c r="J2236" s="10">
        <f t="shared" si="243"/>
        <v>42710.824618055558</v>
      </c>
      <c r="K2236">
        <v>1483645647</v>
      </c>
      <c r="L2236">
        <v>1481053647</v>
      </c>
      <c r="M2236" t="b">
        <v>0</v>
      </c>
      <c r="N2236">
        <v>28</v>
      </c>
      <c r="O2236" s="5">
        <f t="shared" si="238"/>
        <v>11.65</v>
      </c>
      <c r="P2236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t="s">
        <v>8295</v>
      </c>
      <c r="T2236" t="b">
        <v>1</v>
      </c>
      <c r="U2236" t="str">
        <f t="shared" si="244"/>
        <v>Successful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8249</v>
      </c>
      <c r="I2237" s="10">
        <f t="shared" si="242"/>
        <v>42091.980451388888</v>
      </c>
      <c r="J2237" s="10">
        <f t="shared" si="243"/>
        <v>42062.022118055553</v>
      </c>
      <c r="K2237">
        <v>1427585511</v>
      </c>
      <c r="L2237">
        <v>1424997111</v>
      </c>
      <c r="M2237" t="b">
        <v>0</v>
      </c>
      <c r="N2237">
        <v>147</v>
      </c>
      <c r="O2237" s="5">
        <f t="shared" si="238"/>
        <v>1.5331538461538461</v>
      </c>
      <c r="P223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t="s">
        <v>8295</v>
      </c>
      <c r="T2237" t="b">
        <v>1</v>
      </c>
      <c r="U2237" t="str">
        <f t="shared" si="244"/>
        <v>Successful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8244</v>
      </c>
      <c r="I2238" s="10">
        <f t="shared" si="242"/>
        <v>42401.617164351846</v>
      </c>
      <c r="J2238" s="10">
        <f t="shared" si="243"/>
        <v>42371.617164351846</v>
      </c>
      <c r="K2238">
        <v>1454338123</v>
      </c>
      <c r="L2238">
        <v>1451746123</v>
      </c>
      <c r="M2238" t="b">
        <v>0</v>
      </c>
      <c r="N2238">
        <v>680</v>
      </c>
      <c r="O2238" s="5">
        <f t="shared" si="238"/>
        <v>5.3710714285714287</v>
      </c>
      <c r="P2238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t="s">
        <v>8295</v>
      </c>
      <c r="T2238" t="b">
        <v>1</v>
      </c>
      <c r="U2238" t="str">
        <f t="shared" si="244"/>
        <v>Successful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8244</v>
      </c>
      <c r="I2239" s="10">
        <f t="shared" si="242"/>
        <v>41955.332638888889</v>
      </c>
      <c r="J2239" s="10">
        <f t="shared" si="243"/>
        <v>41915.003275462965</v>
      </c>
      <c r="K2239">
        <v>1415779140</v>
      </c>
      <c r="L2239">
        <v>1412294683</v>
      </c>
      <c r="M2239" t="b">
        <v>0</v>
      </c>
      <c r="N2239">
        <v>983</v>
      </c>
      <c r="O2239" s="5">
        <f t="shared" si="238"/>
        <v>3.5292777777777777</v>
      </c>
      <c r="P2239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t="s">
        <v>8295</v>
      </c>
      <c r="T2239" t="b">
        <v>1</v>
      </c>
      <c r="U2239" t="str">
        <f t="shared" si="244"/>
        <v>Successful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8247</v>
      </c>
      <c r="I2240" s="10">
        <f t="shared" si="242"/>
        <v>42804.621712962966</v>
      </c>
      <c r="J2240" s="10">
        <f t="shared" si="243"/>
        <v>42774.621712962966</v>
      </c>
      <c r="K2240">
        <v>1489157716</v>
      </c>
      <c r="L2240">
        <v>1486565716</v>
      </c>
      <c r="M2240" t="b">
        <v>0</v>
      </c>
      <c r="N2240">
        <v>79</v>
      </c>
      <c r="O2240" s="5">
        <f t="shared" si="238"/>
        <v>1.3740000000000001</v>
      </c>
      <c r="P2240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t="s">
        <v>8295</v>
      </c>
      <c r="T2240" t="b">
        <v>1</v>
      </c>
      <c r="U2240" t="str">
        <f t="shared" si="244"/>
        <v>Successful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8244</v>
      </c>
      <c r="I2241" s="10">
        <f t="shared" si="242"/>
        <v>41609.168055555558</v>
      </c>
      <c r="J2241" s="10">
        <f t="shared" si="243"/>
        <v>41572.958495370374</v>
      </c>
      <c r="K2241">
        <v>1385870520</v>
      </c>
      <c r="L2241">
        <v>1382742014</v>
      </c>
      <c r="M2241" t="b">
        <v>0</v>
      </c>
      <c r="N2241">
        <v>426</v>
      </c>
      <c r="O2241" s="5">
        <f t="shared" si="238"/>
        <v>1.2802667999999999</v>
      </c>
      <c r="P2241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t="s">
        <v>8295</v>
      </c>
      <c r="T2241" t="b">
        <v>1</v>
      </c>
      <c r="U2241" t="str">
        <f t="shared" si="244"/>
        <v>Successful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8244</v>
      </c>
      <c r="I2242" s="10">
        <f t="shared" si="242"/>
        <v>42482.825740740736</v>
      </c>
      <c r="J2242" s="10">
        <f t="shared" si="243"/>
        <v>42452.825740740736</v>
      </c>
      <c r="K2242">
        <v>1461354544</v>
      </c>
      <c r="L2242">
        <v>1458762544</v>
      </c>
      <c r="M2242" t="b">
        <v>0</v>
      </c>
      <c r="N2242">
        <v>96</v>
      </c>
      <c r="O2242" s="5">
        <f t="shared" ref="O2242:O2305" si="245">E2242/D2242</f>
        <v>2.7067999999999999</v>
      </c>
      <c r="P2242">
        <f t="shared" ref="P2242:P2305" si="246">IFERROR((E2242/N2242),"Received No Donations")</f>
        <v>140.97916666666666</v>
      </c>
      <c r="Q2242" t="str">
        <f t="shared" ref="Q2242:Q2305" si="247">LEFT(S2242,FIND("/",S2242)-1)</f>
        <v>games</v>
      </c>
      <c r="R2242" t="str">
        <f t="shared" ref="R2242:R2305" si="248">RIGHT(S2242,LEN(S2242)-FIND("/",S2242))</f>
        <v>tabletop games</v>
      </c>
      <c r="S2242" t="s">
        <v>8295</v>
      </c>
      <c r="T2242" t="b">
        <v>1</v>
      </c>
      <c r="U2242" t="str">
        <f t="shared" si="244"/>
        <v>Successful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8245</v>
      </c>
      <c r="I2243" s="10">
        <f t="shared" ref="I2243:I2306" si="249">((K2243/86400)/IF(LEN(K2243)=13,1000,1))+DATE(1970,1,1)</f>
        <v>42796.827546296292</v>
      </c>
      <c r="J2243" s="10">
        <f t="shared" ref="J2243:J2306" si="250">((L2243/86400)/IF(LEN(L2243)=13,1000,1))+DATE(1970,1,1)</f>
        <v>42766.827546296292</v>
      </c>
      <c r="K2243">
        <v>1488484300</v>
      </c>
      <c r="L2243">
        <v>1485892300</v>
      </c>
      <c r="M2243" t="b">
        <v>0</v>
      </c>
      <c r="N2243">
        <v>163</v>
      </c>
      <c r="O2243" s="5">
        <f t="shared" si="245"/>
        <v>8.0640000000000001</v>
      </c>
      <c r="P2243">
        <f t="shared" si="246"/>
        <v>49.472392638036808</v>
      </c>
      <c r="Q2243" t="str">
        <f t="shared" si="247"/>
        <v>games</v>
      </c>
      <c r="R2243" t="str">
        <f t="shared" si="248"/>
        <v>tabletop games</v>
      </c>
      <c r="S2243" t="s">
        <v>8295</v>
      </c>
      <c r="T2243" t="b">
        <v>1</v>
      </c>
      <c r="U2243" t="str">
        <f t="shared" ref="U2243:U2306" si="251">IF(F2243="successful","Successful","Unsuccessful")</f>
        <v>Successful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8244</v>
      </c>
      <c r="I2244" s="10">
        <f t="shared" si="249"/>
        <v>41605.126388888893</v>
      </c>
      <c r="J2244" s="10">
        <f t="shared" si="250"/>
        <v>41569.575613425928</v>
      </c>
      <c r="K2244">
        <v>1385521320</v>
      </c>
      <c r="L2244">
        <v>1382449733</v>
      </c>
      <c r="M2244" t="b">
        <v>0</v>
      </c>
      <c r="N2244">
        <v>2525</v>
      </c>
      <c r="O2244" s="5">
        <f t="shared" si="245"/>
        <v>13.600976000000001</v>
      </c>
      <c r="P2244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t="s">
        <v>8295</v>
      </c>
      <c r="T2244" t="b">
        <v>1</v>
      </c>
      <c r="U2244" t="str">
        <f t="shared" si="251"/>
        <v>Successful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8244</v>
      </c>
      <c r="I2245" s="10">
        <f t="shared" si="249"/>
        <v>42807.125</v>
      </c>
      <c r="J2245" s="10">
        <f t="shared" si="250"/>
        <v>42800.751041666663</v>
      </c>
      <c r="K2245">
        <v>1489374000</v>
      </c>
      <c r="L2245">
        <v>1488823290</v>
      </c>
      <c r="M2245" t="b">
        <v>0</v>
      </c>
      <c r="N2245">
        <v>2035</v>
      </c>
      <c r="O2245" s="5">
        <f t="shared" si="245"/>
        <v>9302.5</v>
      </c>
      <c r="P224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t="s">
        <v>8295</v>
      </c>
      <c r="T2245" t="b">
        <v>1</v>
      </c>
      <c r="U2245" t="str">
        <f t="shared" si="251"/>
        <v>Successful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8244</v>
      </c>
      <c r="I2246" s="10">
        <f t="shared" si="249"/>
        <v>42659.854166666672</v>
      </c>
      <c r="J2246" s="10">
        <f t="shared" si="250"/>
        <v>42647.818819444445</v>
      </c>
      <c r="K2246">
        <v>1476649800</v>
      </c>
      <c r="L2246">
        <v>1475609946</v>
      </c>
      <c r="M2246" t="b">
        <v>0</v>
      </c>
      <c r="N2246">
        <v>290</v>
      </c>
      <c r="O2246" s="5">
        <f t="shared" si="245"/>
        <v>3.7702</v>
      </c>
      <c r="P2246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t="s">
        <v>8295</v>
      </c>
      <c r="T2246" t="b">
        <v>1</v>
      </c>
      <c r="U2246" t="str">
        <f t="shared" si="251"/>
        <v>Successful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8244</v>
      </c>
      <c r="I2247" s="10">
        <f t="shared" si="249"/>
        <v>41691.75</v>
      </c>
      <c r="J2247" s="10">
        <f t="shared" si="250"/>
        <v>41660.70853009259</v>
      </c>
      <c r="K2247">
        <v>1393005600</v>
      </c>
      <c r="L2247">
        <v>1390323617</v>
      </c>
      <c r="M2247" t="b">
        <v>0</v>
      </c>
      <c r="N2247">
        <v>1980</v>
      </c>
      <c r="O2247" s="5">
        <f t="shared" si="245"/>
        <v>26.47025</v>
      </c>
      <c r="P224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t="s">
        <v>8295</v>
      </c>
      <c r="T2247" t="b">
        <v>1</v>
      </c>
      <c r="U2247" t="str">
        <f t="shared" si="251"/>
        <v>Successful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8245</v>
      </c>
      <c r="I2248" s="10">
        <f t="shared" si="249"/>
        <v>42251.79178240741</v>
      </c>
      <c r="J2248" s="10">
        <f t="shared" si="250"/>
        <v>42221.79178240741</v>
      </c>
      <c r="K2248">
        <v>1441393210</v>
      </c>
      <c r="L2248">
        <v>1438801210</v>
      </c>
      <c r="M2248" t="b">
        <v>0</v>
      </c>
      <c r="N2248">
        <v>57</v>
      </c>
      <c r="O2248" s="5">
        <f t="shared" si="245"/>
        <v>1.0012000000000001</v>
      </c>
      <c r="P2248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t="s">
        <v>8295</v>
      </c>
      <c r="T2248" t="b">
        <v>1</v>
      </c>
      <c r="U2248" t="str">
        <f t="shared" si="251"/>
        <v>Successful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8244</v>
      </c>
      <c r="I2249" s="10">
        <f t="shared" si="249"/>
        <v>42214.666261574079</v>
      </c>
      <c r="J2249" s="10">
        <f t="shared" si="250"/>
        <v>42200.666261574079</v>
      </c>
      <c r="K2249">
        <v>1438185565</v>
      </c>
      <c r="L2249">
        <v>1436975965</v>
      </c>
      <c r="M2249" t="b">
        <v>0</v>
      </c>
      <c r="N2249">
        <v>380</v>
      </c>
      <c r="O2249" s="5">
        <f t="shared" si="245"/>
        <v>1.0445405405405406</v>
      </c>
      <c r="P2249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t="s">
        <v>8295</v>
      </c>
      <c r="T2249" t="b">
        <v>1</v>
      </c>
      <c r="U2249" t="str">
        <f t="shared" si="251"/>
        <v>Successful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8245</v>
      </c>
      <c r="I2250" s="10">
        <f t="shared" si="249"/>
        <v>42718.875902777778</v>
      </c>
      <c r="J2250" s="10">
        <f t="shared" si="250"/>
        <v>42688.875902777778</v>
      </c>
      <c r="K2250">
        <v>1481749278</v>
      </c>
      <c r="L2250">
        <v>1479157278</v>
      </c>
      <c r="M2250" t="b">
        <v>0</v>
      </c>
      <c r="N2250">
        <v>128</v>
      </c>
      <c r="O2250" s="5">
        <f t="shared" si="245"/>
        <v>1.0721428571428571</v>
      </c>
      <c r="P2250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t="s">
        <v>8295</v>
      </c>
      <c r="T2250" t="b">
        <v>1</v>
      </c>
      <c r="U2250" t="str">
        <f t="shared" si="251"/>
        <v>Successful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8244</v>
      </c>
      <c r="I2251" s="10">
        <f t="shared" si="249"/>
        <v>41366.661631944444</v>
      </c>
      <c r="J2251" s="10">
        <f t="shared" si="250"/>
        <v>41336.703298611115</v>
      </c>
      <c r="K2251">
        <v>1364917965</v>
      </c>
      <c r="L2251">
        <v>1362329565</v>
      </c>
      <c r="M2251" t="b">
        <v>0</v>
      </c>
      <c r="N2251">
        <v>180</v>
      </c>
      <c r="O2251" s="5">
        <f t="shared" si="245"/>
        <v>1.6877142857142857</v>
      </c>
      <c r="P2251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t="s">
        <v>8295</v>
      </c>
      <c r="T2251" t="b">
        <v>1</v>
      </c>
      <c r="U2251" t="str">
        <f t="shared" si="251"/>
        <v>Successful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8244</v>
      </c>
      <c r="I2252" s="10">
        <f t="shared" si="249"/>
        <v>42707.0471412037</v>
      </c>
      <c r="J2252" s="10">
        <f t="shared" si="250"/>
        <v>42677.005474537036</v>
      </c>
      <c r="K2252">
        <v>1480727273</v>
      </c>
      <c r="L2252">
        <v>1478131673</v>
      </c>
      <c r="M2252" t="b">
        <v>0</v>
      </c>
      <c r="N2252">
        <v>571</v>
      </c>
      <c r="O2252" s="5">
        <f t="shared" si="245"/>
        <v>9.7511200000000002</v>
      </c>
      <c r="P2252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t="s">
        <v>8295</v>
      </c>
      <c r="T2252" t="b">
        <v>1</v>
      </c>
      <c r="U2252" t="str">
        <f t="shared" si="251"/>
        <v>Successful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8244</v>
      </c>
      <c r="I2253" s="10">
        <f t="shared" si="249"/>
        <v>41867.34579861111</v>
      </c>
      <c r="J2253" s="10">
        <f t="shared" si="250"/>
        <v>41846.34579861111</v>
      </c>
      <c r="K2253">
        <v>1408177077</v>
      </c>
      <c r="L2253">
        <v>1406362677</v>
      </c>
      <c r="M2253" t="b">
        <v>0</v>
      </c>
      <c r="N2253">
        <v>480</v>
      </c>
      <c r="O2253" s="5">
        <f t="shared" si="245"/>
        <v>1.3444929411764706</v>
      </c>
      <c r="P225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t="s">
        <v>8295</v>
      </c>
      <c r="T2253" t="b">
        <v>1</v>
      </c>
      <c r="U2253" t="str">
        <f t="shared" si="251"/>
        <v>Successful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8247</v>
      </c>
      <c r="I2254" s="10">
        <f t="shared" si="249"/>
        <v>42588.327986111108</v>
      </c>
      <c r="J2254" s="10">
        <f t="shared" si="250"/>
        <v>42573.327986111108</v>
      </c>
      <c r="K2254">
        <v>1470469938</v>
      </c>
      <c r="L2254">
        <v>1469173938</v>
      </c>
      <c r="M2254" t="b">
        <v>0</v>
      </c>
      <c r="N2254">
        <v>249</v>
      </c>
      <c r="O2254" s="5">
        <f t="shared" si="245"/>
        <v>2.722777777777778</v>
      </c>
      <c r="P2254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t="s">
        <v>8295</v>
      </c>
      <c r="T2254" t="b">
        <v>1</v>
      </c>
      <c r="U2254" t="str">
        <f t="shared" si="251"/>
        <v>Successful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8244</v>
      </c>
      <c r="I2255" s="10">
        <f t="shared" si="249"/>
        <v>42326.672997685186</v>
      </c>
      <c r="J2255" s="10">
        <f t="shared" si="250"/>
        <v>42296.631331018521</v>
      </c>
      <c r="K2255">
        <v>1447862947</v>
      </c>
      <c r="L2255">
        <v>1445267347</v>
      </c>
      <c r="M2255" t="b">
        <v>0</v>
      </c>
      <c r="N2255">
        <v>84</v>
      </c>
      <c r="O2255" s="5">
        <f t="shared" si="245"/>
        <v>1.1268750000000001</v>
      </c>
      <c r="P225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t="s">
        <v>8295</v>
      </c>
      <c r="T2255" t="b">
        <v>1</v>
      </c>
      <c r="U2255" t="str">
        <f t="shared" si="251"/>
        <v>Successful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8244</v>
      </c>
      <c r="I2256" s="10">
        <f t="shared" si="249"/>
        <v>42759.647777777776</v>
      </c>
      <c r="J2256" s="10">
        <f t="shared" si="250"/>
        <v>42752.647777777776</v>
      </c>
      <c r="K2256">
        <v>1485271968</v>
      </c>
      <c r="L2256">
        <v>1484667168</v>
      </c>
      <c r="M2256" t="b">
        <v>0</v>
      </c>
      <c r="N2256">
        <v>197</v>
      </c>
      <c r="O2256" s="5">
        <f t="shared" si="245"/>
        <v>4.5979999999999999</v>
      </c>
      <c r="P2256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t="s">
        <v>8295</v>
      </c>
      <c r="T2256" t="b">
        <v>1</v>
      </c>
      <c r="U2256" t="str">
        <f t="shared" si="251"/>
        <v>Successful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8244</v>
      </c>
      <c r="I2257" s="10">
        <f t="shared" si="249"/>
        <v>42497.951979166668</v>
      </c>
      <c r="J2257" s="10">
        <f t="shared" si="250"/>
        <v>42467.951979166668</v>
      </c>
      <c r="K2257">
        <v>1462661451</v>
      </c>
      <c r="L2257">
        <v>1460069451</v>
      </c>
      <c r="M2257" t="b">
        <v>0</v>
      </c>
      <c r="N2257">
        <v>271</v>
      </c>
      <c r="O2257" s="5">
        <f t="shared" si="245"/>
        <v>2.8665822784810127</v>
      </c>
      <c r="P225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t="s">
        <v>8295</v>
      </c>
      <c r="T2257" t="b">
        <v>1</v>
      </c>
      <c r="U2257" t="str">
        <f t="shared" si="251"/>
        <v>Successful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8245</v>
      </c>
      <c r="I2258" s="10">
        <f t="shared" si="249"/>
        <v>42696.451921296291</v>
      </c>
      <c r="J2258" s="10">
        <f t="shared" si="250"/>
        <v>42682.451921296291</v>
      </c>
      <c r="K2258">
        <v>1479811846</v>
      </c>
      <c r="L2258">
        <v>1478602246</v>
      </c>
      <c r="M2258" t="b">
        <v>0</v>
      </c>
      <c r="N2258">
        <v>50</v>
      </c>
      <c r="O2258" s="5">
        <f t="shared" si="245"/>
        <v>2.2270833333333333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t="s">
        <v>8295</v>
      </c>
      <c r="T2258" t="b">
        <v>1</v>
      </c>
      <c r="U2258" t="str">
        <f t="shared" si="251"/>
        <v>Successful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8245</v>
      </c>
      <c r="I2259" s="10">
        <f t="shared" si="249"/>
        <v>42540.958333333328</v>
      </c>
      <c r="J2259" s="10">
        <f t="shared" si="250"/>
        <v>42505.936678240745</v>
      </c>
      <c r="K2259">
        <v>1466377200</v>
      </c>
      <c r="L2259">
        <v>1463351329</v>
      </c>
      <c r="M2259" t="b">
        <v>0</v>
      </c>
      <c r="N2259">
        <v>169</v>
      </c>
      <c r="O2259" s="5">
        <f t="shared" si="245"/>
        <v>6.3613999999999997</v>
      </c>
      <c r="P2259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t="s">
        <v>8295</v>
      </c>
      <c r="T2259" t="b">
        <v>1</v>
      </c>
      <c r="U2259" t="str">
        <f t="shared" si="251"/>
        <v>Successful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8244</v>
      </c>
      <c r="I2260" s="10">
        <f t="shared" si="249"/>
        <v>42166.75100694444</v>
      </c>
      <c r="J2260" s="10">
        <f t="shared" si="250"/>
        <v>42136.75100694444</v>
      </c>
      <c r="K2260">
        <v>1434045687</v>
      </c>
      <c r="L2260">
        <v>1431453687</v>
      </c>
      <c r="M2260" t="b">
        <v>0</v>
      </c>
      <c r="N2260">
        <v>205</v>
      </c>
      <c r="O2260" s="5">
        <f t="shared" si="245"/>
        <v>1.4650000000000001</v>
      </c>
      <c r="P2260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t="s">
        <v>8295</v>
      </c>
      <c r="T2260" t="b">
        <v>1</v>
      </c>
      <c r="U2260" t="str">
        <f t="shared" si="251"/>
        <v>Successful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8245</v>
      </c>
      <c r="I2261" s="10">
        <f t="shared" si="249"/>
        <v>42712.804814814815</v>
      </c>
      <c r="J2261" s="10">
        <f t="shared" si="250"/>
        <v>42702.804814814815</v>
      </c>
      <c r="K2261">
        <v>1481224736</v>
      </c>
      <c r="L2261">
        <v>1480360736</v>
      </c>
      <c r="M2261" t="b">
        <v>0</v>
      </c>
      <c r="N2261">
        <v>206</v>
      </c>
      <c r="O2261" s="5">
        <f t="shared" si="245"/>
        <v>18.670999999999999</v>
      </c>
      <c r="P2261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t="s">
        <v>8295</v>
      </c>
      <c r="T2261" t="b">
        <v>1</v>
      </c>
      <c r="U2261" t="str">
        <f t="shared" si="251"/>
        <v>Successful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8244</v>
      </c>
      <c r="I2262" s="10">
        <f t="shared" si="249"/>
        <v>41724.975115740745</v>
      </c>
      <c r="J2262" s="10">
        <f t="shared" si="250"/>
        <v>41695.016782407409</v>
      </c>
      <c r="K2262">
        <v>1395876250</v>
      </c>
      <c r="L2262">
        <v>1393287850</v>
      </c>
      <c r="M2262" t="b">
        <v>0</v>
      </c>
      <c r="N2262">
        <v>84</v>
      </c>
      <c r="O2262" s="5">
        <f t="shared" si="245"/>
        <v>3.2692000000000001</v>
      </c>
      <c r="P2262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t="s">
        <v>8295</v>
      </c>
      <c r="T2262" t="b">
        <v>1</v>
      </c>
      <c r="U2262" t="str">
        <f t="shared" si="251"/>
        <v>Successful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8246</v>
      </c>
      <c r="I2263" s="10">
        <f t="shared" si="249"/>
        <v>42780.724768518514</v>
      </c>
      <c r="J2263" s="10">
        <f t="shared" si="250"/>
        <v>42759.724768518514</v>
      </c>
      <c r="K2263">
        <v>1487093020</v>
      </c>
      <c r="L2263">
        <v>1485278620</v>
      </c>
      <c r="M2263" t="b">
        <v>0</v>
      </c>
      <c r="N2263">
        <v>210</v>
      </c>
      <c r="O2263" s="5">
        <f t="shared" si="245"/>
        <v>7.7949999999999999</v>
      </c>
      <c r="P226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t="s">
        <v>8295</v>
      </c>
      <c r="T2263" t="b">
        <v>1</v>
      </c>
      <c r="U2263" t="str">
        <f t="shared" si="251"/>
        <v>Successful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8244</v>
      </c>
      <c r="I2264" s="10">
        <f t="shared" si="249"/>
        <v>41961</v>
      </c>
      <c r="J2264" s="10">
        <f t="shared" si="250"/>
        <v>41926.585162037038</v>
      </c>
      <c r="K2264">
        <v>1416268800</v>
      </c>
      <c r="L2264">
        <v>1413295358</v>
      </c>
      <c r="M2264" t="b">
        <v>0</v>
      </c>
      <c r="N2264">
        <v>181</v>
      </c>
      <c r="O2264" s="5">
        <f t="shared" si="245"/>
        <v>1.5415151515151515</v>
      </c>
      <c r="P2264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t="s">
        <v>8295</v>
      </c>
      <c r="T2264" t="b">
        <v>1</v>
      </c>
      <c r="U2264" t="str">
        <f t="shared" si="251"/>
        <v>Successful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8253</v>
      </c>
      <c r="I2265" s="10">
        <f t="shared" si="249"/>
        <v>42035.832326388889</v>
      </c>
      <c r="J2265" s="10">
        <f t="shared" si="250"/>
        <v>42014.832326388889</v>
      </c>
      <c r="K2265">
        <v>1422734313</v>
      </c>
      <c r="L2265">
        <v>1420919913</v>
      </c>
      <c r="M2265" t="b">
        <v>0</v>
      </c>
      <c r="N2265">
        <v>60</v>
      </c>
      <c r="O2265" s="5">
        <f t="shared" si="245"/>
        <v>1.1554666666666666</v>
      </c>
      <c r="P226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t="s">
        <v>8295</v>
      </c>
      <c r="T2265" t="b">
        <v>1</v>
      </c>
      <c r="U2265" t="str">
        <f t="shared" si="251"/>
        <v>Successful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8244</v>
      </c>
      <c r="I2266" s="10">
        <f t="shared" si="249"/>
        <v>42513.125</v>
      </c>
      <c r="J2266" s="10">
        <f t="shared" si="250"/>
        <v>42496.582337962958</v>
      </c>
      <c r="K2266">
        <v>1463972400</v>
      </c>
      <c r="L2266">
        <v>1462543114</v>
      </c>
      <c r="M2266" t="b">
        <v>0</v>
      </c>
      <c r="N2266">
        <v>445</v>
      </c>
      <c r="O2266" s="5">
        <f t="shared" si="245"/>
        <v>1.8003333333333333</v>
      </c>
      <c r="P2266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t="s">
        <v>8295</v>
      </c>
      <c r="T2266" t="b">
        <v>1</v>
      </c>
      <c r="U2266" t="str">
        <f t="shared" si="251"/>
        <v>Successful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8245</v>
      </c>
      <c r="I2267" s="10">
        <f t="shared" si="249"/>
        <v>42696.853090277778</v>
      </c>
      <c r="J2267" s="10">
        <f t="shared" si="250"/>
        <v>42689.853090277778</v>
      </c>
      <c r="K2267">
        <v>1479846507</v>
      </c>
      <c r="L2267">
        <v>1479241707</v>
      </c>
      <c r="M2267" t="b">
        <v>0</v>
      </c>
      <c r="N2267">
        <v>17</v>
      </c>
      <c r="O2267" s="5">
        <f t="shared" si="245"/>
        <v>2.9849999999999999</v>
      </c>
      <c r="P226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t="s">
        <v>8295</v>
      </c>
      <c r="T2267" t="b">
        <v>1</v>
      </c>
      <c r="U2267" t="str">
        <f t="shared" si="251"/>
        <v>Successful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8244</v>
      </c>
      <c r="I2268" s="10">
        <f t="shared" si="249"/>
        <v>42487.083333333328</v>
      </c>
      <c r="J2268" s="10">
        <f t="shared" si="250"/>
        <v>42469.874907407408</v>
      </c>
      <c r="K2268">
        <v>1461722400</v>
      </c>
      <c r="L2268">
        <v>1460235592</v>
      </c>
      <c r="M2268" t="b">
        <v>0</v>
      </c>
      <c r="N2268">
        <v>194</v>
      </c>
      <c r="O2268" s="5">
        <f t="shared" si="245"/>
        <v>3.2026666666666666</v>
      </c>
      <c r="P2268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t="s">
        <v>8295</v>
      </c>
      <c r="T2268" t="b">
        <v>1</v>
      </c>
      <c r="U2268" t="str">
        <f t="shared" si="251"/>
        <v>Successful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8244</v>
      </c>
      <c r="I2269" s="10">
        <f t="shared" si="249"/>
        <v>41994.041666666672</v>
      </c>
      <c r="J2269" s="10">
        <f t="shared" si="250"/>
        <v>41968.829826388886</v>
      </c>
      <c r="K2269">
        <v>1419123600</v>
      </c>
      <c r="L2269">
        <v>1416945297</v>
      </c>
      <c r="M2269" t="b">
        <v>0</v>
      </c>
      <c r="N2269">
        <v>404</v>
      </c>
      <c r="O2269" s="5">
        <f t="shared" si="245"/>
        <v>3.80525</v>
      </c>
      <c r="P2269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t="s">
        <v>8295</v>
      </c>
      <c r="T2269" t="b">
        <v>1</v>
      </c>
      <c r="U2269" t="str">
        <f t="shared" si="251"/>
        <v>Successful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8244</v>
      </c>
      <c r="I2270" s="10">
        <f t="shared" si="249"/>
        <v>42806.082349537042</v>
      </c>
      <c r="J2270" s="10">
        <f t="shared" si="250"/>
        <v>42776.082349537042</v>
      </c>
      <c r="K2270">
        <v>1489283915</v>
      </c>
      <c r="L2270">
        <v>1486691915</v>
      </c>
      <c r="M2270" t="b">
        <v>0</v>
      </c>
      <c r="N2270">
        <v>194</v>
      </c>
      <c r="O2270" s="5">
        <f t="shared" si="245"/>
        <v>1.026</v>
      </c>
      <c r="P2270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t="s">
        <v>8295</v>
      </c>
      <c r="T2270" t="b">
        <v>1</v>
      </c>
      <c r="U2270" t="str">
        <f t="shared" si="251"/>
        <v>Successful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8244</v>
      </c>
      <c r="I2271" s="10">
        <f t="shared" si="249"/>
        <v>42801.208333333328</v>
      </c>
      <c r="J2271" s="10">
        <f t="shared" si="250"/>
        <v>42776.704432870371</v>
      </c>
      <c r="K2271">
        <v>1488862800</v>
      </c>
      <c r="L2271">
        <v>1486745663</v>
      </c>
      <c r="M2271" t="b">
        <v>0</v>
      </c>
      <c r="N2271">
        <v>902</v>
      </c>
      <c r="O2271" s="5">
        <f t="shared" si="245"/>
        <v>18.016400000000001</v>
      </c>
      <c r="P2271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t="s">
        <v>8295</v>
      </c>
      <c r="T2271" t="b">
        <v>1</v>
      </c>
      <c r="U2271" t="str">
        <f t="shared" si="251"/>
        <v>Successful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8244</v>
      </c>
      <c r="I2272" s="10">
        <f t="shared" si="249"/>
        <v>42745.915972222225</v>
      </c>
      <c r="J2272" s="10">
        <f t="shared" si="250"/>
        <v>42725.869363425925</v>
      </c>
      <c r="K2272">
        <v>1484085540</v>
      </c>
      <c r="L2272">
        <v>1482353513</v>
      </c>
      <c r="M2272" t="b">
        <v>0</v>
      </c>
      <c r="N2272">
        <v>1670</v>
      </c>
      <c r="O2272" s="5">
        <f t="shared" si="245"/>
        <v>7.2024800000000004</v>
      </c>
      <c r="P2272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t="s">
        <v>8295</v>
      </c>
      <c r="T2272" t="b">
        <v>1</v>
      </c>
      <c r="U2272" t="str">
        <f t="shared" si="251"/>
        <v>Successful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8244</v>
      </c>
      <c r="I2273" s="10">
        <f t="shared" si="249"/>
        <v>42714.000046296293</v>
      </c>
      <c r="J2273" s="10">
        <f t="shared" si="250"/>
        <v>42684.000046296293</v>
      </c>
      <c r="K2273">
        <v>1481328004</v>
      </c>
      <c r="L2273">
        <v>1478736004</v>
      </c>
      <c r="M2273" t="b">
        <v>0</v>
      </c>
      <c r="N2273">
        <v>1328</v>
      </c>
      <c r="O2273" s="5">
        <f t="shared" si="245"/>
        <v>2.8309000000000002</v>
      </c>
      <c r="P227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t="s">
        <v>8295</v>
      </c>
      <c r="T2273" t="b">
        <v>1</v>
      </c>
      <c r="U2273" t="str">
        <f t="shared" si="251"/>
        <v>Successful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8244</v>
      </c>
      <c r="I2274" s="10">
        <f t="shared" si="249"/>
        <v>42345.699490740742</v>
      </c>
      <c r="J2274" s="10">
        <f t="shared" si="250"/>
        <v>42315.699490740742</v>
      </c>
      <c r="K2274">
        <v>1449506836</v>
      </c>
      <c r="L2274">
        <v>1446914836</v>
      </c>
      <c r="M2274" t="b">
        <v>0</v>
      </c>
      <c r="N2274">
        <v>944</v>
      </c>
      <c r="O2274" s="5">
        <f t="shared" si="245"/>
        <v>13.566000000000001</v>
      </c>
      <c r="P2274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t="s">
        <v>8295</v>
      </c>
      <c r="T2274" t="b">
        <v>1</v>
      </c>
      <c r="U2274" t="str">
        <f t="shared" si="251"/>
        <v>Successful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8249</v>
      </c>
      <c r="I2275" s="10">
        <f t="shared" si="249"/>
        <v>42806.507430555561</v>
      </c>
      <c r="J2275" s="10">
        <f t="shared" si="250"/>
        <v>42781.549097222218</v>
      </c>
      <c r="K2275">
        <v>1489320642</v>
      </c>
      <c r="L2275">
        <v>1487164242</v>
      </c>
      <c r="M2275" t="b">
        <v>0</v>
      </c>
      <c r="N2275">
        <v>147</v>
      </c>
      <c r="O2275" s="5">
        <f t="shared" si="245"/>
        <v>2.2035999999999998</v>
      </c>
      <c r="P227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t="s">
        <v>8295</v>
      </c>
      <c r="T2275" t="b">
        <v>1</v>
      </c>
      <c r="U2275" t="str">
        <f t="shared" si="251"/>
        <v>Successful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8244</v>
      </c>
      <c r="I2276" s="10">
        <f t="shared" si="249"/>
        <v>41693.500659722224</v>
      </c>
      <c r="J2276" s="10">
        <f t="shared" si="250"/>
        <v>41663.500659722224</v>
      </c>
      <c r="K2276">
        <v>1393156857</v>
      </c>
      <c r="L2276">
        <v>1390564857</v>
      </c>
      <c r="M2276" t="b">
        <v>0</v>
      </c>
      <c r="N2276">
        <v>99</v>
      </c>
      <c r="O2276" s="5">
        <f t="shared" si="245"/>
        <v>1.196</v>
      </c>
      <c r="P2276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t="s">
        <v>8295</v>
      </c>
      <c r="T2276" t="b">
        <v>1</v>
      </c>
      <c r="U2276" t="str">
        <f t="shared" si="251"/>
        <v>Successful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8245</v>
      </c>
      <c r="I2277" s="10">
        <f t="shared" si="249"/>
        <v>41995.616655092592</v>
      </c>
      <c r="J2277" s="10">
        <f t="shared" si="250"/>
        <v>41965.616655092592</v>
      </c>
      <c r="K2277">
        <v>1419259679</v>
      </c>
      <c r="L2277">
        <v>1416667679</v>
      </c>
      <c r="M2277" t="b">
        <v>0</v>
      </c>
      <c r="N2277">
        <v>79</v>
      </c>
      <c r="O2277" s="5">
        <f t="shared" si="245"/>
        <v>4.0776923076923079</v>
      </c>
      <c r="P227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t="s">
        <v>8295</v>
      </c>
      <c r="T2277" t="b">
        <v>1</v>
      </c>
      <c r="U2277" t="str">
        <f t="shared" si="251"/>
        <v>Successful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8244</v>
      </c>
      <c r="I2278" s="10">
        <f t="shared" si="249"/>
        <v>41644.651493055557</v>
      </c>
      <c r="J2278" s="10">
        <f t="shared" si="250"/>
        <v>41614.651493055557</v>
      </c>
      <c r="K2278">
        <v>1388936289</v>
      </c>
      <c r="L2278">
        <v>1386344289</v>
      </c>
      <c r="M2278" t="b">
        <v>0</v>
      </c>
      <c r="N2278">
        <v>75</v>
      </c>
      <c r="O2278" s="5">
        <f t="shared" si="245"/>
        <v>1.0581826105905425</v>
      </c>
      <c r="P2278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t="s">
        <v>8295</v>
      </c>
      <c r="T2278" t="b">
        <v>1</v>
      </c>
      <c r="U2278" t="str">
        <f t="shared" si="251"/>
        <v>Successful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8244</v>
      </c>
      <c r="I2279" s="10">
        <f t="shared" si="249"/>
        <v>40966.678506944445</v>
      </c>
      <c r="J2279" s="10">
        <f t="shared" si="250"/>
        <v>40936.678506944445</v>
      </c>
      <c r="K2279">
        <v>1330359423</v>
      </c>
      <c r="L2279">
        <v>1327767423</v>
      </c>
      <c r="M2279" t="b">
        <v>0</v>
      </c>
      <c r="N2279">
        <v>207</v>
      </c>
      <c r="O2279" s="5">
        <f t="shared" si="245"/>
        <v>1.4108235294117648</v>
      </c>
      <c r="P2279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t="s">
        <v>8295</v>
      </c>
      <c r="T2279" t="b">
        <v>1</v>
      </c>
      <c r="U2279" t="str">
        <f t="shared" si="251"/>
        <v>Successful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8247</v>
      </c>
      <c r="I2280" s="10">
        <f t="shared" si="249"/>
        <v>42372.957638888889</v>
      </c>
      <c r="J2280" s="10">
        <f t="shared" si="250"/>
        <v>42338.709108796298</v>
      </c>
      <c r="K2280">
        <v>1451861940</v>
      </c>
      <c r="L2280">
        <v>1448902867</v>
      </c>
      <c r="M2280" t="b">
        <v>0</v>
      </c>
      <c r="N2280">
        <v>102</v>
      </c>
      <c r="O2280" s="5">
        <f t="shared" si="245"/>
        <v>2.7069999999999999</v>
      </c>
      <c r="P2280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t="s">
        <v>8295</v>
      </c>
      <c r="T2280" t="b">
        <v>1</v>
      </c>
      <c r="U2280" t="str">
        <f t="shared" si="251"/>
        <v>Successful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8244</v>
      </c>
      <c r="I2281" s="10">
        <f t="shared" si="249"/>
        <v>42039.166666666672</v>
      </c>
      <c r="J2281" s="10">
        <f t="shared" si="250"/>
        <v>42020.806701388894</v>
      </c>
      <c r="K2281">
        <v>1423022400</v>
      </c>
      <c r="L2281">
        <v>1421436099</v>
      </c>
      <c r="M2281" t="b">
        <v>0</v>
      </c>
      <c r="N2281">
        <v>32</v>
      </c>
      <c r="O2281" s="5">
        <f t="shared" si="245"/>
        <v>1.538</v>
      </c>
      <c r="P2281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t="s">
        <v>8295</v>
      </c>
      <c r="T2281" t="b">
        <v>1</v>
      </c>
      <c r="U2281" t="str">
        <f t="shared" si="251"/>
        <v>Successful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8244</v>
      </c>
      <c r="I2282" s="10">
        <f t="shared" si="249"/>
        <v>42264.624895833331</v>
      </c>
      <c r="J2282" s="10">
        <f t="shared" si="250"/>
        <v>42234.624895833331</v>
      </c>
      <c r="K2282">
        <v>1442501991</v>
      </c>
      <c r="L2282">
        <v>1439909991</v>
      </c>
      <c r="M2282" t="b">
        <v>0</v>
      </c>
      <c r="N2282">
        <v>480</v>
      </c>
      <c r="O2282" s="5">
        <f t="shared" si="245"/>
        <v>4.0357653061224488</v>
      </c>
      <c r="P2282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t="s">
        <v>8295</v>
      </c>
      <c r="T2282" t="b">
        <v>1</v>
      </c>
      <c r="U2282" t="str">
        <f t="shared" si="251"/>
        <v>Successful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8244</v>
      </c>
      <c r="I2283" s="10">
        <f t="shared" si="249"/>
        <v>40749.284722222219</v>
      </c>
      <c r="J2283" s="10">
        <f t="shared" si="250"/>
        <v>40687.285844907405</v>
      </c>
      <c r="K2283">
        <v>1311576600</v>
      </c>
      <c r="L2283">
        <v>1306219897</v>
      </c>
      <c r="M2283" t="b">
        <v>0</v>
      </c>
      <c r="N2283">
        <v>11</v>
      </c>
      <c r="O2283" s="5">
        <f t="shared" si="245"/>
        <v>1.85</v>
      </c>
      <c r="P228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t="s">
        <v>8274</v>
      </c>
      <c r="T2283" t="b">
        <v>1</v>
      </c>
      <c r="U2283" t="str">
        <f t="shared" si="251"/>
        <v>Successful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8244</v>
      </c>
      <c r="I2284" s="10">
        <f t="shared" si="249"/>
        <v>42383.17460648148</v>
      </c>
      <c r="J2284" s="10">
        <f t="shared" si="250"/>
        <v>42323.17460648148</v>
      </c>
      <c r="K2284">
        <v>1452744686</v>
      </c>
      <c r="L2284">
        <v>1447560686</v>
      </c>
      <c r="M2284" t="b">
        <v>0</v>
      </c>
      <c r="N2284">
        <v>12</v>
      </c>
      <c r="O2284" s="5">
        <f t="shared" si="245"/>
        <v>1.8533333333333333</v>
      </c>
      <c r="P2284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t="s">
        <v>8274</v>
      </c>
      <c r="T2284" t="b">
        <v>1</v>
      </c>
      <c r="U2284" t="str">
        <f t="shared" si="251"/>
        <v>Successful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8244</v>
      </c>
      <c r="I2285" s="10">
        <f t="shared" si="249"/>
        <v>41038.083379629628</v>
      </c>
      <c r="J2285" s="10">
        <f t="shared" si="250"/>
        <v>40978.125046296293</v>
      </c>
      <c r="K2285">
        <v>1336528804</v>
      </c>
      <c r="L2285">
        <v>1331348404</v>
      </c>
      <c r="M2285" t="b">
        <v>0</v>
      </c>
      <c r="N2285">
        <v>48</v>
      </c>
      <c r="O2285" s="5">
        <f t="shared" si="245"/>
        <v>1.0085533333333332</v>
      </c>
      <c r="P228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t="s">
        <v>8274</v>
      </c>
      <c r="T2285" t="b">
        <v>1</v>
      </c>
      <c r="U2285" t="str">
        <f t="shared" si="251"/>
        <v>Successful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8244</v>
      </c>
      <c r="I2286" s="10">
        <f t="shared" si="249"/>
        <v>40614.166666666664</v>
      </c>
      <c r="J2286" s="10">
        <f t="shared" si="250"/>
        <v>40585.796817129631</v>
      </c>
      <c r="K2286">
        <v>1299902400</v>
      </c>
      <c r="L2286">
        <v>1297451245</v>
      </c>
      <c r="M2286" t="b">
        <v>0</v>
      </c>
      <c r="N2286">
        <v>59</v>
      </c>
      <c r="O2286" s="5">
        <f t="shared" si="245"/>
        <v>1.0622116666666668</v>
      </c>
      <c r="P2286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t="s">
        <v>8274</v>
      </c>
      <c r="T2286" t="b">
        <v>1</v>
      </c>
      <c r="U2286" t="str">
        <f t="shared" si="251"/>
        <v>Successful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8244</v>
      </c>
      <c r="I2287" s="10">
        <f t="shared" si="249"/>
        <v>41089.185682870375</v>
      </c>
      <c r="J2287" s="10">
        <f t="shared" si="250"/>
        <v>41059.185682870375</v>
      </c>
      <c r="K2287">
        <v>1340944043</v>
      </c>
      <c r="L2287">
        <v>1338352043</v>
      </c>
      <c r="M2287" t="b">
        <v>0</v>
      </c>
      <c r="N2287">
        <v>79</v>
      </c>
      <c r="O2287" s="5">
        <f t="shared" si="245"/>
        <v>1.2136666666666667</v>
      </c>
      <c r="P228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t="s">
        <v>8274</v>
      </c>
      <c r="T2287" t="b">
        <v>1</v>
      </c>
      <c r="U2287" t="str">
        <f t="shared" si="251"/>
        <v>Successful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8244</v>
      </c>
      <c r="I2288" s="10">
        <f t="shared" si="249"/>
        <v>41523.165972222225</v>
      </c>
      <c r="J2288" s="10">
        <f t="shared" si="250"/>
        <v>41494.963587962964</v>
      </c>
      <c r="K2288">
        <v>1378439940</v>
      </c>
      <c r="L2288">
        <v>1376003254</v>
      </c>
      <c r="M2288" t="b">
        <v>0</v>
      </c>
      <c r="N2288">
        <v>14</v>
      </c>
      <c r="O2288" s="5">
        <f t="shared" si="245"/>
        <v>1.0006666666666666</v>
      </c>
      <c r="P2288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t="s">
        <v>8274</v>
      </c>
      <c r="T2288" t="b">
        <v>1</v>
      </c>
      <c r="U2288" t="str">
        <f t="shared" si="251"/>
        <v>Successful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8244</v>
      </c>
      <c r="I2289" s="10">
        <f t="shared" si="249"/>
        <v>41813.667361111111</v>
      </c>
      <c r="J2289" s="10">
        <f t="shared" si="250"/>
        <v>41792.667361111111</v>
      </c>
      <c r="K2289">
        <v>1403539260</v>
      </c>
      <c r="L2289">
        <v>1401724860</v>
      </c>
      <c r="M2289" t="b">
        <v>0</v>
      </c>
      <c r="N2289">
        <v>106</v>
      </c>
      <c r="O2289" s="5">
        <f t="shared" si="245"/>
        <v>1.1997755555555556</v>
      </c>
      <c r="P2289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t="s">
        <v>8274</v>
      </c>
      <c r="T2289" t="b">
        <v>1</v>
      </c>
      <c r="U2289" t="str">
        <f t="shared" si="251"/>
        <v>Successful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8244</v>
      </c>
      <c r="I2290" s="10">
        <f t="shared" si="249"/>
        <v>41086.75</v>
      </c>
      <c r="J2290" s="10">
        <f t="shared" si="250"/>
        <v>41067.827418981484</v>
      </c>
      <c r="K2290">
        <v>1340733600</v>
      </c>
      <c r="L2290">
        <v>1339098689</v>
      </c>
      <c r="M2290" t="b">
        <v>0</v>
      </c>
      <c r="N2290">
        <v>25</v>
      </c>
      <c r="O2290" s="5">
        <f t="shared" si="245"/>
        <v>1.0009999999999999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t="s">
        <v>8274</v>
      </c>
      <c r="T2290" t="b">
        <v>1</v>
      </c>
      <c r="U2290" t="str">
        <f t="shared" si="251"/>
        <v>Successful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8244</v>
      </c>
      <c r="I2291" s="10">
        <f t="shared" si="249"/>
        <v>41614.973611111112</v>
      </c>
      <c r="J2291" s="10">
        <f t="shared" si="250"/>
        <v>41571.998379629629</v>
      </c>
      <c r="K2291">
        <v>1386372120</v>
      </c>
      <c r="L2291">
        <v>1382659060</v>
      </c>
      <c r="M2291" t="b">
        <v>0</v>
      </c>
      <c r="N2291">
        <v>25</v>
      </c>
      <c r="O2291" s="5">
        <f t="shared" si="245"/>
        <v>1.0740000000000001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t="s">
        <v>8274</v>
      </c>
      <c r="T2291" t="b">
        <v>1</v>
      </c>
      <c r="U2291" t="str">
        <f t="shared" si="251"/>
        <v>Successful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8244</v>
      </c>
      <c r="I2292" s="10">
        <f t="shared" si="249"/>
        <v>40148.708333333336</v>
      </c>
      <c r="J2292" s="10">
        <f t="shared" si="250"/>
        <v>40070.253819444442</v>
      </c>
      <c r="K2292">
        <v>1259686800</v>
      </c>
      <c r="L2292">
        <v>1252908330</v>
      </c>
      <c r="M2292" t="b">
        <v>0</v>
      </c>
      <c r="N2292">
        <v>29</v>
      </c>
      <c r="O2292" s="5">
        <f t="shared" si="245"/>
        <v>1.0406666666666666</v>
      </c>
      <c r="P2292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t="s">
        <v>8274</v>
      </c>
      <c r="T2292" t="b">
        <v>1</v>
      </c>
      <c r="U2292" t="str">
        <f t="shared" si="251"/>
        <v>Successful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8244</v>
      </c>
      <c r="I2293" s="10">
        <f t="shared" si="249"/>
        <v>41022.166666666664</v>
      </c>
      <c r="J2293" s="10">
        <f t="shared" si="250"/>
        <v>40987.977060185185</v>
      </c>
      <c r="K2293">
        <v>1335153600</v>
      </c>
      <c r="L2293">
        <v>1332199618</v>
      </c>
      <c r="M2293" t="b">
        <v>0</v>
      </c>
      <c r="N2293">
        <v>43</v>
      </c>
      <c r="O2293" s="5">
        <f t="shared" si="245"/>
        <v>1.728</v>
      </c>
      <c r="P229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t="s">
        <v>8274</v>
      </c>
      <c r="T2293" t="b">
        <v>1</v>
      </c>
      <c r="U2293" t="str">
        <f t="shared" si="251"/>
        <v>Successful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8244</v>
      </c>
      <c r="I2294" s="10">
        <f t="shared" si="249"/>
        <v>41017.697638888887</v>
      </c>
      <c r="J2294" s="10">
        <f t="shared" si="250"/>
        <v>40987.697638888887</v>
      </c>
      <c r="K2294">
        <v>1334767476</v>
      </c>
      <c r="L2294">
        <v>1332175476</v>
      </c>
      <c r="M2294" t="b">
        <v>0</v>
      </c>
      <c r="N2294">
        <v>46</v>
      </c>
      <c r="O2294" s="5">
        <f t="shared" si="245"/>
        <v>1.072505</v>
      </c>
      <c r="P2294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t="s">
        <v>8274</v>
      </c>
      <c r="T2294" t="b">
        <v>1</v>
      </c>
      <c r="U2294" t="str">
        <f t="shared" si="251"/>
        <v>Successful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8244</v>
      </c>
      <c r="I2295" s="10">
        <f t="shared" si="249"/>
        <v>41177.165972222225</v>
      </c>
      <c r="J2295" s="10">
        <f t="shared" si="250"/>
        <v>41151.708321759259</v>
      </c>
      <c r="K2295">
        <v>1348545540</v>
      </c>
      <c r="L2295">
        <v>1346345999</v>
      </c>
      <c r="M2295" t="b">
        <v>0</v>
      </c>
      <c r="N2295">
        <v>27</v>
      </c>
      <c r="O2295" s="5">
        <f t="shared" si="245"/>
        <v>1.0823529411764705</v>
      </c>
      <c r="P229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t="s">
        <v>8274</v>
      </c>
      <c r="T2295" t="b">
        <v>1</v>
      </c>
      <c r="U2295" t="str">
        <f t="shared" si="251"/>
        <v>Successful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8244</v>
      </c>
      <c r="I2296" s="10">
        <f t="shared" si="249"/>
        <v>41294.72314814815</v>
      </c>
      <c r="J2296" s="10">
        <f t="shared" si="250"/>
        <v>41264.72314814815</v>
      </c>
      <c r="K2296">
        <v>1358702480</v>
      </c>
      <c r="L2296">
        <v>1356110480</v>
      </c>
      <c r="M2296" t="b">
        <v>0</v>
      </c>
      <c r="N2296">
        <v>112</v>
      </c>
      <c r="O2296" s="5">
        <f t="shared" si="245"/>
        <v>1.4608079999999999</v>
      </c>
      <c r="P2296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t="s">
        <v>8274</v>
      </c>
      <c r="T2296" t="b">
        <v>1</v>
      </c>
      <c r="U2296" t="str">
        <f t="shared" si="251"/>
        <v>Successful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8244</v>
      </c>
      <c r="I2297" s="10">
        <f t="shared" si="249"/>
        <v>41300.954351851848</v>
      </c>
      <c r="J2297" s="10">
        <f t="shared" si="250"/>
        <v>41270.954351851848</v>
      </c>
      <c r="K2297">
        <v>1359240856</v>
      </c>
      <c r="L2297">
        <v>1356648856</v>
      </c>
      <c r="M2297" t="b">
        <v>0</v>
      </c>
      <c r="N2297">
        <v>34</v>
      </c>
      <c r="O2297" s="5">
        <f t="shared" si="245"/>
        <v>1.2524999999999999</v>
      </c>
      <c r="P229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t="s">
        <v>8274</v>
      </c>
      <c r="T2297" t="b">
        <v>1</v>
      </c>
      <c r="U2297" t="str">
        <f t="shared" si="251"/>
        <v>Successful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8244</v>
      </c>
      <c r="I2298" s="10">
        <f t="shared" si="249"/>
        <v>40962.731782407405</v>
      </c>
      <c r="J2298" s="10">
        <f t="shared" si="250"/>
        <v>40927.731782407405</v>
      </c>
      <c r="K2298">
        <v>1330018426</v>
      </c>
      <c r="L2298">
        <v>1326994426</v>
      </c>
      <c r="M2298" t="b">
        <v>0</v>
      </c>
      <c r="N2298">
        <v>145</v>
      </c>
      <c r="O2298" s="5">
        <f t="shared" si="245"/>
        <v>1.4907142857142857</v>
      </c>
      <c r="P2298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t="s">
        <v>8274</v>
      </c>
      <c r="T2298" t="b">
        <v>1</v>
      </c>
      <c r="U2298" t="str">
        <f t="shared" si="251"/>
        <v>Successful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8244</v>
      </c>
      <c r="I2299" s="10">
        <f t="shared" si="249"/>
        <v>40982.165972222225</v>
      </c>
      <c r="J2299" s="10">
        <f t="shared" si="250"/>
        <v>40948.042233796295</v>
      </c>
      <c r="K2299">
        <v>1331697540</v>
      </c>
      <c r="L2299">
        <v>1328749249</v>
      </c>
      <c r="M2299" t="b">
        <v>0</v>
      </c>
      <c r="N2299">
        <v>19</v>
      </c>
      <c r="O2299" s="5">
        <f t="shared" si="245"/>
        <v>1.006</v>
      </c>
      <c r="P2299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t="s">
        <v>8274</v>
      </c>
      <c r="T2299" t="b">
        <v>1</v>
      </c>
      <c r="U2299" t="str">
        <f t="shared" si="251"/>
        <v>Successful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8244</v>
      </c>
      <c r="I2300" s="10">
        <f t="shared" si="249"/>
        <v>41724.798993055556</v>
      </c>
      <c r="J2300" s="10">
        <f t="shared" si="250"/>
        <v>41694.84065972222</v>
      </c>
      <c r="K2300">
        <v>1395861033</v>
      </c>
      <c r="L2300">
        <v>1393272633</v>
      </c>
      <c r="M2300" t="b">
        <v>0</v>
      </c>
      <c r="N2300">
        <v>288</v>
      </c>
      <c r="O2300" s="5">
        <f t="shared" si="245"/>
        <v>1.0507333333333333</v>
      </c>
      <c r="P2300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t="s">
        <v>8274</v>
      </c>
      <c r="T2300" t="b">
        <v>1</v>
      </c>
      <c r="U2300" t="str">
        <f t="shared" si="251"/>
        <v>Successful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8244</v>
      </c>
      <c r="I2301" s="10">
        <f t="shared" si="249"/>
        <v>40580.032511574071</v>
      </c>
      <c r="J2301" s="10">
        <f t="shared" si="250"/>
        <v>40565.032511574071</v>
      </c>
      <c r="K2301">
        <v>1296953209</v>
      </c>
      <c r="L2301">
        <v>1295657209</v>
      </c>
      <c r="M2301" t="b">
        <v>0</v>
      </c>
      <c r="N2301">
        <v>14</v>
      </c>
      <c r="O2301" s="5">
        <f t="shared" si="245"/>
        <v>3.5016666666666665</v>
      </c>
      <c r="P2301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t="s">
        <v>8274</v>
      </c>
      <c r="T2301" t="b">
        <v>1</v>
      </c>
      <c r="U2301" t="str">
        <f t="shared" si="251"/>
        <v>Successful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8244</v>
      </c>
      <c r="I2302" s="10">
        <f t="shared" si="249"/>
        <v>41088.727037037039</v>
      </c>
      <c r="J2302" s="10">
        <f t="shared" si="250"/>
        <v>41074.727037037039</v>
      </c>
      <c r="K2302">
        <v>1340904416</v>
      </c>
      <c r="L2302">
        <v>1339694816</v>
      </c>
      <c r="M2302" t="b">
        <v>0</v>
      </c>
      <c r="N2302">
        <v>7</v>
      </c>
      <c r="O2302" s="5">
        <f t="shared" si="245"/>
        <v>1.0125</v>
      </c>
      <c r="P2302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t="s">
        <v>8274</v>
      </c>
      <c r="T2302" t="b">
        <v>1</v>
      </c>
      <c r="U2302" t="str">
        <f t="shared" si="251"/>
        <v>Successful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8244</v>
      </c>
      <c r="I2303" s="10">
        <f t="shared" si="249"/>
        <v>41446.146944444445</v>
      </c>
      <c r="J2303" s="10">
        <f t="shared" si="250"/>
        <v>41416.146944444445</v>
      </c>
      <c r="K2303">
        <v>1371785496</v>
      </c>
      <c r="L2303">
        <v>1369193496</v>
      </c>
      <c r="M2303" t="b">
        <v>1</v>
      </c>
      <c r="N2303">
        <v>211</v>
      </c>
      <c r="O2303" s="5">
        <f t="shared" si="245"/>
        <v>1.336044</v>
      </c>
      <c r="P230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t="s">
        <v>8277</v>
      </c>
      <c r="T2303" t="b">
        <v>1</v>
      </c>
      <c r="U2303" t="str">
        <f t="shared" si="251"/>
        <v>Successful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8244</v>
      </c>
      <c r="I2304" s="10">
        <f t="shared" si="249"/>
        <v>41639.291666666664</v>
      </c>
      <c r="J2304" s="10">
        <f t="shared" si="250"/>
        <v>41605.868449074071</v>
      </c>
      <c r="K2304">
        <v>1388473200</v>
      </c>
      <c r="L2304">
        <v>1385585434</v>
      </c>
      <c r="M2304" t="b">
        <v>1</v>
      </c>
      <c r="N2304">
        <v>85</v>
      </c>
      <c r="O2304" s="5">
        <f t="shared" si="245"/>
        <v>1.7065217391304348</v>
      </c>
      <c r="P2304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t="s">
        <v>8277</v>
      </c>
      <c r="T2304" t="b">
        <v>1</v>
      </c>
      <c r="U2304" t="str">
        <f t="shared" si="251"/>
        <v>Successful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8244</v>
      </c>
      <c r="I2305" s="10">
        <f t="shared" si="249"/>
        <v>40890.152731481481</v>
      </c>
      <c r="J2305" s="10">
        <f t="shared" si="250"/>
        <v>40850.111064814817</v>
      </c>
      <c r="K2305">
        <v>1323747596</v>
      </c>
      <c r="L2305">
        <v>1320287996</v>
      </c>
      <c r="M2305" t="b">
        <v>1</v>
      </c>
      <c r="N2305">
        <v>103</v>
      </c>
      <c r="O2305" s="5">
        <f t="shared" si="245"/>
        <v>1.0935829457364341</v>
      </c>
      <c r="P230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t="s">
        <v>8277</v>
      </c>
      <c r="T2305" t="b">
        <v>1</v>
      </c>
      <c r="U2305" t="str">
        <f t="shared" si="251"/>
        <v>Successful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8244</v>
      </c>
      <c r="I2306" s="10">
        <f t="shared" si="249"/>
        <v>40544.207638888889</v>
      </c>
      <c r="J2306" s="10">
        <f t="shared" si="250"/>
        <v>40502.815868055557</v>
      </c>
      <c r="K2306">
        <v>1293857940</v>
      </c>
      <c r="L2306">
        <v>1290281691</v>
      </c>
      <c r="M2306" t="b">
        <v>1</v>
      </c>
      <c r="N2306">
        <v>113</v>
      </c>
      <c r="O2306" s="5">
        <f t="shared" ref="O2306:O2369" si="252">E2306/D2306</f>
        <v>1.0070033333333335</v>
      </c>
      <c r="P2306">
        <f t="shared" ref="P2306:P2369" si="253">IFERROR((E2306/N2306),"Received No Donations")</f>
        <v>53.469203539823013</v>
      </c>
      <c r="Q2306" t="str">
        <f t="shared" ref="Q2306:Q2369" si="254">LEFT(S2306,FIND("/",S2306)-1)</f>
        <v>music</v>
      </c>
      <c r="R2306" t="str">
        <f t="shared" ref="R2306:R2369" si="255">RIGHT(S2306,LEN(S2306)-FIND("/",S2306))</f>
        <v>indie rock</v>
      </c>
      <c r="S2306" t="s">
        <v>8277</v>
      </c>
      <c r="T2306" t="b">
        <v>1</v>
      </c>
      <c r="U2306" t="str">
        <f t="shared" si="251"/>
        <v>Successful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8244</v>
      </c>
      <c r="I2307" s="10">
        <f t="shared" ref="I2307:I2370" si="256">((K2307/86400)/IF(LEN(K2307)=13,1000,1))+DATE(1970,1,1)</f>
        <v>41859.75</v>
      </c>
      <c r="J2307" s="10">
        <f t="shared" ref="J2307:J2370" si="257">((L2307/86400)/IF(LEN(L2307)=13,1000,1))+DATE(1970,1,1)</f>
        <v>41834.695277777777</v>
      </c>
      <c r="K2307">
        <v>1407520800</v>
      </c>
      <c r="L2307">
        <v>1405356072</v>
      </c>
      <c r="M2307" t="b">
        <v>1</v>
      </c>
      <c r="N2307">
        <v>167</v>
      </c>
      <c r="O2307" s="5">
        <f t="shared" si="252"/>
        <v>1.0122777777777778</v>
      </c>
      <c r="P2307">
        <f t="shared" si="253"/>
        <v>109.10778443113773</v>
      </c>
      <c r="Q2307" t="str">
        <f t="shared" si="254"/>
        <v>music</v>
      </c>
      <c r="R2307" t="str">
        <f t="shared" si="255"/>
        <v>indie rock</v>
      </c>
      <c r="S2307" t="s">
        <v>8277</v>
      </c>
      <c r="T2307" t="b">
        <v>1</v>
      </c>
      <c r="U2307" t="str">
        <f t="shared" ref="U2307:U2370" si="258">IF(F2307="successful","Successful","Unsuccessful")</f>
        <v>Successful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8244</v>
      </c>
      <c r="I2308" s="10">
        <f t="shared" si="256"/>
        <v>40978.16815972222</v>
      </c>
      <c r="J2308" s="10">
        <f t="shared" si="257"/>
        <v>40948.16815972222</v>
      </c>
      <c r="K2308">
        <v>1331352129</v>
      </c>
      <c r="L2308">
        <v>1328760129</v>
      </c>
      <c r="M2308" t="b">
        <v>1</v>
      </c>
      <c r="N2308">
        <v>73</v>
      </c>
      <c r="O2308" s="5">
        <f t="shared" si="252"/>
        <v>1.0675857142857144</v>
      </c>
      <c r="P2308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t="s">
        <v>8277</v>
      </c>
      <c r="T2308" t="b">
        <v>1</v>
      </c>
      <c r="U2308" t="str">
        <f t="shared" si="258"/>
        <v>Successful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8244</v>
      </c>
      <c r="I2309" s="10">
        <f t="shared" si="256"/>
        <v>41034.802407407406</v>
      </c>
      <c r="J2309" s="10">
        <f t="shared" si="257"/>
        <v>41004.802465277782</v>
      </c>
      <c r="K2309">
        <v>1336245328</v>
      </c>
      <c r="L2309">
        <v>1333653333</v>
      </c>
      <c r="M2309" t="b">
        <v>1</v>
      </c>
      <c r="N2309">
        <v>75</v>
      </c>
      <c r="O2309" s="5">
        <f t="shared" si="252"/>
        <v>1.0665777537961894</v>
      </c>
      <c r="P2309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t="s">
        <v>8277</v>
      </c>
      <c r="T2309" t="b">
        <v>1</v>
      </c>
      <c r="U2309" t="str">
        <f t="shared" si="258"/>
        <v>Successful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8244</v>
      </c>
      <c r="I2310" s="10">
        <f t="shared" si="256"/>
        <v>41880.041666666664</v>
      </c>
      <c r="J2310" s="10">
        <f t="shared" si="257"/>
        <v>41851.962916666671</v>
      </c>
      <c r="K2310">
        <v>1409274000</v>
      </c>
      <c r="L2310">
        <v>1406847996</v>
      </c>
      <c r="M2310" t="b">
        <v>1</v>
      </c>
      <c r="N2310">
        <v>614</v>
      </c>
      <c r="O2310" s="5">
        <f t="shared" si="252"/>
        <v>1.0130622</v>
      </c>
      <c r="P2310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t="s">
        <v>8277</v>
      </c>
      <c r="T2310" t="b">
        <v>1</v>
      </c>
      <c r="U2310" t="str">
        <f t="shared" si="258"/>
        <v>Successful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8244</v>
      </c>
      <c r="I2311" s="10">
        <f t="shared" si="256"/>
        <v>41342.987696759257</v>
      </c>
      <c r="J2311" s="10">
        <f t="shared" si="257"/>
        <v>41307.987696759257</v>
      </c>
      <c r="K2311">
        <v>1362872537</v>
      </c>
      <c r="L2311">
        <v>1359848537</v>
      </c>
      <c r="M2311" t="b">
        <v>1</v>
      </c>
      <c r="N2311">
        <v>107</v>
      </c>
      <c r="O2311" s="5">
        <f t="shared" si="252"/>
        <v>1.0667450000000001</v>
      </c>
      <c r="P2311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t="s">
        <v>8277</v>
      </c>
      <c r="T2311" t="b">
        <v>1</v>
      </c>
      <c r="U2311" t="str">
        <f t="shared" si="258"/>
        <v>Successful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8244</v>
      </c>
      <c r="I2312" s="10">
        <f t="shared" si="256"/>
        <v>41354.752488425926</v>
      </c>
      <c r="J2312" s="10">
        <f t="shared" si="257"/>
        <v>41324.79415509259</v>
      </c>
      <c r="K2312">
        <v>1363889015</v>
      </c>
      <c r="L2312">
        <v>1361300615</v>
      </c>
      <c r="M2312" t="b">
        <v>1</v>
      </c>
      <c r="N2312">
        <v>1224</v>
      </c>
      <c r="O2312" s="5">
        <f t="shared" si="252"/>
        <v>4.288397837837838</v>
      </c>
      <c r="P2312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t="s">
        <v>8277</v>
      </c>
      <c r="T2312" t="b">
        <v>1</v>
      </c>
      <c r="U2312" t="str">
        <f t="shared" si="258"/>
        <v>Successful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8244</v>
      </c>
      <c r="I2313" s="10">
        <f t="shared" si="256"/>
        <v>41766.004502314812</v>
      </c>
      <c r="J2313" s="10">
        <f t="shared" si="257"/>
        <v>41736.004502314812</v>
      </c>
      <c r="K2313">
        <v>1399421189</v>
      </c>
      <c r="L2313">
        <v>1396829189</v>
      </c>
      <c r="M2313" t="b">
        <v>1</v>
      </c>
      <c r="N2313">
        <v>104</v>
      </c>
      <c r="O2313" s="5">
        <f t="shared" si="252"/>
        <v>1.0411111111111111</v>
      </c>
      <c r="P231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t="s">
        <v>8277</v>
      </c>
      <c r="T2313" t="b">
        <v>1</v>
      </c>
      <c r="U2313" t="str">
        <f t="shared" si="258"/>
        <v>Successful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8244</v>
      </c>
      <c r="I2314" s="10">
        <f t="shared" si="256"/>
        <v>41747.958333333336</v>
      </c>
      <c r="J2314" s="10">
        <f t="shared" si="257"/>
        <v>41716.632847222223</v>
      </c>
      <c r="K2314">
        <v>1397862000</v>
      </c>
      <c r="L2314">
        <v>1395155478</v>
      </c>
      <c r="M2314" t="b">
        <v>1</v>
      </c>
      <c r="N2314">
        <v>79</v>
      </c>
      <c r="O2314" s="5">
        <f t="shared" si="252"/>
        <v>1.0786666666666667</v>
      </c>
      <c r="P2314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t="s">
        <v>8277</v>
      </c>
      <c r="T2314" t="b">
        <v>1</v>
      </c>
      <c r="U2314" t="str">
        <f t="shared" si="258"/>
        <v>Successful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8244</v>
      </c>
      <c r="I2315" s="10">
        <f t="shared" si="256"/>
        <v>41032.958634259259</v>
      </c>
      <c r="J2315" s="10">
        <f t="shared" si="257"/>
        <v>41002.958634259259</v>
      </c>
      <c r="K2315">
        <v>1336086026</v>
      </c>
      <c r="L2315">
        <v>1333494026</v>
      </c>
      <c r="M2315" t="b">
        <v>1</v>
      </c>
      <c r="N2315">
        <v>157</v>
      </c>
      <c r="O2315" s="5">
        <f t="shared" si="252"/>
        <v>1.7584040000000001</v>
      </c>
      <c r="P231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t="s">
        <v>8277</v>
      </c>
      <c r="T2315" t="b">
        <v>1</v>
      </c>
      <c r="U2315" t="str">
        <f t="shared" si="258"/>
        <v>Successful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8244</v>
      </c>
      <c r="I2316" s="10">
        <f t="shared" si="256"/>
        <v>41067.551585648151</v>
      </c>
      <c r="J2316" s="10">
        <f t="shared" si="257"/>
        <v>41037.551585648151</v>
      </c>
      <c r="K2316">
        <v>1339074857</v>
      </c>
      <c r="L2316">
        <v>1336482857</v>
      </c>
      <c r="M2316" t="b">
        <v>1</v>
      </c>
      <c r="N2316">
        <v>50</v>
      </c>
      <c r="O2316" s="5">
        <f t="shared" si="252"/>
        <v>1.5697000000000001</v>
      </c>
      <c r="P2316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t="s">
        <v>8277</v>
      </c>
      <c r="T2316" t="b">
        <v>1</v>
      </c>
      <c r="U2316" t="str">
        <f t="shared" si="258"/>
        <v>Successful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8244</v>
      </c>
      <c r="I2317" s="10">
        <f t="shared" si="256"/>
        <v>41034.72619212963</v>
      </c>
      <c r="J2317" s="10">
        <f t="shared" si="257"/>
        <v>41004.72619212963</v>
      </c>
      <c r="K2317">
        <v>1336238743</v>
      </c>
      <c r="L2317">
        <v>1333646743</v>
      </c>
      <c r="M2317" t="b">
        <v>1</v>
      </c>
      <c r="N2317">
        <v>64</v>
      </c>
      <c r="O2317" s="5">
        <f t="shared" si="252"/>
        <v>1.026</v>
      </c>
      <c r="P231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t="s">
        <v>8277</v>
      </c>
      <c r="T2317" t="b">
        <v>1</v>
      </c>
      <c r="U2317" t="str">
        <f t="shared" si="258"/>
        <v>Successful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8244</v>
      </c>
      <c r="I2318" s="10">
        <f t="shared" si="256"/>
        <v>40156.766666666663</v>
      </c>
      <c r="J2318" s="10">
        <f t="shared" si="257"/>
        <v>40079.725115740745</v>
      </c>
      <c r="K2318">
        <v>1260383040</v>
      </c>
      <c r="L2318">
        <v>1253726650</v>
      </c>
      <c r="M2318" t="b">
        <v>1</v>
      </c>
      <c r="N2318">
        <v>200</v>
      </c>
      <c r="O2318" s="5">
        <f t="shared" si="252"/>
        <v>1.0404266666666666</v>
      </c>
      <c r="P2318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t="s">
        <v>8277</v>
      </c>
      <c r="T2318" t="b">
        <v>1</v>
      </c>
      <c r="U2318" t="str">
        <f t="shared" si="258"/>
        <v>Successful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8244</v>
      </c>
      <c r="I2319" s="10">
        <f t="shared" si="256"/>
        <v>40224.208333333336</v>
      </c>
      <c r="J2319" s="10">
        <f t="shared" si="257"/>
        <v>40192.542233796295</v>
      </c>
      <c r="K2319">
        <v>1266210000</v>
      </c>
      <c r="L2319">
        <v>1263474049</v>
      </c>
      <c r="M2319" t="b">
        <v>1</v>
      </c>
      <c r="N2319">
        <v>22</v>
      </c>
      <c r="O2319" s="5">
        <f t="shared" si="252"/>
        <v>1.04</v>
      </c>
      <c r="P2319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t="s">
        <v>8277</v>
      </c>
      <c r="T2319" t="b">
        <v>1</v>
      </c>
      <c r="U2319" t="str">
        <f t="shared" si="258"/>
        <v>Successful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8244</v>
      </c>
      <c r="I2320" s="10">
        <f t="shared" si="256"/>
        <v>40082.165972222225</v>
      </c>
      <c r="J2320" s="10">
        <f t="shared" si="257"/>
        <v>40050.643680555557</v>
      </c>
      <c r="K2320">
        <v>1253937540</v>
      </c>
      <c r="L2320">
        <v>1251214014</v>
      </c>
      <c r="M2320" t="b">
        <v>1</v>
      </c>
      <c r="N2320">
        <v>163</v>
      </c>
      <c r="O2320" s="5">
        <f t="shared" si="252"/>
        <v>1.2105999999999999</v>
      </c>
      <c r="P2320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t="s">
        <v>8277</v>
      </c>
      <c r="T2320" t="b">
        <v>1</v>
      </c>
      <c r="U2320" t="str">
        <f t="shared" si="258"/>
        <v>Successful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8244</v>
      </c>
      <c r="I2321" s="10">
        <f t="shared" si="256"/>
        <v>41623.082002314812</v>
      </c>
      <c r="J2321" s="10">
        <f t="shared" si="257"/>
        <v>41593.082002314812</v>
      </c>
      <c r="K2321">
        <v>1387072685</v>
      </c>
      <c r="L2321">
        <v>1384480685</v>
      </c>
      <c r="M2321" t="b">
        <v>1</v>
      </c>
      <c r="N2321">
        <v>77</v>
      </c>
      <c r="O2321" s="5">
        <f t="shared" si="252"/>
        <v>1.077</v>
      </c>
      <c r="P2321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t="s">
        <v>8277</v>
      </c>
      <c r="T2321" t="b">
        <v>1</v>
      </c>
      <c r="U2321" t="str">
        <f t="shared" si="258"/>
        <v>Successful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8244</v>
      </c>
      <c r="I2322" s="10">
        <f t="shared" si="256"/>
        <v>41731.775462962964</v>
      </c>
      <c r="J2322" s="10">
        <f t="shared" si="257"/>
        <v>41696.817129629628</v>
      </c>
      <c r="K2322">
        <v>1396463800</v>
      </c>
      <c r="L2322">
        <v>1393443400</v>
      </c>
      <c r="M2322" t="b">
        <v>1</v>
      </c>
      <c r="N2322">
        <v>89</v>
      </c>
      <c r="O2322" s="5">
        <f t="shared" si="252"/>
        <v>1.0866</v>
      </c>
      <c r="P2322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t="s">
        <v>8277</v>
      </c>
      <c r="T2322" t="b">
        <v>1</v>
      </c>
      <c r="U2322" t="str">
        <f t="shared" si="258"/>
        <v>Successful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8238</v>
      </c>
      <c r="H2323" t="s">
        <v>8247</v>
      </c>
      <c r="I2323" s="10">
        <f t="shared" si="256"/>
        <v>42829.21876157407</v>
      </c>
      <c r="J2323" s="10">
        <f t="shared" si="257"/>
        <v>42799.260428240741</v>
      </c>
      <c r="K2323">
        <v>1491282901</v>
      </c>
      <c r="L2323">
        <v>1488694501</v>
      </c>
      <c r="M2323" t="b">
        <v>0</v>
      </c>
      <c r="N2323">
        <v>64</v>
      </c>
      <c r="O2323" s="5">
        <f t="shared" si="252"/>
        <v>0.39120962394619685</v>
      </c>
      <c r="P232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t="s">
        <v>8296</v>
      </c>
      <c r="T2323" t="b">
        <v>0</v>
      </c>
      <c r="U2323" t="str">
        <f t="shared" si="258"/>
        <v>Unsuccessful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8223</v>
      </c>
      <c r="H2324" t="s">
        <v>8244</v>
      </c>
      <c r="I2324" s="10">
        <f t="shared" si="256"/>
        <v>42834.853807870371</v>
      </c>
      <c r="J2324" s="10">
        <f t="shared" si="257"/>
        <v>42804.895474537036</v>
      </c>
      <c r="K2324">
        <v>1491769769</v>
      </c>
      <c r="L2324">
        <v>1489181369</v>
      </c>
      <c r="M2324" t="b">
        <v>0</v>
      </c>
      <c r="N2324">
        <v>4</v>
      </c>
      <c r="O2324" s="5">
        <f t="shared" si="252"/>
        <v>3.1481481481481478E-2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t="s">
        <v>8296</v>
      </c>
      <c r="T2324" t="b">
        <v>0</v>
      </c>
      <c r="U2324" t="str">
        <f t="shared" si="258"/>
        <v>Unsuccessful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8223</v>
      </c>
      <c r="H2325" t="s">
        <v>8244</v>
      </c>
      <c r="I2325" s="10">
        <f t="shared" si="256"/>
        <v>42814.755173611113</v>
      </c>
      <c r="J2325" s="10">
        <f t="shared" si="257"/>
        <v>42807.755173611113</v>
      </c>
      <c r="K2325">
        <v>1490033247</v>
      </c>
      <c r="L2325">
        <v>1489428447</v>
      </c>
      <c r="M2325" t="b">
        <v>0</v>
      </c>
      <c r="N2325">
        <v>4</v>
      </c>
      <c r="O2325" s="5">
        <f t="shared" si="252"/>
        <v>0.48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t="s">
        <v>8296</v>
      </c>
      <c r="T2325" t="b">
        <v>0</v>
      </c>
      <c r="U2325" t="str">
        <f t="shared" si="258"/>
        <v>Unsuccessful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8224</v>
      </c>
      <c r="H2326" t="s">
        <v>8245</v>
      </c>
      <c r="I2326" s="10">
        <f t="shared" si="256"/>
        <v>42820.843576388885</v>
      </c>
      <c r="J2326" s="10">
        <f t="shared" si="257"/>
        <v>42790.885243055556</v>
      </c>
      <c r="K2326">
        <v>1490559285</v>
      </c>
      <c r="L2326">
        <v>1487970885</v>
      </c>
      <c r="M2326" t="b">
        <v>0</v>
      </c>
      <c r="N2326">
        <v>61</v>
      </c>
      <c r="O2326" s="5">
        <f t="shared" si="252"/>
        <v>0.20733333333333334</v>
      </c>
      <c r="P2326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t="s">
        <v>8296</v>
      </c>
      <c r="T2326" t="b">
        <v>0</v>
      </c>
      <c r="U2326" t="str">
        <f t="shared" si="258"/>
        <v>Unsuccessful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8223</v>
      </c>
      <c r="H2327" t="s">
        <v>8244</v>
      </c>
      <c r="I2327" s="10">
        <f t="shared" si="256"/>
        <v>42823.980682870373</v>
      </c>
      <c r="J2327" s="10">
        <f t="shared" si="257"/>
        <v>42794.022349537037</v>
      </c>
      <c r="K2327">
        <v>1490830331</v>
      </c>
      <c r="L2327">
        <v>1488241931</v>
      </c>
      <c r="M2327" t="b">
        <v>0</v>
      </c>
      <c r="N2327">
        <v>7</v>
      </c>
      <c r="O2327" s="5">
        <f t="shared" si="252"/>
        <v>0.08</v>
      </c>
      <c r="P232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t="s">
        <v>8296</v>
      </c>
      <c r="T2327" t="b">
        <v>0</v>
      </c>
      <c r="U2327" t="str">
        <f t="shared" si="258"/>
        <v>Unsuccessful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8223</v>
      </c>
      <c r="H2328" t="s">
        <v>8244</v>
      </c>
      <c r="I2328" s="10">
        <f t="shared" si="256"/>
        <v>42855.708333333328</v>
      </c>
      <c r="J2328" s="10">
        <f t="shared" si="257"/>
        <v>42804.034120370372</v>
      </c>
      <c r="K2328">
        <v>1493571600</v>
      </c>
      <c r="L2328">
        <v>1489106948</v>
      </c>
      <c r="M2328" t="b">
        <v>0</v>
      </c>
      <c r="N2328">
        <v>1</v>
      </c>
      <c r="O2328" s="5">
        <f t="shared" si="252"/>
        <v>7.1999999999999998E-3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t="s">
        <v>8296</v>
      </c>
      <c r="T2328" t="b">
        <v>0</v>
      </c>
      <c r="U2328" t="str">
        <f t="shared" si="258"/>
        <v>Unsuccessful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8244</v>
      </c>
      <c r="I2329" s="10">
        <f t="shared" si="256"/>
        <v>41877.917129629626</v>
      </c>
      <c r="J2329" s="10">
        <f t="shared" si="257"/>
        <v>41842.917129629626</v>
      </c>
      <c r="K2329">
        <v>1409090440</v>
      </c>
      <c r="L2329">
        <v>1406066440</v>
      </c>
      <c r="M2329" t="b">
        <v>1</v>
      </c>
      <c r="N2329">
        <v>3355</v>
      </c>
      <c r="O2329" s="5">
        <f t="shared" si="252"/>
        <v>5.2609431428571432</v>
      </c>
      <c r="P2329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t="s">
        <v>8296</v>
      </c>
      <c r="T2329" t="b">
        <v>1</v>
      </c>
      <c r="U2329" t="str">
        <f t="shared" si="258"/>
        <v>Successful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8244</v>
      </c>
      <c r="I2330" s="10">
        <f t="shared" si="256"/>
        <v>42169.781678240739</v>
      </c>
      <c r="J2330" s="10">
        <f t="shared" si="257"/>
        <v>42139.781678240739</v>
      </c>
      <c r="K2330">
        <v>1434307537</v>
      </c>
      <c r="L2330">
        <v>1431715537</v>
      </c>
      <c r="M2330" t="b">
        <v>1</v>
      </c>
      <c r="N2330">
        <v>537</v>
      </c>
      <c r="O2330" s="5">
        <f t="shared" si="252"/>
        <v>2.5445000000000002</v>
      </c>
      <c r="P2330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t="s">
        <v>8296</v>
      </c>
      <c r="T2330" t="b">
        <v>1</v>
      </c>
      <c r="U2330" t="str">
        <f t="shared" si="258"/>
        <v>Successful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8244</v>
      </c>
      <c r="I2331" s="10">
        <f t="shared" si="256"/>
        <v>41837.624374999999</v>
      </c>
      <c r="J2331" s="10">
        <f t="shared" si="257"/>
        <v>41807.624374999999</v>
      </c>
      <c r="K2331">
        <v>1405609146</v>
      </c>
      <c r="L2331">
        <v>1403017146</v>
      </c>
      <c r="M2331" t="b">
        <v>1</v>
      </c>
      <c r="N2331">
        <v>125</v>
      </c>
      <c r="O2331" s="5">
        <f t="shared" si="252"/>
        <v>1.0591999999999999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t="s">
        <v>8296</v>
      </c>
      <c r="T2331" t="b">
        <v>1</v>
      </c>
      <c r="U2331" t="str">
        <f t="shared" si="258"/>
        <v>Successful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8244</v>
      </c>
      <c r="I2332" s="10">
        <f t="shared" si="256"/>
        <v>42363</v>
      </c>
      <c r="J2332" s="10">
        <f t="shared" si="257"/>
        <v>42332.89980324074</v>
      </c>
      <c r="K2332">
        <v>1451001600</v>
      </c>
      <c r="L2332">
        <v>1448400943</v>
      </c>
      <c r="M2332" t="b">
        <v>1</v>
      </c>
      <c r="N2332">
        <v>163</v>
      </c>
      <c r="O2332" s="5">
        <f t="shared" si="252"/>
        <v>1.0242285714285715</v>
      </c>
      <c r="P2332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t="s">
        <v>8296</v>
      </c>
      <c r="T2332" t="b">
        <v>1</v>
      </c>
      <c r="U2332" t="str">
        <f t="shared" si="258"/>
        <v>Successful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8244</v>
      </c>
      <c r="I2333" s="10">
        <f t="shared" si="256"/>
        <v>41869.005671296298</v>
      </c>
      <c r="J2333" s="10">
        <f t="shared" si="257"/>
        <v>41839.005671296298</v>
      </c>
      <c r="K2333">
        <v>1408320490</v>
      </c>
      <c r="L2333">
        <v>1405728490</v>
      </c>
      <c r="M2333" t="b">
        <v>1</v>
      </c>
      <c r="N2333">
        <v>283</v>
      </c>
      <c r="O2333" s="5">
        <f t="shared" si="252"/>
        <v>1.4431375</v>
      </c>
      <c r="P233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t="s">
        <v>8296</v>
      </c>
      <c r="T2333" t="b">
        <v>1</v>
      </c>
      <c r="U2333" t="str">
        <f t="shared" si="258"/>
        <v>Successful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8244</v>
      </c>
      <c r="I2334" s="10">
        <f t="shared" si="256"/>
        <v>42041.628136574072</v>
      </c>
      <c r="J2334" s="10">
        <f t="shared" si="257"/>
        <v>42011.628136574072</v>
      </c>
      <c r="K2334">
        <v>1423235071</v>
      </c>
      <c r="L2334">
        <v>1420643071</v>
      </c>
      <c r="M2334" t="b">
        <v>1</v>
      </c>
      <c r="N2334">
        <v>352</v>
      </c>
      <c r="O2334" s="5">
        <f t="shared" si="252"/>
        <v>1.06308</v>
      </c>
      <c r="P2334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t="s">
        <v>8296</v>
      </c>
      <c r="T2334" t="b">
        <v>1</v>
      </c>
      <c r="U2334" t="str">
        <f t="shared" si="258"/>
        <v>Successful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8244</v>
      </c>
      <c r="I2335" s="10">
        <f t="shared" si="256"/>
        <v>41788.743055555555</v>
      </c>
      <c r="J2335" s="10">
        <f t="shared" si="257"/>
        <v>41767.650347222225</v>
      </c>
      <c r="K2335">
        <v>1401385800</v>
      </c>
      <c r="L2335">
        <v>1399563390</v>
      </c>
      <c r="M2335" t="b">
        <v>1</v>
      </c>
      <c r="N2335">
        <v>94</v>
      </c>
      <c r="O2335" s="5">
        <f t="shared" si="252"/>
        <v>2.1216666666666666</v>
      </c>
      <c r="P233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t="s">
        <v>8296</v>
      </c>
      <c r="T2335" t="b">
        <v>1</v>
      </c>
      <c r="U2335" t="str">
        <f t="shared" si="258"/>
        <v>Successful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8244</v>
      </c>
      <c r="I2336" s="10">
        <f t="shared" si="256"/>
        <v>41948.731944444444</v>
      </c>
      <c r="J2336" s="10">
        <f t="shared" si="257"/>
        <v>41918.670115740737</v>
      </c>
      <c r="K2336">
        <v>1415208840</v>
      </c>
      <c r="L2336">
        <v>1412611498</v>
      </c>
      <c r="M2336" t="b">
        <v>1</v>
      </c>
      <c r="N2336">
        <v>67</v>
      </c>
      <c r="O2336" s="5">
        <f t="shared" si="252"/>
        <v>1.0195000000000001</v>
      </c>
      <c r="P2336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t="s">
        <v>8296</v>
      </c>
      <c r="T2336" t="b">
        <v>1</v>
      </c>
      <c r="U2336" t="str">
        <f t="shared" si="258"/>
        <v>Successful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8244</v>
      </c>
      <c r="I2337" s="10">
        <f t="shared" si="256"/>
        <v>41801.572256944448</v>
      </c>
      <c r="J2337" s="10">
        <f t="shared" si="257"/>
        <v>41771.572256944448</v>
      </c>
      <c r="K2337">
        <v>1402494243</v>
      </c>
      <c r="L2337">
        <v>1399902243</v>
      </c>
      <c r="M2337" t="b">
        <v>1</v>
      </c>
      <c r="N2337">
        <v>221</v>
      </c>
      <c r="O2337" s="5">
        <f t="shared" si="252"/>
        <v>1.0227200000000001</v>
      </c>
      <c r="P233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t="s">
        <v>8296</v>
      </c>
      <c r="T2337" t="b">
        <v>1</v>
      </c>
      <c r="U2337" t="str">
        <f t="shared" si="258"/>
        <v>Successful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8244</v>
      </c>
      <c r="I2338" s="10">
        <f t="shared" si="256"/>
        <v>41706.924710648149</v>
      </c>
      <c r="J2338" s="10">
        <f t="shared" si="257"/>
        <v>41666.924710648149</v>
      </c>
      <c r="K2338">
        <v>1394316695</v>
      </c>
      <c r="L2338">
        <v>1390860695</v>
      </c>
      <c r="M2338" t="b">
        <v>1</v>
      </c>
      <c r="N2338">
        <v>2165</v>
      </c>
      <c r="O2338" s="5">
        <f t="shared" si="252"/>
        <v>5.2073254999999996</v>
      </c>
      <c r="P2338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t="s">
        <v>8296</v>
      </c>
      <c r="T2338" t="b">
        <v>1</v>
      </c>
      <c r="U2338" t="str">
        <f t="shared" si="258"/>
        <v>Successful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8244</v>
      </c>
      <c r="I2339" s="10">
        <f t="shared" si="256"/>
        <v>41816.640543981484</v>
      </c>
      <c r="J2339" s="10">
        <f t="shared" si="257"/>
        <v>41786.640543981484</v>
      </c>
      <c r="K2339">
        <v>1403796143</v>
      </c>
      <c r="L2339">
        <v>1401204143</v>
      </c>
      <c r="M2339" t="b">
        <v>1</v>
      </c>
      <c r="N2339">
        <v>179</v>
      </c>
      <c r="O2339" s="5">
        <f t="shared" si="252"/>
        <v>1.1065833333333333</v>
      </c>
      <c r="P2339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t="s">
        <v>8296</v>
      </c>
      <c r="T2339" t="b">
        <v>1</v>
      </c>
      <c r="U2339" t="str">
        <f t="shared" si="258"/>
        <v>Successful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8244</v>
      </c>
      <c r="I2340" s="10">
        <f t="shared" si="256"/>
        <v>41819.89680555556</v>
      </c>
      <c r="J2340" s="10">
        <f t="shared" si="257"/>
        <v>41789.89680555556</v>
      </c>
      <c r="K2340">
        <v>1404077484</v>
      </c>
      <c r="L2340">
        <v>1401485484</v>
      </c>
      <c r="M2340" t="b">
        <v>1</v>
      </c>
      <c r="N2340">
        <v>123</v>
      </c>
      <c r="O2340" s="5">
        <f t="shared" si="252"/>
        <v>1.0114333333333334</v>
      </c>
      <c r="P2340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t="s">
        <v>8296</v>
      </c>
      <c r="T2340" t="b">
        <v>1</v>
      </c>
      <c r="U2340" t="str">
        <f t="shared" si="258"/>
        <v>Successful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8244</v>
      </c>
      <c r="I2341" s="10">
        <f t="shared" si="256"/>
        <v>42723.332638888889</v>
      </c>
      <c r="J2341" s="10">
        <f t="shared" si="257"/>
        <v>42692.79987268518</v>
      </c>
      <c r="K2341">
        <v>1482134340</v>
      </c>
      <c r="L2341">
        <v>1479496309</v>
      </c>
      <c r="M2341" t="b">
        <v>1</v>
      </c>
      <c r="N2341">
        <v>1104</v>
      </c>
      <c r="O2341" s="5">
        <f t="shared" si="252"/>
        <v>2.9420799999999998</v>
      </c>
      <c r="P2341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t="s">
        <v>8296</v>
      </c>
      <c r="T2341" t="b">
        <v>1</v>
      </c>
      <c r="U2341" t="str">
        <f t="shared" si="258"/>
        <v>Successful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8244</v>
      </c>
      <c r="I2342" s="10">
        <f t="shared" si="256"/>
        <v>42673.642800925925</v>
      </c>
      <c r="J2342" s="10">
        <f t="shared" si="257"/>
        <v>42643.642800925925</v>
      </c>
      <c r="K2342">
        <v>1477841138</v>
      </c>
      <c r="L2342">
        <v>1475249138</v>
      </c>
      <c r="M2342" t="b">
        <v>1</v>
      </c>
      <c r="N2342">
        <v>403</v>
      </c>
      <c r="O2342" s="5">
        <f t="shared" si="252"/>
        <v>1.0577749999999999</v>
      </c>
      <c r="P2342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t="s">
        <v>8296</v>
      </c>
      <c r="T2342" t="b">
        <v>1</v>
      </c>
      <c r="U2342" t="str">
        <f t="shared" si="258"/>
        <v>Successful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8223</v>
      </c>
      <c r="H2343" t="s">
        <v>8244</v>
      </c>
      <c r="I2343" s="10">
        <f t="shared" si="256"/>
        <v>42197.813703703709</v>
      </c>
      <c r="J2343" s="10">
        <f t="shared" si="257"/>
        <v>42167.813703703709</v>
      </c>
      <c r="K2343">
        <v>1436729504</v>
      </c>
      <c r="L2343">
        <v>1434137504</v>
      </c>
      <c r="M2343" t="b">
        <v>0</v>
      </c>
      <c r="N2343">
        <v>0</v>
      </c>
      <c r="O2343" s="5">
        <f t="shared" si="252"/>
        <v>0</v>
      </c>
      <c r="P2343" t="str">
        <f t="shared" si="253"/>
        <v>Received No Donations</v>
      </c>
      <c r="Q2343" t="str">
        <f t="shared" si="254"/>
        <v>technology</v>
      </c>
      <c r="R2343" t="str">
        <f t="shared" si="255"/>
        <v>web</v>
      </c>
      <c r="S2343" t="s">
        <v>8270</v>
      </c>
      <c r="T2343" t="b">
        <v>0</v>
      </c>
      <c r="U2343" t="str">
        <f t="shared" si="258"/>
        <v>Unsuccessful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8223</v>
      </c>
      <c r="H2344" t="s">
        <v>8244</v>
      </c>
      <c r="I2344" s="10">
        <f t="shared" si="256"/>
        <v>41918.208333333336</v>
      </c>
      <c r="J2344" s="10">
        <f t="shared" si="257"/>
        <v>41897.702199074076</v>
      </c>
      <c r="K2344">
        <v>1412571600</v>
      </c>
      <c r="L2344">
        <v>1410799870</v>
      </c>
      <c r="M2344" t="b">
        <v>0</v>
      </c>
      <c r="N2344">
        <v>0</v>
      </c>
      <c r="O2344" s="5">
        <f t="shared" si="252"/>
        <v>0</v>
      </c>
      <c r="P2344" t="str">
        <f t="shared" si="253"/>
        <v>Received No Donations</v>
      </c>
      <c r="Q2344" t="str">
        <f t="shared" si="254"/>
        <v>technology</v>
      </c>
      <c r="R2344" t="str">
        <f t="shared" si="255"/>
        <v>web</v>
      </c>
      <c r="S2344" t="s">
        <v>8270</v>
      </c>
      <c r="T2344" t="b">
        <v>0</v>
      </c>
      <c r="U2344" t="str">
        <f t="shared" si="258"/>
        <v>Unsuccessful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8223</v>
      </c>
      <c r="H2345" t="s">
        <v>8244</v>
      </c>
      <c r="I2345" s="10">
        <f t="shared" si="256"/>
        <v>42377.82430555555</v>
      </c>
      <c r="J2345" s="10">
        <f t="shared" si="257"/>
        <v>42327.825289351851</v>
      </c>
      <c r="K2345">
        <v>1452282420</v>
      </c>
      <c r="L2345">
        <v>1447962505</v>
      </c>
      <c r="M2345" t="b">
        <v>0</v>
      </c>
      <c r="N2345">
        <v>1</v>
      </c>
      <c r="O2345" s="5">
        <f t="shared" si="252"/>
        <v>0.03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t="s">
        <v>8270</v>
      </c>
      <c r="T2345" t="b">
        <v>0</v>
      </c>
      <c r="U2345" t="str">
        <f t="shared" si="258"/>
        <v>Unsuccessful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8228</v>
      </c>
      <c r="H2346" t="s">
        <v>8249</v>
      </c>
      <c r="I2346" s="10">
        <f t="shared" si="256"/>
        <v>42545.727650462963</v>
      </c>
      <c r="J2346" s="10">
        <f t="shared" si="257"/>
        <v>42515.727650462963</v>
      </c>
      <c r="K2346">
        <v>1466789269</v>
      </c>
      <c r="L2346">
        <v>1464197269</v>
      </c>
      <c r="M2346" t="b">
        <v>0</v>
      </c>
      <c r="N2346">
        <v>1</v>
      </c>
      <c r="O2346" s="5">
        <f t="shared" si="252"/>
        <v>1E-3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t="s">
        <v>8270</v>
      </c>
      <c r="T2346" t="b">
        <v>0</v>
      </c>
      <c r="U2346" t="str">
        <f t="shared" si="258"/>
        <v>Unsuccessful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8223</v>
      </c>
      <c r="H2347" t="s">
        <v>8244</v>
      </c>
      <c r="I2347" s="10">
        <f t="shared" si="256"/>
        <v>42094.985416666663</v>
      </c>
      <c r="J2347" s="10">
        <f t="shared" si="257"/>
        <v>42060.001805555556</v>
      </c>
      <c r="K2347">
        <v>1427845140</v>
      </c>
      <c r="L2347">
        <v>1424822556</v>
      </c>
      <c r="M2347" t="b">
        <v>0</v>
      </c>
      <c r="N2347">
        <v>0</v>
      </c>
      <c r="O2347" s="5">
        <f t="shared" si="252"/>
        <v>0</v>
      </c>
      <c r="P2347" t="str">
        <f t="shared" si="253"/>
        <v>Received No Donations</v>
      </c>
      <c r="Q2347" t="str">
        <f t="shared" si="254"/>
        <v>technology</v>
      </c>
      <c r="R2347" t="str">
        <f t="shared" si="255"/>
        <v>web</v>
      </c>
      <c r="S2347" t="s">
        <v>8270</v>
      </c>
      <c r="T2347" t="b">
        <v>0</v>
      </c>
      <c r="U2347" t="str">
        <f t="shared" si="258"/>
        <v>Unsuccessful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8223</v>
      </c>
      <c r="H2348" t="s">
        <v>8244</v>
      </c>
      <c r="I2348" s="10">
        <f t="shared" si="256"/>
        <v>42660.79896990741</v>
      </c>
      <c r="J2348" s="10">
        <f t="shared" si="257"/>
        <v>42615.79896990741</v>
      </c>
      <c r="K2348">
        <v>1476731431</v>
      </c>
      <c r="L2348">
        <v>1472843431</v>
      </c>
      <c r="M2348" t="b">
        <v>0</v>
      </c>
      <c r="N2348">
        <v>3</v>
      </c>
      <c r="O2348" s="5">
        <f t="shared" si="252"/>
        <v>6.4999999999999997E-4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t="s">
        <v>8270</v>
      </c>
      <c r="T2348" t="b">
        <v>0</v>
      </c>
      <c r="U2348" t="str">
        <f t="shared" si="258"/>
        <v>Unsuccessful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8223</v>
      </c>
      <c r="H2349" t="s">
        <v>8244</v>
      </c>
      <c r="I2349" s="10">
        <f t="shared" si="256"/>
        <v>42607.607361111106</v>
      </c>
      <c r="J2349" s="10">
        <f t="shared" si="257"/>
        <v>42577.607361111106</v>
      </c>
      <c r="K2349">
        <v>1472135676</v>
      </c>
      <c r="L2349">
        <v>1469543676</v>
      </c>
      <c r="M2349" t="b">
        <v>0</v>
      </c>
      <c r="N2349">
        <v>1</v>
      </c>
      <c r="O2349" s="5">
        <f t="shared" si="252"/>
        <v>1.4999999999999999E-2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t="s">
        <v>8270</v>
      </c>
      <c r="T2349" t="b">
        <v>0</v>
      </c>
      <c r="U2349" t="str">
        <f t="shared" si="258"/>
        <v>Unsuccessful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8223</v>
      </c>
      <c r="H2350" t="s">
        <v>8244</v>
      </c>
      <c r="I2350" s="10">
        <f t="shared" si="256"/>
        <v>42420.932152777779</v>
      </c>
      <c r="J2350" s="10">
        <f t="shared" si="257"/>
        <v>42360.932152777779</v>
      </c>
      <c r="K2350">
        <v>1456006938</v>
      </c>
      <c r="L2350">
        <v>1450822938</v>
      </c>
      <c r="M2350" t="b">
        <v>0</v>
      </c>
      <c r="N2350">
        <v>5</v>
      </c>
      <c r="O2350" s="5">
        <f t="shared" si="252"/>
        <v>3.8571428571428572E-3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t="s">
        <v>8270</v>
      </c>
      <c r="T2350" t="b">
        <v>0</v>
      </c>
      <c r="U2350" t="str">
        <f t="shared" si="258"/>
        <v>Unsuccessful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8234</v>
      </c>
      <c r="H2351" t="s">
        <v>8253</v>
      </c>
      <c r="I2351" s="10">
        <f t="shared" si="256"/>
        <v>42227.775787037041</v>
      </c>
      <c r="J2351" s="10">
        <f t="shared" si="257"/>
        <v>42198.775787037041</v>
      </c>
      <c r="K2351">
        <v>1439318228</v>
      </c>
      <c r="L2351">
        <v>1436812628</v>
      </c>
      <c r="M2351" t="b">
        <v>0</v>
      </c>
      <c r="N2351">
        <v>0</v>
      </c>
      <c r="O2351" s="5">
        <f t="shared" si="252"/>
        <v>0</v>
      </c>
      <c r="P2351" t="str">
        <f t="shared" si="253"/>
        <v>Received No Donations</v>
      </c>
      <c r="Q2351" t="str">
        <f t="shared" si="254"/>
        <v>technology</v>
      </c>
      <c r="R2351" t="str">
        <f t="shared" si="255"/>
        <v>web</v>
      </c>
      <c r="S2351" t="s">
        <v>8270</v>
      </c>
      <c r="T2351" t="b">
        <v>0</v>
      </c>
      <c r="U2351" t="str">
        <f t="shared" si="258"/>
        <v>Unsuccessful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8240</v>
      </c>
      <c r="H2352" t="s">
        <v>8247</v>
      </c>
      <c r="I2352" s="10">
        <f t="shared" si="256"/>
        <v>42738.842245370368</v>
      </c>
      <c r="J2352" s="10">
        <f t="shared" si="257"/>
        <v>42708.842245370368</v>
      </c>
      <c r="K2352">
        <v>1483474370</v>
      </c>
      <c r="L2352">
        <v>1480882370</v>
      </c>
      <c r="M2352" t="b">
        <v>0</v>
      </c>
      <c r="N2352">
        <v>0</v>
      </c>
      <c r="O2352" s="5">
        <f t="shared" si="252"/>
        <v>0</v>
      </c>
      <c r="P2352" t="str">
        <f t="shared" si="253"/>
        <v>Received No Donations</v>
      </c>
      <c r="Q2352" t="str">
        <f t="shared" si="254"/>
        <v>technology</v>
      </c>
      <c r="R2352" t="str">
        <f t="shared" si="255"/>
        <v>web</v>
      </c>
      <c r="S2352" t="s">
        <v>8270</v>
      </c>
      <c r="T2352" t="b">
        <v>0</v>
      </c>
      <c r="U2352" t="str">
        <f t="shared" si="258"/>
        <v>Unsuccessful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8227</v>
      </c>
      <c r="H2353" t="s">
        <v>8248</v>
      </c>
      <c r="I2353" s="10">
        <f t="shared" si="256"/>
        <v>42124.101145833338</v>
      </c>
      <c r="J2353" s="10">
        <f t="shared" si="257"/>
        <v>42094.101145833338</v>
      </c>
      <c r="K2353">
        <v>1430360739</v>
      </c>
      <c r="L2353">
        <v>1427768739</v>
      </c>
      <c r="M2353" t="b">
        <v>0</v>
      </c>
      <c r="N2353">
        <v>7</v>
      </c>
      <c r="O2353" s="5">
        <f t="shared" si="252"/>
        <v>5.7142857142857143E-3</v>
      </c>
      <c r="P235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t="s">
        <v>8270</v>
      </c>
      <c r="T2353" t="b">
        <v>0</v>
      </c>
      <c r="U2353" t="str">
        <f t="shared" si="258"/>
        <v>Unsuccessful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8223</v>
      </c>
      <c r="H2354" t="s">
        <v>8244</v>
      </c>
      <c r="I2354" s="10">
        <f t="shared" si="256"/>
        <v>42161.633703703701</v>
      </c>
      <c r="J2354" s="10">
        <f t="shared" si="257"/>
        <v>42101.633703703701</v>
      </c>
      <c r="K2354">
        <v>1433603552</v>
      </c>
      <c r="L2354">
        <v>1428419552</v>
      </c>
      <c r="M2354" t="b">
        <v>0</v>
      </c>
      <c r="N2354">
        <v>0</v>
      </c>
      <c r="O2354" s="5">
        <f t="shared" si="252"/>
        <v>0</v>
      </c>
      <c r="P2354" t="str">
        <f t="shared" si="253"/>
        <v>Received No Donations</v>
      </c>
      <c r="Q2354" t="str">
        <f t="shared" si="254"/>
        <v>technology</v>
      </c>
      <c r="R2354" t="str">
        <f t="shared" si="255"/>
        <v>web</v>
      </c>
      <c r="S2354" t="s">
        <v>8270</v>
      </c>
      <c r="T2354" t="b">
        <v>0</v>
      </c>
      <c r="U2354" t="str">
        <f t="shared" si="258"/>
        <v>Unsuccessful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8223</v>
      </c>
      <c r="H2355" t="s">
        <v>8244</v>
      </c>
      <c r="I2355" s="10">
        <f t="shared" si="256"/>
        <v>42115.676180555558</v>
      </c>
      <c r="J2355" s="10">
        <f t="shared" si="257"/>
        <v>42103.676180555558</v>
      </c>
      <c r="K2355">
        <v>1429632822</v>
      </c>
      <c r="L2355">
        <v>1428596022</v>
      </c>
      <c r="M2355" t="b">
        <v>0</v>
      </c>
      <c r="N2355">
        <v>0</v>
      </c>
      <c r="O2355" s="5">
        <f t="shared" si="252"/>
        <v>0</v>
      </c>
      <c r="P2355" t="str">
        <f t="shared" si="253"/>
        <v>Received No Donations</v>
      </c>
      <c r="Q2355" t="str">
        <f t="shared" si="254"/>
        <v>technology</v>
      </c>
      <c r="R2355" t="str">
        <f t="shared" si="255"/>
        <v>web</v>
      </c>
      <c r="S2355" t="s">
        <v>8270</v>
      </c>
      <c r="T2355" t="b">
        <v>0</v>
      </c>
      <c r="U2355" t="str">
        <f t="shared" si="258"/>
        <v>Unsuccessful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8223</v>
      </c>
      <c r="H2356" t="s">
        <v>8244</v>
      </c>
      <c r="I2356" s="10">
        <f t="shared" si="256"/>
        <v>42014.722916666666</v>
      </c>
      <c r="J2356" s="10">
        <f t="shared" si="257"/>
        <v>41954.722916666666</v>
      </c>
      <c r="K2356">
        <v>1420910460</v>
      </c>
      <c r="L2356">
        <v>1415726460</v>
      </c>
      <c r="M2356" t="b">
        <v>0</v>
      </c>
      <c r="N2356">
        <v>1</v>
      </c>
      <c r="O2356" s="5">
        <f t="shared" si="252"/>
        <v>7.1428571428571429E-4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t="s">
        <v>8270</v>
      </c>
      <c r="T2356" t="b">
        <v>0</v>
      </c>
      <c r="U2356" t="str">
        <f t="shared" si="258"/>
        <v>Unsuccessful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8225</v>
      </c>
      <c r="H2357" t="s">
        <v>8246</v>
      </c>
      <c r="I2357" s="10">
        <f t="shared" si="256"/>
        <v>42126.918240740742</v>
      </c>
      <c r="J2357" s="10">
        <f t="shared" si="257"/>
        <v>42096.918240740742</v>
      </c>
      <c r="K2357">
        <v>1430604136</v>
      </c>
      <c r="L2357">
        <v>1428012136</v>
      </c>
      <c r="M2357" t="b">
        <v>0</v>
      </c>
      <c r="N2357">
        <v>2</v>
      </c>
      <c r="O2357" s="5">
        <f t="shared" si="252"/>
        <v>6.875E-3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t="s">
        <v>8270</v>
      </c>
      <c r="T2357" t="b">
        <v>0</v>
      </c>
      <c r="U2357" t="str">
        <f t="shared" si="258"/>
        <v>Unsuccessful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8232</v>
      </c>
      <c r="H2358" t="s">
        <v>8247</v>
      </c>
      <c r="I2358" s="10">
        <f t="shared" si="256"/>
        <v>42160.78361111111</v>
      </c>
      <c r="J2358" s="10">
        <f t="shared" si="257"/>
        <v>42130.78361111111</v>
      </c>
      <c r="K2358">
        <v>1433530104</v>
      </c>
      <c r="L2358">
        <v>1430938104</v>
      </c>
      <c r="M2358" t="b">
        <v>0</v>
      </c>
      <c r="N2358">
        <v>0</v>
      </c>
      <c r="O2358" s="5">
        <f t="shared" si="252"/>
        <v>0</v>
      </c>
      <c r="P2358" t="str">
        <f t="shared" si="253"/>
        <v>Received No Donations</v>
      </c>
      <c r="Q2358" t="str">
        <f t="shared" si="254"/>
        <v>technology</v>
      </c>
      <c r="R2358" t="str">
        <f t="shared" si="255"/>
        <v>web</v>
      </c>
      <c r="S2358" t="s">
        <v>8270</v>
      </c>
      <c r="T2358" t="b">
        <v>0</v>
      </c>
      <c r="U2358" t="str">
        <f t="shared" si="258"/>
        <v>Unsuccessful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8224</v>
      </c>
      <c r="H2359" t="s">
        <v>8245</v>
      </c>
      <c r="I2359" s="10">
        <f t="shared" si="256"/>
        <v>42294.620115740741</v>
      </c>
      <c r="J2359" s="10">
        <f t="shared" si="257"/>
        <v>42264.620115740741</v>
      </c>
      <c r="K2359">
        <v>1445093578</v>
      </c>
      <c r="L2359">
        <v>1442501578</v>
      </c>
      <c r="M2359" t="b">
        <v>0</v>
      </c>
      <c r="N2359">
        <v>0</v>
      </c>
      <c r="O2359" s="5">
        <f t="shared" si="252"/>
        <v>0</v>
      </c>
      <c r="P2359" t="str">
        <f t="shared" si="253"/>
        <v>Received No Donations</v>
      </c>
      <c r="Q2359" t="str">
        <f t="shared" si="254"/>
        <v>technology</v>
      </c>
      <c r="R2359" t="str">
        <f t="shared" si="255"/>
        <v>web</v>
      </c>
      <c r="S2359" t="s">
        <v>8270</v>
      </c>
      <c r="T2359" t="b">
        <v>0</v>
      </c>
      <c r="U2359" t="str">
        <f t="shared" si="258"/>
        <v>Unsuccessful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8224</v>
      </c>
      <c r="H2360" t="s">
        <v>8245</v>
      </c>
      <c r="I2360" s="10">
        <f t="shared" si="256"/>
        <v>42035.027083333334</v>
      </c>
      <c r="J2360" s="10">
        <f t="shared" si="257"/>
        <v>41978.930972222224</v>
      </c>
      <c r="K2360">
        <v>1422664740</v>
      </c>
      <c r="L2360">
        <v>1417818036</v>
      </c>
      <c r="M2360" t="b">
        <v>0</v>
      </c>
      <c r="N2360">
        <v>0</v>
      </c>
      <c r="O2360" s="5">
        <f t="shared" si="252"/>
        <v>0</v>
      </c>
      <c r="P2360" t="str">
        <f t="shared" si="253"/>
        <v>Received No Donations</v>
      </c>
      <c r="Q2360" t="str">
        <f t="shared" si="254"/>
        <v>technology</v>
      </c>
      <c r="R2360" t="str">
        <f t="shared" si="255"/>
        <v>web</v>
      </c>
      <c r="S2360" t="s">
        <v>8270</v>
      </c>
      <c r="T2360" t="b">
        <v>0</v>
      </c>
      <c r="U2360" t="str">
        <f t="shared" si="258"/>
        <v>Unsuccessful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8223</v>
      </c>
      <c r="H2361" t="s">
        <v>8244</v>
      </c>
      <c r="I2361" s="10">
        <f t="shared" si="256"/>
        <v>42219.649583333332</v>
      </c>
      <c r="J2361" s="10">
        <f t="shared" si="257"/>
        <v>42159.649583333332</v>
      </c>
      <c r="K2361">
        <v>1438616124</v>
      </c>
      <c r="L2361">
        <v>1433432124</v>
      </c>
      <c r="M2361" t="b">
        <v>0</v>
      </c>
      <c r="N2361">
        <v>3</v>
      </c>
      <c r="O2361" s="5">
        <f t="shared" si="252"/>
        <v>0.14680000000000001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t="s">
        <v>8270</v>
      </c>
      <c r="T2361" t="b">
        <v>0</v>
      </c>
      <c r="U2361" t="str">
        <f t="shared" si="258"/>
        <v>Unsuccessful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8228</v>
      </c>
      <c r="H2362" t="s">
        <v>8249</v>
      </c>
      <c r="I2362" s="10">
        <f t="shared" si="256"/>
        <v>42407.70694444445</v>
      </c>
      <c r="J2362" s="10">
        <f t="shared" si="257"/>
        <v>42377.70694444445</v>
      </c>
      <c r="K2362">
        <v>1454864280</v>
      </c>
      <c r="L2362">
        <v>1452272280</v>
      </c>
      <c r="M2362" t="b">
        <v>0</v>
      </c>
      <c r="N2362">
        <v>1</v>
      </c>
      <c r="O2362" s="5">
        <f t="shared" si="252"/>
        <v>4.0000000000000002E-4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t="s">
        <v>8270</v>
      </c>
      <c r="T2362" t="b">
        <v>0</v>
      </c>
      <c r="U2362" t="str">
        <f t="shared" si="258"/>
        <v>Unsuccessful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8228</v>
      </c>
      <c r="H2363" t="s">
        <v>8249</v>
      </c>
      <c r="I2363" s="10">
        <f t="shared" si="256"/>
        <v>42490.916666666672</v>
      </c>
      <c r="J2363" s="10">
        <f t="shared" si="257"/>
        <v>42466.858888888892</v>
      </c>
      <c r="K2363">
        <v>1462053600</v>
      </c>
      <c r="L2363">
        <v>1459975008</v>
      </c>
      <c r="M2363" t="b">
        <v>0</v>
      </c>
      <c r="N2363">
        <v>0</v>
      </c>
      <c r="O2363" s="5">
        <f t="shared" si="252"/>
        <v>0</v>
      </c>
      <c r="P2363" t="str">
        <f t="shared" si="253"/>
        <v>Received No Donations</v>
      </c>
      <c r="Q2363" t="str">
        <f t="shared" si="254"/>
        <v>technology</v>
      </c>
      <c r="R2363" t="str">
        <f t="shared" si="255"/>
        <v>web</v>
      </c>
      <c r="S2363" t="s">
        <v>8270</v>
      </c>
      <c r="T2363" t="b">
        <v>0</v>
      </c>
      <c r="U2363" t="str">
        <f t="shared" si="258"/>
        <v>Unsuccessful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8223</v>
      </c>
      <c r="H2364" t="s">
        <v>8244</v>
      </c>
      <c r="I2364" s="10">
        <f t="shared" si="256"/>
        <v>41984.688310185185</v>
      </c>
      <c r="J2364" s="10">
        <f t="shared" si="257"/>
        <v>41954.688310185185</v>
      </c>
      <c r="K2364">
        <v>1418315470</v>
      </c>
      <c r="L2364">
        <v>1415723470</v>
      </c>
      <c r="M2364" t="b">
        <v>0</v>
      </c>
      <c r="N2364">
        <v>2</v>
      </c>
      <c r="O2364" s="5">
        <f t="shared" si="252"/>
        <v>0.2857142857142857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t="s">
        <v>8270</v>
      </c>
      <c r="T2364" t="b">
        <v>0</v>
      </c>
      <c r="U2364" t="str">
        <f t="shared" si="258"/>
        <v>Unsuccessful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8223</v>
      </c>
      <c r="H2365" t="s">
        <v>8244</v>
      </c>
      <c r="I2365" s="10">
        <f t="shared" si="256"/>
        <v>42367.011574074073</v>
      </c>
      <c r="J2365" s="10">
        <f t="shared" si="257"/>
        <v>42322.011574074073</v>
      </c>
      <c r="K2365">
        <v>1451348200</v>
      </c>
      <c r="L2365">
        <v>1447460200</v>
      </c>
      <c r="M2365" t="b">
        <v>0</v>
      </c>
      <c r="N2365">
        <v>0</v>
      </c>
      <c r="O2365" s="5">
        <f t="shared" si="252"/>
        <v>0</v>
      </c>
      <c r="P2365" t="str">
        <f t="shared" si="253"/>
        <v>Received No Donations</v>
      </c>
      <c r="Q2365" t="str">
        <f t="shared" si="254"/>
        <v>technology</v>
      </c>
      <c r="R2365" t="str">
        <f t="shared" si="255"/>
        <v>web</v>
      </c>
      <c r="S2365" t="s">
        <v>8270</v>
      </c>
      <c r="T2365" t="b">
        <v>0</v>
      </c>
      <c r="U2365" t="str">
        <f t="shared" si="258"/>
        <v>Unsuccessful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8223</v>
      </c>
      <c r="H2366" t="s">
        <v>8244</v>
      </c>
      <c r="I2366" s="10">
        <f t="shared" si="256"/>
        <v>42303.934675925921</v>
      </c>
      <c r="J2366" s="10">
        <f t="shared" si="257"/>
        <v>42248.934675925921</v>
      </c>
      <c r="K2366">
        <v>1445898356</v>
      </c>
      <c r="L2366">
        <v>1441146356</v>
      </c>
      <c r="M2366" t="b">
        <v>0</v>
      </c>
      <c r="N2366">
        <v>0</v>
      </c>
      <c r="O2366" s="5">
        <f t="shared" si="252"/>
        <v>0</v>
      </c>
      <c r="P2366" t="str">
        <f t="shared" si="253"/>
        <v>Received No Donations</v>
      </c>
      <c r="Q2366" t="str">
        <f t="shared" si="254"/>
        <v>technology</v>
      </c>
      <c r="R2366" t="str">
        <f t="shared" si="255"/>
        <v>web</v>
      </c>
      <c r="S2366" t="s">
        <v>8270</v>
      </c>
      <c r="T2366" t="b">
        <v>0</v>
      </c>
      <c r="U2366" t="str">
        <f t="shared" si="258"/>
        <v>Unsuccessful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8236</v>
      </c>
      <c r="H2367" t="s">
        <v>8247</v>
      </c>
      <c r="I2367" s="10">
        <f t="shared" si="256"/>
        <v>42386.958333333328</v>
      </c>
      <c r="J2367" s="10">
        <f t="shared" si="257"/>
        <v>42346.736400462964</v>
      </c>
      <c r="K2367">
        <v>1453071600</v>
      </c>
      <c r="L2367">
        <v>1449596425</v>
      </c>
      <c r="M2367" t="b">
        <v>0</v>
      </c>
      <c r="N2367">
        <v>0</v>
      </c>
      <c r="O2367" s="5">
        <f t="shared" si="252"/>
        <v>0</v>
      </c>
      <c r="P2367" t="str">
        <f t="shared" si="253"/>
        <v>Received No Donations</v>
      </c>
      <c r="Q2367" t="str">
        <f t="shared" si="254"/>
        <v>technology</v>
      </c>
      <c r="R2367" t="str">
        <f t="shared" si="255"/>
        <v>web</v>
      </c>
      <c r="S2367" t="s">
        <v>8270</v>
      </c>
      <c r="T2367" t="b">
        <v>0</v>
      </c>
      <c r="U2367" t="str">
        <f t="shared" si="258"/>
        <v>Unsuccessful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8224</v>
      </c>
      <c r="H2368" t="s">
        <v>8245</v>
      </c>
      <c r="I2368" s="10">
        <f t="shared" si="256"/>
        <v>42298.531631944439</v>
      </c>
      <c r="J2368" s="10">
        <f t="shared" si="257"/>
        <v>42268.531631944439</v>
      </c>
      <c r="K2368">
        <v>1445431533</v>
      </c>
      <c r="L2368">
        <v>1442839533</v>
      </c>
      <c r="M2368" t="b">
        <v>0</v>
      </c>
      <c r="N2368">
        <v>27</v>
      </c>
      <c r="O2368" s="5">
        <f t="shared" si="252"/>
        <v>0.1052</v>
      </c>
      <c r="P2368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t="s">
        <v>8270</v>
      </c>
      <c r="T2368" t="b">
        <v>0</v>
      </c>
      <c r="U2368" t="str">
        <f t="shared" si="258"/>
        <v>Unsuccessful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8223</v>
      </c>
      <c r="H2369" t="s">
        <v>8244</v>
      </c>
      <c r="I2369" s="10">
        <f t="shared" si="256"/>
        <v>42485.928425925929</v>
      </c>
      <c r="J2369" s="10">
        <f t="shared" si="257"/>
        <v>42425.970092592594</v>
      </c>
      <c r="K2369">
        <v>1461622616</v>
      </c>
      <c r="L2369">
        <v>1456442216</v>
      </c>
      <c r="M2369" t="b">
        <v>0</v>
      </c>
      <c r="N2369">
        <v>14</v>
      </c>
      <c r="O2369" s="5">
        <f t="shared" si="252"/>
        <v>1.34E-2</v>
      </c>
      <c r="P2369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t="s">
        <v>8270</v>
      </c>
      <c r="T2369" t="b">
        <v>0</v>
      </c>
      <c r="U2369" t="str">
        <f t="shared" si="258"/>
        <v>Unsuccessful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8223</v>
      </c>
      <c r="H2370" t="s">
        <v>8244</v>
      </c>
      <c r="I2370" s="10">
        <f t="shared" si="256"/>
        <v>42108.680150462962</v>
      </c>
      <c r="J2370" s="10">
        <f t="shared" si="257"/>
        <v>42063.721817129626</v>
      </c>
      <c r="K2370">
        <v>1429028365</v>
      </c>
      <c r="L2370">
        <v>1425143965</v>
      </c>
      <c r="M2370" t="b">
        <v>0</v>
      </c>
      <c r="N2370">
        <v>2</v>
      </c>
      <c r="O2370" s="5">
        <f t="shared" ref="O2370:O2433" si="259">E2370/D2370</f>
        <v>2.5000000000000001E-3</v>
      </c>
      <c r="P2370">
        <f t="shared" ref="P2370:P2433" si="260">IFERROR((E2370/N2370),"Received No Donations")</f>
        <v>50</v>
      </c>
      <c r="Q2370" t="str">
        <f t="shared" ref="Q2370:Q2433" si="261">LEFT(S2370,FIND("/",S2370)-1)</f>
        <v>technology</v>
      </c>
      <c r="R2370" t="str">
        <f t="shared" ref="R2370:R2433" si="262">RIGHT(S2370,LEN(S2370)-FIND("/",S2370))</f>
        <v>web</v>
      </c>
      <c r="S2370" t="s">
        <v>8270</v>
      </c>
      <c r="T2370" t="b">
        <v>0</v>
      </c>
      <c r="U2370" t="str">
        <f t="shared" si="258"/>
        <v>Unsuccessful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8223</v>
      </c>
      <c r="H2371" t="s">
        <v>8244</v>
      </c>
      <c r="I2371" s="10">
        <f t="shared" ref="I2371:I2434" si="263">((K2371/86400)/IF(LEN(K2371)=13,1000,1))+DATE(1970,1,1)</f>
        <v>42410.812627314815</v>
      </c>
      <c r="J2371" s="10">
        <f t="shared" ref="J2371:J2434" si="264">((L2371/86400)/IF(LEN(L2371)=13,1000,1))+DATE(1970,1,1)</f>
        <v>42380.812627314815</v>
      </c>
      <c r="K2371">
        <v>1455132611</v>
      </c>
      <c r="L2371">
        <v>1452540611</v>
      </c>
      <c r="M2371" t="b">
        <v>0</v>
      </c>
      <c r="N2371">
        <v>0</v>
      </c>
      <c r="O2371" s="5">
        <f t="shared" si="259"/>
        <v>0</v>
      </c>
      <c r="P2371" t="str">
        <f t="shared" si="260"/>
        <v>Received No Donations</v>
      </c>
      <c r="Q2371" t="str">
        <f t="shared" si="261"/>
        <v>technology</v>
      </c>
      <c r="R2371" t="str">
        <f t="shared" si="262"/>
        <v>web</v>
      </c>
      <c r="S2371" t="s">
        <v>8270</v>
      </c>
      <c r="T2371" t="b">
        <v>0</v>
      </c>
      <c r="U2371" t="str">
        <f t="shared" ref="U2371:U2434" si="265">IF(F2371="successful","Successful","Unsuccessful")</f>
        <v>Unsuccessful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8223</v>
      </c>
      <c r="H2372" t="s">
        <v>8244</v>
      </c>
      <c r="I2372" s="10">
        <f t="shared" si="263"/>
        <v>41991.18913194444</v>
      </c>
      <c r="J2372" s="10">
        <f t="shared" si="264"/>
        <v>41961.18913194444</v>
      </c>
      <c r="K2372">
        <v>1418877141</v>
      </c>
      <c r="L2372">
        <v>1416285141</v>
      </c>
      <c r="M2372" t="b">
        <v>0</v>
      </c>
      <c r="N2372">
        <v>4</v>
      </c>
      <c r="O2372" s="5">
        <f t="shared" si="259"/>
        <v>3.2799999999999999E-3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t="s">
        <v>8270</v>
      </c>
      <c r="T2372" t="b">
        <v>0</v>
      </c>
      <c r="U2372" t="str">
        <f t="shared" si="265"/>
        <v>Unsuccessful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8223</v>
      </c>
      <c r="H2373" t="s">
        <v>8244</v>
      </c>
      <c r="I2373" s="10">
        <f t="shared" si="263"/>
        <v>42180.777731481481</v>
      </c>
      <c r="J2373" s="10">
        <f t="shared" si="264"/>
        <v>42150.777731481481</v>
      </c>
      <c r="K2373">
        <v>1435257596</v>
      </c>
      <c r="L2373">
        <v>1432665596</v>
      </c>
      <c r="M2373" t="b">
        <v>0</v>
      </c>
      <c r="N2373">
        <v>0</v>
      </c>
      <c r="O2373" s="5">
        <f t="shared" si="259"/>
        <v>0</v>
      </c>
      <c r="P2373" t="str">
        <f t="shared" si="260"/>
        <v>Received No Donations</v>
      </c>
      <c r="Q2373" t="str">
        <f t="shared" si="261"/>
        <v>technology</v>
      </c>
      <c r="R2373" t="str">
        <f t="shared" si="262"/>
        <v>web</v>
      </c>
      <c r="S2373" t="s">
        <v>8270</v>
      </c>
      <c r="T2373" t="b">
        <v>0</v>
      </c>
      <c r="U2373" t="str">
        <f t="shared" si="265"/>
        <v>Unsuccessful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8225</v>
      </c>
      <c r="H2374" t="s">
        <v>8246</v>
      </c>
      <c r="I2374" s="10">
        <f t="shared" si="263"/>
        <v>42118.069108796291</v>
      </c>
      <c r="J2374" s="10">
        <f t="shared" si="264"/>
        <v>42088.069108796291</v>
      </c>
      <c r="K2374">
        <v>1429839571</v>
      </c>
      <c r="L2374">
        <v>1427247571</v>
      </c>
      <c r="M2374" t="b">
        <v>0</v>
      </c>
      <c r="N2374">
        <v>6</v>
      </c>
      <c r="O2374" s="5">
        <f t="shared" si="259"/>
        <v>3.272727272727273E-2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t="s">
        <v>8270</v>
      </c>
      <c r="T2374" t="b">
        <v>0</v>
      </c>
      <c r="U2374" t="str">
        <f t="shared" si="265"/>
        <v>Unsuccessful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8234</v>
      </c>
      <c r="H2375" t="s">
        <v>8253</v>
      </c>
      <c r="I2375" s="10">
        <f t="shared" si="263"/>
        <v>42245.662314814814</v>
      </c>
      <c r="J2375" s="10">
        <f t="shared" si="264"/>
        <v>42215.662314814814</v>
      </c>
      <c r="K2375">
        <v>1440863624</v>
      </c>
      <c r="L2375">
        <v>1438271624</v>
      </c>
      <c r="M2375" t="b">
        <v>0</v>
      </c>
      <c r="N2375">
        <v>1</v>
      </c>
      <c r="O2375" s="5">
        <f t="shared" si="259"/>
        <v>5.8823529411764708E-5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t="s">
        <v>8270</v>
      </c>
      <c r="T2375" t="b">
        <v>0</v>
      </c>
      <c r="U2375" t="str">
        <f t="shared" si="265"/>
        <v>Unsuccessful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8223</v>
      </c>
      <c r="H2376" t="s">
        <v>8244</v>
      </c>
      <c r="I2376" s="10">
        <f t="shared" si="263"/>
        <v>42047.843287037038</v>
      </c>
      <c r="J2376" s="10">
        <f t="shared" si="264"/>
        <v>42017.843287037038</v>
      </c>
      <c r="K2376">
        <v>1423772060</v>
      </c>
      <c r="L2376">
        <v>1421180060</v>
      </c>
      <c r="M2376" t="b">
        <v>0</v>
      </c>
      <c r="N2376">
        <v>1</v>
      </c>
      <c r="O2376" s="5">
        <f t="shared" si="259"/>
        <v>4.5454545454545455E-4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t="s">
        <v>8270</v>
      </c>
      <c r="T2376" t="b">
        <v>0</v>
      </c>
      <c r="U2376" t="str">
        <f t="shared" si="265"/>
        <v>Unsuccessful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8223</v>
      </c>
      <c r="H2377" t="s">
        <v>8244</v>
      </c>
      <c r="I2377" s="10">
        <f t="shared" si="263"/>
        <v>42622.836076388892</v>
      </c>
      <c r="J2377" s="10">
        <f t="shared" si="264"/>
        <v>42592.836076388892</v>
      </c>
      <c r="K2377">
        <v>1473451437</v>
      </c>
      <c r="L2377">
        <v>1470859437</v>
      </c>
      <c r="M2377" t="b">
        <v>0</v>
      </c>
      <c r="N2377">
        <v>0</v>
      </c>
      <c r="O2377" s="5">
        <f t="shared" si="259"/>
        <v>0</v>
      </c>
      <c r="P2377" t="str">
        <f t="shared" si="260"/>
        <v>Received No Donations</v>
      </c>
      <c r="Q2377" t="str">
        <f t="shared" si="261"/>
        <v>technology</v>
      </c>
      <c r="R2377" t="str">
        <f t="shared" si="262"/>
        <v>web</v>
      </c>
      <c r="S2377" t="s">
        <v>8270</v>
      </c>
      <c r="T2377" t="b">
        <v>0</v>
      </c>
      <c r="U2377" t="str">
        <f t="shared" si="265"/>
        <v>Unsuccessful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8223</v>
      </c>
      <c r="H2378" t="s">
        <v>8244</v>
      </c>
      <c r="I2378" s="10">
        <f t="shared" si="263"/>
        <v>42348.925532407404</v>
      </c>
      <c r="J2378" s="10">
        <f t="shared" si="264"/>
        <v>42318.925532407404</v>
      </c>
      <c r="K2378">
        <v>1449785566</v>
      </c>
      <c r="L2378">
        <v>1447193566</v>
      </c>
      <c r="M2378" t="b">
        <v>0</v>
      </c>
      <c r="N2378">
        <v>4</v>
      </c>
      <c r="O2378" s="5">
        <f t="shared" si="259"/>
        <v>0.10877666666666666</v>
      </c>
      <c r="P2378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t="s">
        <v>8270</v>
      </c>
      <c r="T2378" t="b">
        <v>0</v>
      </c>
      <c r="U2378" t="str">
        <f t="shared" si="265"/>
        <v>Unsuccessful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8228</v>
      </c>
      <c r="H2379" t="s">
        <v>8249</v>
      </c>
      <c r="I2379" s="10">
        <f t="shared" si="263"/>
        <v>42699.911840277782</v>
      </c>
      <c r="J2379" s="10">
        <f t="shared" si="264"/>
        <v>42669.870173611111</v>
      </c>
      <c r="K2379">
        <v>1480110783</v>
      </c>
      <c r="L2379">
        <v>1477515183</v>
      </c>
      <c r="M2379" t="b">
        <v>0</v>
      </c>
      <c r="N2379">
        <v>0</v>
      </c>
      <c r="O2379" s="5">
        <f t="shared" si="259"/>
        <v>0</v>
      </c>
      <c r="P2379" t="str">
        <f t="shared" si="260"/>
        <v>Received No Donations</v>
      </c>
      <c r="Q2379" t="str">
        <f t="shared" si="261"/>
        <v>technology</v>
      </c>
      <c r="R2379" t="str">
        <f t="shared" si="262"/>
        <v>web</v>
      </c>
      <c r="S2379" t="s">
        <v>8270</v>
      </c>
      <c r="T2379" t="b">
        <v>0</v>
      </c>
      <c r="U2379" t="str">
        <f t="shared" si="265"/>
        <v>Unsuccessful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8223</v>
      </c>
      <c r="H2380" t="s">
        <v>8244</v>
      </c>
      <c r="I2380" s="10">
        <f t="shared" si="263"/>
        <v>42242.013078703705</v>
      </c>
      <c r="J2380" s="10">
        <f t="shared" si="264"/>
        <v>42213.013078703705</v>
      </c>
      <c r="K2380">
        <v>1440548330</v>
      </c>
      <c r="L2380">
        <v>1438042730</v>
      </c>
      <c r="M2380" t="b">
        <v>0</v>
      </c>
      <c r="N2380">
        <v>0</v>
      </c>
      <c r="O2380" s="5">
        <f t="shared" si="259"/>
        <v>0</v>
      </c>
      <c r="P2380" t="str">
        <f t="shared" si="260"/>
        <v>Received No Donations</v>
      </c>
      <c r="Q2380" t="str">
        <f t="shared" si="261"/>
        <v>technology</v>
      </c>
      <c r="R2380" t="str">
        <f t="shared" si="262"/>
        <v>web</v>
      </c>
      <c r="S2380" t="s">
        <v>8270</v>
      </c>
      <c r="T2380" t="b">
        <v>0</v>
      </c>
      <c r="U2380" t="str">
        <f t="shared" si="265"/>
        <v>Unsuccessful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8223</v>
      </c>
      <c r="H2381" t="s">
        <v>8244</v>
      </c>
      <c r="I2381" s="10">
        <f t="shared" si="263"/>
        <v>42282.016388888893</v>
      </c>
      <c r="J2381" s="10">
        <f t="shared" si="264"/>
        <v>42237.016388888893</v>
      </c>
      <c r="K2381">
        <v>1444004616</v>
      </c>
      <c r="L2381">
        <v>1440116616</v>
      </c>
      <c r="M2381" t="b">
        <v>0</v>
      </c>
      <c r="N2381">
        <v>0</v>
      </c>
      <c r="O2381" s="5">
        <f t="shared" si="259"/>
        <v>0</v>
      </c>
      <c r="P2381" t="str">
        <f t="shared" si="260"/>
        <v>Received No Donations</v>
      </c>
      <c r="Q2381" t="str">
        <f t="shared" si="261"/>
        <v>technology</v>
      </c>
      <c r="R2381" t="str">
        <f t="shared" si="262"/>
        <v>web</v>
      </c>
      <c r="S2381" t="s">
        <v>8270</v>
      </c>
      <c r="T2381" t="b">
        <v>0</v>
      </c>
      <c r="U2381" t="str">
        <f t="shared" si="265"/>
        <v>Unsuccessful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8223</v>
      </c>
      <c r="H2382" t="s">
        <v>8244</v>
      </c>
      <c r="I2382" s="10">
        <f t="shared" si="263"/>
        <v>42278.793310185181</v>
      </c>
      <c r="J2382" s="10">
        <f t="shared" si="264"/>
        <v>42248.793310185181</v>
      </c>
      <c r="K2382">
        <v>1443726142</v>
      </c>
      <c r="L2382">
        <v>1441134142</v>
      </c>
      <c r="M2382" t="b">
        <v>0</v>
      </c>
      <c r="N2382">
        <v>3</v>
      </c>
      <c r="O2382" s="5">
        <f t="shared" si="259"/>
        <v>3.6666666666666666E-3</v>
      </c>
      <c r="P2382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t="s">
        <v>8270</v>
      </c>
      <c r="T2382" t="b">
        <v>0</v>
      </c>
      <c r="U2382" t="str">
        <f t="shared" si="265"/>
        <v>Unsuccessful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8223</v>
      </c>
      <c r="H2383" t="s">
        <v>8244</v>
      </c>
      <c r="I2383" s="10">
        <f t="shared" si="263"/>
        <v>42104.935740740737</v>
      </c>
      <c r="J2383" s="10">
        <f t="shared" si="264"/>
        <v>42074.935740740737</v>
      </c>
      <c r="K2383">
        <v>1428704848</v>
      </c>
      <c r="L2383">
        <v>1426112848</v>
      </c>
      <c r="M2383" t="b">
        <v>0</v>
      </c>
      <c r="N2383">
        <v>7</v>
      </c>
      <c r="O2383" s="5">
        <f t="shared" si="259"/>
        <v>1.8193398957730169E-2</v>
      </c>
      <c r="P238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t="s">
        <v>8270</v>
      </c>
      <c r="T2383" t="b">
        <v>0</v>
      </c>
      <c r="U2383" t="str">
        <f t="shared" si="265"/>
        <v>Unsuccessful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8223</v>
      </c>
      <c r="H2384" t="s">
        <v>8244</v>
      </c>
      <c r="I2384" s="10">
        <f t="shared" si="263"/>
        <v>42220.187534722223</v>
      </c>
      <c r="J2384" s="10">
        <f t="shared" si="264"/>
        <v>42195.187534722223</v>
      </c>
      <c r="K2384">
        <v>1438662603</v>
      </c>
      <c r="L2384">
        <v>1436502603</v>
      </c>
      <c r="M2384" t="b">
        <v>0</v>
      </c>
      <c r="N2384">
        <v>2</v>
      </c>
      <c r="O2384" s="5">
        <f t="shared" si="259"/>
        <v>2.5000000000000001E-2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t="s">
        <v>8270</v>
      </c>
      <c r="T2384" t="b">
        <v>0</v>
      </c>
      <c r="U2384" t="str">
        <f t="shared" si="265"/>
        <v>Unsuccessful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8227</v>
      </c>
      <c r="H2385" t="s">
        <v>8248</v>
      </c>
      <c r="I2385" s="10">
        <f t="shared" si="263"/>
        <v>42057.056793981479</v>
      </c>
      <c r="J2385" s="10">
        <f t="shared" si="264"/>
        <v>42027.056793981479</v>
      </c>
      <c r="K2385">
        <v>1424568107</v>
      </c>
      <c r="L2385">
        <v>1421976107</v>
      </c>
      <c r="M2385" t="b">
        <v>0</v>
      </c>
      <c r="N2385">
        <v>3</v>
      </c>
      <c r="O2385" s="5">
        <f t="shared" si="259"/>
        <v>4.3499999999999997E-2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t="s">
        <v>8270</v>
      </c>
      <c r="T2385" t="b">
        <v>0</v>
      </c>
      <c r="U2385" t="str">
        <f t="shared" si="265"/>
        <v>Unsuccessful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8223</v>
      </c>
      <c r="H2386" t="s">
        <v>8244</v>
      </c>
      <c r="I2386" s="10">
        <f t="shared" si="263"/>
        <v>41957.109293981484</v>
      </c>
      <c r="J2386" s="10">
        <f t="shared" si="264"/>
        <v>41927.067627314813</v>
      </c>
      <c r="K2386">
        <v>1415932643</v>
      </c>
      <c r="L2386">
        <v>1413337043</v>
      </c>
      <c r="M2386" t="b">
        <v>0</v>
      </c>
      <c r="N2386">
        <v>8</v>
      </c>
      <c r="O2386" s="5">
        <f t="shared" si="259"/>
        <v>8.0000000000000002E-3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t="s">
        <v>8270</v>
      </c>
      <c r="T2386" t="b">
        <v>0</v>
      </c>
      <c r="U2386" t="str">
        <f t="shared" si="265"/>
        <v>Unsuccessful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8223</v>
      </c>
      <c r="H2387" t="s">
        <v>8244</v>
      </c>
      <c r="I2387" s="10">
        <f t="shared" si="263"/>
        <v>42221.70175925926</v>
      </c>
      <c r="J2387" s="10">
        <f t="shared" si="264"/>
        <v>42191.70175925926</v>
      </c>
      <c r="K2387">
        <v>1438793432</v>
      </c>
      <c r="L2387">
        <v>1436201432</v>
      </c>
      <c r="M2387" t="b">
        <v>0</v>
      </c>
      <c r="N2387">
        <v>7</v>
      </c>
      <c r="O2387" s="5">
        <f t="shared" si="259"/>
        <v>1.2123076923076924E-2</v>
      </c>
      <c r="P238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t="s">
        <v>8270</v>
      </c>
      <c r="T2387" t="b">
        <v>0</v>
      </c>
      <c r="U2387" t="str">
        <f t="shared" si="265"/>
        <v>Unsuccessful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8228</v>
      </c>
      <c r="H2388" t="s">
        <v>8249</v>
      </c>
      <c r="I2388" s="10">
        <f t="shared" si="263"/>
        <v>42014.838240740741</v>
      </c>
      <c r="J2388" s="10">
        <f t="shared" si="264"/>
        <v>41954.838240740741</v>
      </c>
      <c r="K2388">
        <v>1420920424</v>
      </c>
      <c r="L2388">
        <v>1415736424</v>
      </c>
      <c r="M2388" t="b">
        <v>0</v>
      </c>
      <c r="N2388">
        <v>0</v>
      </c>
      <c r="O2388" s="5">
        <f t="shared" si="259"/>
        <v>0</v>
      </c>
      <c r="P2388" t="str">
        <f t="shared" si="260"/>
        <v>Received No Donations</v>
      </c>
      <c r="Q2388" t="str">
        <f t="shared" si="261"/>
        <v>technology</v>
      </c>
      <c r="R2388" t="str">
        <f t="shared" si="262"/>
        <v>web</v>
      </c>
      <c r="S2388" t="s">
        <v>8270</v>
      </c>
      <c r="T2388" t="b">
        <v>0</v>
      </c>
      <c r="U2388" t="str">
        <f t="shared" si="265"/>
        <v>Unsuccessful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8223</v>
      </c>
      <c r="H2389" t="s">
        <v>8244</v>
      </c>
      <c r="I2389" s="10">
        <f t="shared" si="263"/>
        <v>42573.626620370371</v>
      </c>
      <c r="J2389" s="10">
        <f t="shared" si="264"/>
        <v>42528.626620370371</v>
      </c>
      <c r="K2389">
        <v>1469199740</v>
      </c>
      <c r="L2389">
        <v>1465311740</v>
      </c>
      <c r="M2389" t="b">
        <v>0</v>
      </c>
      <c r="N2389">
        <v>3</v>
      </c>
      <c r="O2389" s="5">
        <f t="shared" si="259"/>
        <v>6.8399999999999997E-3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t="s">
        <v>8270</v>
      </c>
      <c r="T2389" t="b">
        <v>0</v>
      </c>
      <c r="U2389" t="str">
        <f t="shared" si="265"/>
        <v>Unsuccessful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8223</v>
      </c>
      <c r="H2390" t="s">
        <v>8244</v>
      </c>
      <c r="I2390" s="10">
        <f t="shared" si="263"/>
        <v>42019.811805555553</v>
      </c>
      <c r="J2390" s="10">
        <f t="shared" si="264"/>
        <v>41989.853692129633</v>
      </c>
      <c r="K2390">
        <v>1421350140</v>
      </c>
      <c r="L2390">
        <v>1418761759</v>
      </c>
      <c r="M2390" t="b">
        <v>0</v>
      </c>
      <c r="N2390">
        <v>8</v>
      </c>
      <c r="O2390" s="5">
        <f t="shared" si="259"/>
        <v>1.2513513513513513E-2</v>
      </c>
      <c r="P2390">
        <f t="shared" si="260"/>
        <v>57.875</v>
      </c>
      <c r="Q2390" t="str">
        <f t="shared" si="261"/>
        <v>technology</v>
      </c>
      <c r="R2390" t="str">
        <f t="shared" si="262"/>
        <v>web</v>
      </c>
      <c r="S2390" t="s">
        <v>8270</v>
      </c>
      <c r="T2390" t="b">
        <v>0</v>
      </c>
      <c r="U2390" t="str">
        <f t="shared" si="265"/>
        <v>Unsuccessful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8229</v>
      </c>
      <c r="H2391" t="s">
        <v>8247</v>
      </c>
      <c r="I2391" s="10">
        <f t="shared" si="263"/>
        <v>42210.915972222225</v>
      </c>
      <c r="J2391" s="10">
        <f t="shared" si="264"/>
        <v>42179.653379629628</v>
      </c>
      <c r="K2391">
        <v>1437861540</v>
      </c>
      <c r="L2391">
        <v>1435160452</v>
      </c>
      <c r="M2391" t="b">
        <v>0</v>
      </c>
      <c r="N2391">
        <v>1</v>
      </c>
      <c r="O2391" s="5">
        <f t="shared" si="259"/>
        <v>1.8749999999999999E-3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t="s">
        <v>8270</v>
      </c>
      <c r="T2391" t="b">
        <v>0</v>
      </c>
      <c r="U2391" t="str">
        <f t="shared" si="265"/>
        <v>Unsuccessful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8225</v>
      </c>
      <c r="H2392" t="s">
        <v>8246</v>
      </c>
      <c r="I2392" s="10">
        <f t="shared" si="263"/>
        <v>42008.262314814812</v>
      </c>
      <c r="J2392" s="10">
        <f t="shared" si="264"/>
        <v>41968.262314814812</v>
      </c>
      <c r="K2392">
        <v>1420352264</v>
      </c>
      <c r="L2392">
        <v>1416896264</v>
      </c>
      <c r="M2392" t="b">
        <v>0</v>
      </c>
      <c r="N2392">
        <v>0</v>
      </c>
      <c r="O2392" s="5">
        <f t="shared" si="259"/>
        <v>0</v>
      </c>
      <c r="P2392" t="str">
        <f t="shared" si="260"/>
        <v>Received No Donations</v>
      </c>
      <c r="Q2392" t="str">
        <f t="shared" si="261"/>
        <v>technology</v>
      </c>
      <c r="R2392" t="str">
        <f t="shared" si="262"/>
        <v>web</v>
      </c>
      <c r="S2392" t="s">
        <v>8270</v>
      </c>
      <c r="T2392" t="b">
        <v>0</v>
      </c>
      <c r="U2392" t="str">
        <f t="shared" si="265"/>
        <v>Unsuccessful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8223</v>
      </c>
      <c r="H2393" t="s">
        <v>8244</v>
      </c>
      <c r="I2393" s="10">
        <f t="shared" si="263"/>
        <v>42094.752824074079</v>
      </c>
      <c r="J2393" s="10">
        <f t="shared" si="264"/>
        <v>42064.794490740736</v>
      </c>
      <c r="K2393">
        <v>1427825044</v>
      </c>
      <c r="L2393">
        <v>1425236644</v>
      </c>
      <c r="M2393" t="b">
        <v>0</v>
      </c>
      <c r="N2393">
        <v>1</v>
      </c>
      <c r="O2393" s="5">
        <f t="shared" si="259"/>
        <v>1.25E-3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t="s">
        <v>8270</v>
      </c>
      <c r="T2393" t="b">
        <v>0</v>
      </c>
      <c r="U2393" t="str">
        <f t="shared" si="265"/>
        <v>Unsuccessful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8223</v>
      </c>
      <c r="H2394" t="s">
        <v>8244</v>
      </c>
      <c r="I2394" s="10">
        <f t="shared" si="263"/>
        <v>42306.120636574073</v>
      </c>
      <c r="J2394" s="10">
        <f t="shared" si="264"/>
        <v>42276.120636574073</v>
      </c>
      <c r="K2394">
        <v>1446087223</v>
      </c>
      <c r="L2394">
        <v>1443495223</v>
      </c>
      <c r="M2394" t="b">
        <v>0</v>
      </c>
      <c r="N2394">
        <v>0</v>
      </c>
      <c r="O2394" s="5">
        <f t="shared" si="259"/>
        <v>0</v>
      </c>
      <c r="P2394" t="str">
        <f t="shared" si="260"/>
        <v>Received No Donations</v>
      </c>
      <c r="Q2394" t="str">
        <f t="shared" si="261"/>
        <v>technology</v>
      </c>
      <c r="R2394" t="str">
        <f t="shared" si="262"/>
        <v>web</v>
      </c>
      <c r="S2394" t="s">
        <v>8270</v>
      </c>
      <c r="T2394" t="b">
        <v>0</v>
      </c>
      <c r="U2394" t="str">
        <f t="shared" si="265"/>
        <v>Unsuccessful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8223</v>
      </c>
      <c r="H2395" t="s">
        <v>8244</v>
      </c>
      <c r="I2395" s="10">
        <f t="shared" si="263"/>
        <v>42224.648344907408</v>
      </c>
      <c r="J2395" s="10">
        <f t="shared" si="264"/>
        <v>42194.648344907408</v>
      </c>
      <c r="K2395">
        <v>1439048017</v>
      </c>
      <c r="L2395">
        <v>1436456017</v>
      </c>
      <c r="M2395" t="b">
        <v>0</v>
      </c>
      <c r="N2395">
        <v>1</v>
      </c>
      <c r="O2395" s="5">
        <f t="shared" si="259"/>
        <v>5.0000000000000001E-4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t="s">
        <v>8270</v>
      </c>
      <c r="T2395" t="b">
        <v>0</v>
      </c>
      <c r="U2395" t="str">
        <f t="shared" si="265"/>
        <v>Unsuccessful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8240</v>
      </c>
      <c r="H2396" t="s">
        <v>8247</v>
      </c>
      <c r="I2396" s="10">
        <f t="shared" si="263"/>
        <v>42061.362187499995</v>
      </c>
      <c r="J2396" s="10">
        <f t="shared" si="264"/>
        <v>42031.362187499995</v>
      </c>
      <c r="K2396">
        <v>1424940093</v>
      </c>
      <c r="L2396">
        <v>1422348093</v>
      </c>
      <c r="M2396" t="b">
        <v>0</v>
      </c>
      <c r="N2396">
        <v>2</v>
      </c>
      <c r="O2396" s="5">
        <f t="shared" si="259"/>
        <v>5.9999999999999995E-4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t="s">
        <v>8270</v>
      </c>
      <c r="T2396" t="b">
        <v>0</v>
      </c>
      <c r="U2396" t="str">
        <f t="shared" si="265"/>
        <v>Unsuccessful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8223</v>
      </c>
      <c r="H2397" t="s">
        <v>8244</v>
      </c>
      <c r="I2397" s="10">
        <f t="shared" si="263"/>
        <v>42745.372916666667</v>
      </c>
      <c r="J2397" s="10">
        <f t="shared" si="264"/>
        <v>42717.121377314819</v>
      </c>
      <c r="K2397">
        <v>1484038620</v>
      </c>
      <c r="L2397">
        <v>1481597687</v>
      </c>
      <c r="M2397" t="b">
        <v>0</v>
      </c>
      <c r="N2397">
        <v>0</v>
      </c>
      <c r="O2397" s="5">
        <f t="shared" si="259"/>
        <v>0</v>
      </c>
      <c r="P2397" t="str">
        <f t="shared" si="260"/>
        <v>Received No Donations</v>
      </c>
      <c r="Q2397" t="str">
        <f t="shared" si="261"/>
        <v>technology</v>
      </c>
      <c r="R2397" t="str">
        <f t="shared" si="262"/>
        <v>web</v>
      </c>
      <c r="S2397" t="s">
        <v>8270</v>
      </c>
      <c r="T2397" t="b">
        <v>0</v>
      </c>
      <c r="U2397" t="str">
        <f t="shared" si="265"/>
        <v>Unsuccessful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8239</v>
      </c>
      <c r="H2398" t="s">
        <v>8255</v>
      </c>
      <c r="I2398" s="10">
        <f t="shared" si="263"/>
        <v>42292.849050925928</v>
      </c>
      <c r="J2398" s="10">
        <f t="shared" si="264"/>
        <v>42262.849050925928</v>
      </c>
      <c r="K2398">
        <v>1444940558</v>
      </c>
      <c r="L2398">
        <v>1442348558</v>
      </c>
      <c r="M2398" t="b">
        <v>0</v>
      </c>
      <c r="N2398">
        <v>1</v>
      </c>
      <c r="O2398" s="5">
        <f t="shared" si="259"/>
        <v>2E-3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t="s">
        <v>8270</v>
      </c>
      <c r="T2398" t="b">
        <v>0</v>
      </c>
      <c r="U2398" t="str">
        <f t="shared" si="265"/>
        <v>Unsuccessful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8223</v>
      </c>
      <c r="H2399" t="s">
        <v>8244</v>
      </c>
      <c r="I2399" s="10">
        <f t="shared" si="263"/>
        <v>42006.88490740741</v>
      </c>
      <c r="J2399" s="10">
        <f t="shared" si="264"/>
        <v>41976.88490740741</v>
      </c>
      <c r="K2399">
        <v>1420233256</v>
      </c>
      <c r="L2399">
        <v>1417641256</v>
      </c>
      <c r="M2399" t="b">
        <v>0</v>
      </c>
      <c r="N2399">
        <v>0</v>
      </c>
      <c r="O2399" s="5">
        <f t="shared" si="259"/>
        <v>0</v>
      </c>
      <c r="P2399" t="str">
        <f t="shared" si="260"/>
        <v>Received No Donations</v>
      </c>
      <c r="Q2399" t="str">
        <f t="shared" si="261"/>
        <v>technology</v>
      </c>
      <c r="R2399" t="str">
        <f t="shared" si="262"/>
        <v>web</v>
      </c>
      <c r="S2399" t="s">
        <v>8270</v>
      </c>
      <c r="T2399" t="b">
        <v>0</v>
      </c>
      <c r="U2399" t="str">
        <f t="shared" si="265"/>
        <v>Unsuccessful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8223</v>
      </c>
      <c r="H2400" t="s">
        <v>8244</v>
      </c>
      <c r="I2400" s="10">
        <f t="shared" si="263"/>
        <v>42187.916481481487</v>
      </c>
      <c r="J2400" s="10">
        <f t="shared" si="264"/>
        <v>42157.916481481487</v>
      </c>
      <c r="K2400">
        <v>1435874384</v>
      </c>
      <c r="L2400">
        <v>1433282384</v>
      </c>
      <c r="M2400" t="b">
        <v>0</v>
      </c>
      <c r="N2400">
        <v>0</v>
      </c>
      <c r="O2400" s="5">
        <f t="shared" si="259"/>
        <v>0</v>
      </c>
      <c r="P2400" t="str">
        <f t="shared" si="260"/>
        <v>Received No Donations</v>
      </c>
      <c r="Q2400" t="str">
        <f t="shared" si="261"/>
        <v>technology</v>
      </c>
      <c r="R2400" t="str">
        <f t="shared" si="262"/>
        <v>web</v>
      </c>
      <c r="S2400" t="s">
        <v>8270</v>
      </c>
      <c r="T2400" t="b">
        <v>0</v>
      </c>
      <c r="U2400" t="str">
        <f t="shared" si="265"/>
        <v>Unsuccessful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8234</v>
      </c>
      <c r="H2401" t="s">
        <v>8253</v>
      </c>
      <c r="I2401" s="10">
        <f t="shared" si="263"/>
        <v>41991.853078703702</v>
      </c>
      <c r="J2401" s="10">
        <f t="shared" si="264"/>
        <v>41956.853078703702</v>
      </c>
      <c r="K2401">
        <v>1418934506</v>
      </c>
      <c r="L2401">
        <v>1415910506</v>
      </c>
      <c r="M2401" t="b">
        <v>0</v>
      </c>
      <c r="N2401">
        <v>0</v>
      </c>
      <c r="O2401" s="5">
        <f t="shared" si="259"/>
        <v>0</v>
      </c>
      <c r="P2401" t="str">
        <f t="shared" si="260"/>
        <v>Received No Donations</v>
      </c>
      <c r="Q2401" t="str">
        <f t="shared" si="261"/>
        <v>technology</v>
      </c>
      <c r="R2401" t="str">
        <f t="shared" si="262"/>
        <v>web</v>
      </c>
      <c r="S2401" t="s">
        <v>8270</v>
      </c>
      <c r="T2401" t="b">
        <v>0</v>
      </c>
      <c r="U2401" t="str">
        <f t="shared" si="265"/>
        <v>Unsuccessful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8225</v>
      </c>
      <c r="H2402" t="s">
        <v>8246</v>
      </c>
      <c r="I2402" s="10">
        <f t="shared" si="263"/>
        <v>42474.268101851849</v>
      </c>
      <c r="J2402" s="10">
        <f t="shared" si="264"/>
        <v>42444.268101851849</v>
      </c>
      <c r="K2402">
        <v>1460615164</v>
      </c>
      <c r="L2402">
        <v>1458023164</v>
      </c>
      <c r="M2402" t="b">
        <v>0</v>
      </c>
      <c r="N2402">
        <v>0</v>
      </c>
      <c r="O2402" s="5">
        <f t="shared" si="259"/>
        <v>0</v>
      </c>
      <c r="P2402" t="str">
        <f t="shared" si="260"/>
        <v>Received No Donations</v>
      </c>
      <c r="Q2402" t="str">
        <f t="shared" si="261"/>
        <v>technology</v>
      </c>
      <c r="R2402" t="str">
        <f t="shared" si="262"/>
        <v>web</v>
      </c>
      <c r="S2402" t="s">
        <v>8270</v>
      </c>
      <c r="T2402" t="b">
        <v>0</v>
      </c>
      <c r="U2402" t="str">
        <f t="shared" si="265"/>
        <v>Unsuccessful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8223</v>
      </c>
      <c r="H2403" t="s">
        <v>8244</v>
      </c>
      <c r="I2403" s="10">
        <f t="shared" si="263"/>
        <v>42434.822870370372</v>
      </c>
      <c r="J2403" s="10">
        <f t="shared" si="264"/>
        <v>42374.822870370372</v>
      </c>
      <c r="K2403">
        <v>1457207096</v>
      </c>
      <c r="L2403">
        <v>1452023096</v>
      </c>
      <c r="M2403" t="b">
        <v>0</v>
      </c>
      <c r="N2403">
        <v>9</v>
      </c>
      <c r="O2403" s="5">
        <f t="shared" si="259"/>
        <v>7.1785714285714283E-3</v>
      </c>
      <c r="P240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t="s">
        <v>8282</v>
      </c>
      <c r="T2403" t="b">
        <v>0</v>
      </c>
      <c r="U2403" t="str">
        <f t="shared" si="265"/>
        <v>Unsuccessful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8223</v>
      </c>
      <c r="H2404" t="s">
        <v>8244</v>
      </c>
      <c r="I2404" s="10">
        <f t="shared" si="263"/>
        <v>42137.679756944446</v>
      </c>
      <c r="J2404" s="10">
        <f t="shared" si="264"/>
        <v>42107.679756944446</v>
      </c>
      <c r="K2404">
        <v>1431533931</v>
      </c>
      <c r="L2404">
        <v>1428941931</v>
      </c>
      <c r="M2404" t="b">
        <v>0</v>
      </c>
      <c r="N2404">
        <v>1</v>
      </c>
      <c r="O2404" s="5">
        <f t="shared" si="259"/>
        <v>4.3333333333333331E-3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t="s">
        <v>8282</v>
      </c>
      <c r="T2404" t="b">
        <v>0</v>
      </c>
      <c r="U2404" t="str">
        <f t="shared" si="265"/>
        <v>Unsuccessful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8224</v>
      </c>
      <c r="H2405" t="s">
        <v>8245</v>
      </c>
      <c r="I2405" s="10">
        <f t="shared" si="263"/>
        <v>42459.840949074074</v>
      </c>
      <c r="J2405" s="10">
        <f t="shared" si="264"/>
        <v>42399.882615740746</v>
      </c>
      <c r="K2405">
        <v>1459368658</v>
      </c>
      <c r="L2405">
        <v>1454188258</v>
      </c>
      <c r="M2405" t="b">
        <v>0</v>
      </c>
      <c r="N2405">
        <v>12</v>
      </c>
      <c r="O2405" s="5">
        <f t="shared" si="259"/>
        <v>0.16833333333333333</v>
      </c>
      <c r="P240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t="s">
        <v>8282</v>
      </c>
      <c r="T2405" t="b">
        <v>0</v>
      </c>
      <c r="U2405" t="str">
        <f t="shared" si="265"/>
        <v>Unsuccessful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8223</v>
      </c>
      <c r="H2406" t="s">
        <v>8244</v>
      </c>
      <c r="I2406" s="10">
        <f t="shared" si="263"/>
        <v>42372.03943287037</v>
      </c>
      <c r="J2406" s="10">
        <f t="shared" si="264"/>
        <v>42342.03943287037</v>
      </c>
      <c r="K2406">
        <v>1451782607</v>
      </c>
      <c r="L2406">
        <v>1449190607</v>
      </c>
      <c r="M2406" t="b">
        <v>0</v>
      </c>
      <c r="N2406">
        <v>0</v>
      </c>
      <c r="O2406" s="5">
        <f t="shared" si="259"/>
        <v>0</v>
      </c>
      <c r="P2406" t="str">
        <f t="shared" si="260"/>
        <v>Received No Donations</v>
      </c>
      <c r="Q2406" t="str">
        <f t="shared" si="261"/>
        <v>food</v>
      </c>
      <c r="R2406" t="str">
        <f t="shared" si="262"/>
        <v>food trucks</v>
      </c>
      <c r="S2406" t="s">
        <v>8282</v>
      </c>
      <c r="T2406" t="b">
        <v>0</v>
      </c>
      <c r="U2406" t="str">
        <f t="shared" si="265"/>
        <v>Unsuccessful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8223</v>
      </c>
      <c r="H2407" t="s">
        <v>8244</v>
      </c>
      <c r="I2407" s="10">
        <f t="shared" si="263"/>
        <v>42616.585358796292</v>
      </c>
      <c r="J2407" s="10">
        <f t="shared" si="264"/>
        <v>42595.585358796292</v>
      </c>
      <c r="K2407">
        <v>1472911375</v>
      </c>
      <c r="L2407">
        <v>1471096975</v>
      </c>
      <c r="M2407" t="b">
        <v>0</v>
      </c>
      <c r="N2407">
        <v>20</v>
      </c>
      <c r="O2407" s="5">
        <f t="shared" si="259"/>
        <v>0.22520000000000001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t="s">
        <v>8282</v>
      </c>
      <c r="T2407" t="b">
        <v>0</v>
      </c>
      <c r="U2407" t="str">
        <f t="shared" si="265"/>
        <v>Unsuccessful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8223</v>
      </c>
      <c r="H2408" t="s">
        <v>8244</v>
      </c>
      <c r="I2408" s="10">
        <f t="shared" si="263"/>
        <v>42023.110995370371</v>
      </c>
      <c r="J2408" s="10">
        <f t="shared" si="264"/>
        <v>41983.110995370371</v>
      </c>
      <c r="K2408">
        <v>1421635190</v>
      </c>
      <c r="L2408">
        <v>1418179190</v>
      </c>
      <c r="M2408" t="b">
        <v>0</v>
      </c>
      <c r="N2408">
        <v>16</v>
      </c>
      <c r="O2408" s="5">
        <f t="shared" si="259"/>
        <v>0.41384615384615386</v>
      </c>
      <c r="P2408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t="s">
        <v>8282</v>
      </c>
      <c r="T2408" t="b">
        <v>0</v>
      </c>
      <c r="U2408" t="str">
        <f t="shared" si="265"/>
        <v>Unsuccessful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8223</v>
      </c>
      <c r="H2409" t="s">
        <v>8244</v>
      </c>
      <c r="I2409" s="10">
        <f t="shared" si="263"/>
        <v>42105.25</v>
      </c>
      <c r="J2409" s="10">
        <f t="shared" si="264"/>
        <v>42082.575555555552</v>
      </c>
      <c r="K2409">
        <v>1428732000</v>
      </c>
      <c r="L2409">
        <v>1426772928</v>
      </c>
      <c r="M2409" t="b">
        <v>0</v>
      </c>
      <c r="N2409">
        <v>33</v>
      </c>
      <c r="O2409" s="5">
        <f t="shared" si="259"/>
        <v>0.25259090909090909</v>
      </c>
      <c r="P2409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t="s">
        <v>8282</v>
      </c>
      <c r="T2409" t="b">
        <v>0</v>
      </c>
      <c r="U2409" t="str">
        <f t="shared" si="265"/>
        <v>Unsuccessful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8223</v>
      </c>
      <c r="H2410" t="s">
        <v>8244</v>
      </c>
      <c r="I2410" s="10">
        <f t="shared" si="263"/>
        <v>41949.182372685187</v>
      </c>
      <c r="J2410" s="10">
        <f t="shared" si="264"/>
        <v>41919.140706018516</v>
      </c>
      <c r="K2410">
        <v>1415247757</v>
      </c>
      <c r="L2410">
        <v>1412652157</v>
      </c>
      <c r="M2410" t="b">
        <v>0</v>
      </c>
      <c r="N2410">
        <v>2</v>
      </c>
      <c r="O2410" s="5">
        <f t="shared" si="259"/>
        <v>2E-3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t="s">
        <v>8282</v>
      </c>
      <c r="T2410" t="b">
        <v>0</v>
      </c>
      <c r="U2410" t="str">
        <f t="shared" si="265"/>
        <v>Unsuccessful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8223</v>
      </c>
      <c r="H2411" t="s">
        <v>8244</v>
      </c>
      <c r="I2411" s="10">
        <f t="shared" si="263"/>
        <v>42234.875868055555</v>
      </c>
      <c r="J2411" s="10">
        <f t="shared" si="264"/>
        <v>42204.875868055555</v>
      </c>
      <c r="K2411">
        <v>1439931675</v>
      </c>
      <c r="L2411">
        <v>1437339675</v>
      </c>
      <c r="M2411" t="b">
        <v>0</v>
      </c>
      <c r="N2411">
        <v>6</v>
      </c>
      <c r="O2411" s="5">
        <f t="shared" si="259"/>
        <v>1.84E-2</v>
      </c>
      <c r="P2411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t="s">
        <v>8282</v>
      </c>
      <c r="T2411" t="b">
        <v>0</v>
      </c>
      <c r="U2411" t="str">
        <f t="shared" si="265"/>
        <v>Unsuccessful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8225</v>
      </c>
      <c r="H2412" t="s">
        <v>8246</v>
      </c>
      <c r="I2412" s="10">
        <f t="shared" si="263"/>
        <v>42254.408275462964</v>
      </c>
      <c r="J2412" s="10">
        <f t="shared" si="264"/>
        <v>42224.408275462964</v>
      </c>
      <c r="K2412">
        <v>1441619275</v>
      </c>
      <c r="L2412">
        <v>1439027275</v>
      </c>
      <c r="M2412" t="b">
        <v>0</v>
      </c>
      <c r="N2412">
        <v>0</v>
      </c>
      <c r="O2412" s="5">
        <f t="shared" si="259"/>
        <v>0</v>
      </c>
      <c r="P2412" t="str">
        <f t="shared" si="260"/>
        <v>Received No Donations</v>
      </c>
      <c r="Q2412" t="str">
        <f t="shared" si="261"/>
        <v>food</v>
      </c>
      <c r="R2412" t="str">
        <f t="shared" si="262"/>
        <v>food trucks</v>
      </c>
      <c r="S2412" t="s">
        <v>8282</v>
      </c>
      <c r="T2412" t="b">
        <v>0</v>
      </c>
      <c r="U2412" t="str">
        <f t="shared" si="265"/>
        <v>Unsuccessful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8223</v>
      </c>
      <c r="H2413" t="s">
        <v>8244</v>
      </c>
      <c r="I2413" s="10">
        <f t="shared" si="263"/>
        <v>42241.732430555552</v>
      </c>
      <c r="J2413" s="10">
        <f t="shared" si="264"/>
        <v>42211.732430555552</v>
      </c>
      <c r="K2413">
        <v>1440524082</v>
      </c>
      <c r="L2413">
        <v>1437932082</v>
      </c>
      <c r="M2413" t="b">
        <v>0</v>
      </c>
      <c r="N2413">
        <v>3</v>
      </c>
      <c r="O2413" s="5">
        <f t="shared" si="259"/>
        <v>6.0400000000000002E-3</v>
      </c>
      <c r="P241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t="s">
        <v>8282</v>
      </c>
      <c r="T2413" t="b">
        <v>0</v>
      </c>
      <c r="U2413" t="str">
        <f t="shared" si="265"/>
        <v>Unsuccessful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8229</v>
      </c>
      <c r="H2414" t="s">
        <v>8247</v>
      </c>
      <c r="I2414" s="10">
        <f t="shared" si="263"/>
        <v>42700.778622685189</v>
      </c>
      <c r="J2414" s="10">
        <f t="shared" si="264"/>
        <v>42655.736956018518</v>
      </c>
      <c r="K2414">
        <v>1480185673</v>
      </c>
      <c r="L2414">
        <v>1476294073</v>
      </c>
      <c r="M2414" t="b">
        <v>0</v>
      </c>
      <c r="N2414">
        <v>0</v>
      </c>
      <c r="O2414" s="5">
        <f t="shared" si="259"/>
        <v>0</v>
      </c>
      <c r="P2414" t="str">
        <f t="shared" si="260"/>
        <v>Received No Donations</v>
      </c>
      <c r="Q2414" t="str">
        <f t="shared" si="261"/>
        <v>food</v>
      </c>
      <c r="R2414" t="str">
        <f t="shared" si="262"/>
        <v>food trucks</v>
      </c>
      <c r="S2414" t="s">
        <v>8282</v>
      </c>
      <c r="T2414" t="b">
        <v>0</v>
      </c>
      <c r="U2414" t="str">
        <f t="shared" si="265"/>
        <v>Unsuccessful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8223</v>
      </c>
      <c r="H2415" t="s">
        <v>8244</v>
      </c>
      <c r="I2415" s="10">
        <f t="shared" si="263"/>
        <v>41790.979166666664</v>
      </c>
      <c r="J2415" s="10">
        <f t="shared" si="264"/>
        <v>41760.10974537037</v>
      </c>
      <c r="K2415">
        <v>1401579000</v>
      </c>
      <c r="L2415">
        <v>1398911882</v>
      </c>
      <c r="M2415" t="b">
        <v>0</v>
      </c>
      <c r="N2415">
        <v>3</v>
      </c>
      <c r="O2415" s="5">
        <f t="shared" si="259"/>
        <v>8.3333333333333332E-3</v>
      </c>
      <c r="P241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t="s">
        <v>8282</v>
      </c>
      <c r="T2415" t="b">
        <v>0</v>
      </c>
      <c r="U2415" t="str">
        <f t="shared" si="265"/>
        <v>Unsuccessful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8223</v>
      </c>
      <c r="H2416" t="s">
        <v>8244</v>
      </c>
      <c r="I2416" s="10">
        <f t="shared" si="263"/>
        <v>42238.165972222225</v>
      </c>
      <c r="J2416" s="10">
        <f t="shared" si="264"/>
        <v>42198.695138888885</v>
      </c>
      <c r="K2416">
        <v>1440215940</v>
      </c>
      <c r="L2416">
        <v>1436805660</v>
      </c>
      <c r="M2416" t="b">
        <v>0</v>
      </c>
      <c r="N2416">
        <v>13</v>
      </c>
      <c r="O2416" s="5">
        <f t="shared" si="259"/>
        <v>3.0666666666666665E-2</v>
      </c>
      <c r="P2416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t="s">
        <v>8282</v>
      </c>
      <c r="T2416" t="b">
        <v>0</v>
      </c>
      <c r="U2416" t="str">
        <f t="shared" si="265"/>
        <v>Unsuccessful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8223</v>
      </c>
      <c r="H2417" t="s">
        <v>8244</v>
      </c>
      <c r="I2417" s="10">
        <f t="shared" si="263"/>
        <v>42566.862800925926</v>
      </c>
      <c r="J2417" s="10">
        <f t="shared" si="264"/>
        <v>42536.862800925926</v>
      </c>
      <c r="K2417">
        <v>1468615346</v>
      </c>
      <c r="L2417">
        <v>1466023346</v>
      </c>
      <c r="M2417" t="b">
        <v>0</v>
      </c>
      <c r="N2417">
        <v>6</v>
      </c>
      <c r="O2417" s="5">
        <f t="shared" si="259"/>
        <v>5.5833333333333334E-3</v>
      </c>
      <c r="P241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t="s">
        <v>8282</v>
      </c>
      <c r="T2417" t="b">
        <v>0</v>
      </c>
      <c r="U2417" t="str">
        <f t="shared" si="265"/>
        <v>Unsuccessful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8223</v>
      </c>
      <c r="H2418" t="s">
        <v>8244</v>
      </c>
      <c r="I2418" s="10">
        <f t="shared" si="263"/>
        <v>42077.625</v>
      </c>
      <c r="J2418" s="10">
        <f t="shared" si="264"/>
        <v>42019.737766203703</v>
      </c>
      <c r="K2418">
        <v>1426345200</v>
      </c>
      <c r="L2418">
        <v>1421343743</v>
      </c>
      <c r="M2418" t="b">
        <v>0</v>
      </c>
      <c r="N2418">
        <v>1</v>
      </c>
      <c r="O2418" s="5">
        <f t="shared" si="259"/>
        <v>2.5000000000000001E-4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t="s">
        <v>8282</v>
      </c>
      <c r="T2418" t="b">
        <v>0</v>
      </c>
      <c r="U2418" t="str">
        <f t="shared" si="265"/>
        <v>Unsuccessful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8223</v>
      </c>
      <c r="H2419" t="s">
        <v>8244</v>
      </c>
      <c r="I2419" s="10">
        <f t="shared" si="263"/>
        <v>41861.884108796294</v>
      </c>
      <c r="J2419" s="10">
        <f t="shared" si="264"/>
        <v>41831.884108796294</v>
      </c>
      <c r="K2419">
        <v>1407705187</v>
      </c>
      <c r="L2419">
        <v>1405113187</v>
      </c>
      <c r="M2419" t="b">
        <v>0</v>
      </c>
      <c r="N2419">
        <v>0</v>
      </c>
      <c r="O2419" s="5">
        <f t="shared" si="259"/>
        <v>0</v>
      </c>
      <c r="P2419" t="str">
        <f t="shared" si="260"/>
        <v>Received No Donations</v>
      </c>
      <c r="Q2419" t="str">
        <f t="shared" si="261"/>
        <v>food</v>
      </c>
      <c r="R2419" t="str">
        <f t="shared" si="262"/>
        <v>food trucks</v>
      </c>
      <c r="S2419" t="s">
        <v>8282</v>
      </c>
      <c r="T2419" t="b">
        <v>0</v>
      </c>
      <c r="U2419" t="str">
        <f t="shared" si="265"/>
        <v>Unsuccessful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8223</v>
      </c>
      <c r="H2420" t="s">
        <v>8244</v>
      </c>
      <c r="I2420" s="10">
        <f t="shared" si="263"/>
        <v>42087.815324074079</v>
      </c>
      <c r="J2420" s="10">
        <f t="shared" si="264"/>
        <v>42027.856990740736</v>
      </c>
      <c r="K2420">
        <v>1427225644</v>
      </c>
      <c r="L2420">
        <v>1422045244</v>
      </c>
      <c r="M2420" t="b">
        <v>0</v>
      </c>
      <c r="N2420">
        <v>5</v>
      </c>
      <c r="O2420" s="5">
        <f t="shared" si="259"/>
        <v>2.0000000000000001E-4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t="s">
        <v>8282</v>
      </c>
      <c r="T2420" t="b">
        <v>0</v>
      </c>
      <c r="U2420" t="str">
        <f t="shared" si="265"/>
        <v>Unsuccessful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8223</v>
      </c>
      <c r="H2421" t="s">
        <v>8244</v>
      </c>
      <c r="I2421" s="10">
        <f t="shared" si="263"/>
        <v>42053.738298611112</v>
      </c>
      <c r="J2421" s="10">
        <f t="shared" si="264"/>
        <v>41993.738298611112</v>
      </c>
      <c r="K2421">
        <v>1424281389</v>
      </c>
      <c r="L2421">
        <v>1419097389</v>
      </c>
      <c r="M2421" t="b">
        <v>0</v>
      </c>
      <c r="N2421">
        <v>0</v>
      </c>
      <c r="O2421" s="5">
        <f t="shared" si="259"/>
        <v>0</v>
      </c>
      <c r="P2421" t="str">
        <f t="shared" si="260"/>
        <v>Received No Donations</v>
      </c>
      <c r="Q2421" t="str">
        <f t="shared" si="261"/>
        <v>food</v>
      </c>
      <c r="R2421" t="str">
        <f t="shared" si="262"/>
        <v>food trucks</v>
      </c>
      <c r="S2421" t="s">
        <v>8282</v>
      </c>
      <c r="T2421" t="b">
        <v>0</v>
      </c>
      <c r="U2421" t="str">
        <f t="shared" si="265"/>
        <v>Unsuccessful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8223</v>
      </c>
      <c r="H2422" t="s">
        <v>8244</v>
      </c>
      <c r="I2422" s="10">
        <f t="shared" si="263"/>
        <v>41953.070543981477</v>
      </c>
      <c r="J2422" s="10">
        <f t="shared" si="264"/>
        <v>41893.028877314813</v>
      </c>
      <c r="K2422">
        <v>1415583695</v>
      </c>
      <c r="L2422">
        <v>1410396095</v>
      </c>
      <c r="M2422" t="b">
        <v>0</v>
      </c>
      <c r="N2422">
        <v>36</v>
      </c>
      <c r="O2422" s="5">
        <f t="shared" si="259"/>
        <v>0.14825133372851215</v>
      </c>
      <c r="P2422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t="s">
        <v>8282</v>
      </c>
      <c r="T2422" t="b">
        <v>0</v>
      </c>
      <c r="U2422" t="str">
        <f t="shared" si="265"/>
        <v>Unsuccessful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8223</v>
      </c>
      <c r="H2423" t="s">
        <v>8244</v>
      </c>
      <c r="I2423" s="10">
        <f t="shared" si="263"/>
        <v>42056.687453703707</v>
      </c>
      <c r="J2423" s="10">
        <f t="shared" si="264"/>
        <v>42026.687453703707</v>
      </c>
      <c r="K2423">
        <v>1424536196</v>
      </c>
      <c r="L2423">
        <v>1421944196</v>
      </c>
      <c r="M2423" t="b">
        <v>0</v>
      </c>
      <c r="N2423">
        <v>1</v>
      </c>
      <c r="O2423" s="5">
        <f t="shared" si="259"/>
        <v>1.6666666666666666E-4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t="s">
        <v>8282</v>
      </c>
      <c r="T2423" t="b">
        <v>0</v>
      </c>
      <c r="U2423" t="str">
        <f t="shared" si="265"/>
        <v>Unsuccessful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8223</v>
      </c>
      <c r="H2424" t="s">
        <v>8244</v>
      </c>
      <c r="I2424" s="10">
        <f t="shared" si="263"/>
        <v>42074.683287037042</v>
      </c>
      <c r="J2424" s="10">
        <f t="shared" si="264"/>
        <v>42044.724953703699</v>
      </c>
      <c r="K2424">
        <v>1426091036</v>
      </c>
      <c r="L2424">
        <v>1423502636</v>
      </c>
      <c r="M2424" t="b">
        <v>0</v>
      </c>
      <c r="N2424">
        <v>1</v>
      </c>
      <c r="O2424" s="5">
        <f t="shared" si="259"/>
        <v>2E-3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t="s">
        <v>8282</v>
      </c>
      <c r="T2424" t="b">
        <v>0</v>
      </c>
      <c r="U2424" t="str">
        <f t="shared" si="265"/>
        <v>Unsuccessful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8223</v>
      </c>
      <c r="H2425" t="s">
        <v>8244</v>
      </c>
      <c r="I2425" s="10">
        <f t="shared" si="263"/>
        <v>42004.704745370371</v>
      </c>
      <c r="J2425" s="10">
        <f t="shared" si="264"/>
        <v>41974.704745370371</v>
      </c>
      <c r="K2425">
        <v>1420044890</v>
      </c>
      <c r="L2425">
        <v>1417452890</v>
      </c>
      <c r="M2425" t="b">
        <v>0</v>
      </c>
      <c r="N2425">
        <v>1</v>
      </c>
      <c r="O2425" s="5">
        <f t="shared" si="259"/>
        <v>1.3333333333333334E-4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t="s">
        <v>8282</v>
      </c>
      <c r="T2425" t="b">
        <v>0</v>
      </c>
      <c r="U2425" t="str">
        <f t="shared" si="265"/>
        <v>Unsuccessful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8223</v>
      </c>
      <c r="H2426" t="s">
        <v>8244</v>
      </c>
      <c r="I2426" s="10">
        <f t="shared" si="263"/>
        <v>41939.892453703702</v>
      </c>
      <c r="J2426" s="10">
        <f t="shared" si="264"/>
        <v>41909.892453703702</v>
      </c>
      <c r="K2426">
        <v>1414445108</v>
      </c>
      <c r="L2426">
        <v>1411853108</v>
      </c>
      <c r="M2426" t="b">
        <v>0</v>
      </c>
      <c r="N2426">
        <v>9</v>
      </c>
      <c r="O2426" s="5">
        <f t="shared" si="259"/>
        <v>1.24E-2</v>
      </c>
      <c r="P2426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t="s">
        <v>8282</v>
      </c>
      <c r="T2426" t="b">
        <v>0</v>
      </c>
      <c r="U2426" t="str">
        <f t="shared" si="265"/>
        <v>Unsuccessful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8223</v>
      </c>
      <c r="H2427" t="s">
        <v>8244</v>
      </c>
      <c r="I2427" s="10">
        <f t="shared" si="263"/>
        <v>42517.919444444444</v>
      </c>
      <c r="J2427" s="10">
        <f t="shared" si="264"/>
        <v>42502.913761574076</v>
      </c>
      <c r="K2427">
        <v>1464386640</v>
      </c>
      <c r="L2427">
        <v>1463090149</v>
      </c>
      <c r="M2427" t="b">
        <v>0</v>
      </c>
      <c r="N2427">
        <v>1</v>
      </c>
      <c r="O2427" s="5">
        <f t="shared" si="259"/>
        <v>2.8571428571428574E-4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t="s">
        <v>8282</v>
      </c>
      <c r="T2427" t="b">
        <v>0</v>
      </c>
      <c r="U2427" t="str">
        <f t="shared" si="265"/>
        <v>Unsuccessful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8223</v>
      </c>
      <c r="H2428" t="s">
        <v>8244</v>
      </c>
      <c r="I2428" s="10">
        <f t="shared" si="263"/>
        <v>42224.170046296298</v>
      </c>
      <c r="J2428" s="10">
        <f t="shared" si="264"/>
        <v>42164.170046296298</v>
      </c>
      <c r="K2428">
        <v>1439006692</v>
      </c>
      <c r="L2428">
        <v>1433822692</v>
      </c>
      <c r="M2428" t="b">
        <v>0</v>
      </c>
      <c r="N2428">
        <v>0</v>
      </c>
      <c r="O2428" s="5">
        <f t="shared" si="259"/>
        <v>0</v>
      </c>
      <c r="P2428" t="str">
        <f t="shared" si="260"/>
        <v>Received No Donations</v>
      </c>
      <c r="Q2428" t="str">
        <f t="shared" si="261"/>
        <v>food</v>
      </c>
      <c r="R2428" t="str">
        <f t="shared" si="262"/>
        <v>food trucks</v>
      </c>
      <c r="S2428" t="s">
        <v>8282</v>
      </c>
      <c r="T2428" t="b">
        <v>0</v>
      </c>
      <c r="U2428" t="str">
        <f t="shared" si="265"/>
        <v>Unsuccessful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8223</v>
      </c>
      <c r="H2429" t="s">
        <v>8244</v>
      </c>
      <c r="I2429" s="10">
        <f t="shared" si="263"/>
        <v>42452.277002314819</v>
      </c>
      <c r="J2429" s="10">
        <f t="shared" si="264"/>
        <v>42412.318668981483</v>
      </c>
      <c r="K2429">
        <v>1458715133</v>
      </c>
      <c r="L2429">
        <v>1455262733</v>
      </c>
      <c r="M2429" t="b">
        <v>0</v>
      </c>
      <c r="N2429">
        <v>1</v>
      </c>
      <c r="O2429" s="5">
        <f t="shared" si="259"/>
        <v>2.0000000000000002E-5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t="s">
        <v>8282</v>
      </c>
      <c r="T2429" t="b">
        <v>0</v>
      </c>
      <c r="U2429" t="str">
        <f t="shared" si="265"/>
        <v>Unsuccessful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8223</v>
      </c>
      <c r="H2430" t="s">
        <v>8244</v>
      </c>
      <c r="I2430" s="10">
        <f t="shared" si="263"/>
        <v>42075.742488425924</v>
      </c>
      <c r="J2430" s="10">
        <f t="shared" si="264"/>
        <v>42045.784155092595</v>
      </c>
      <c r="K2430">
        <v>1426182551</v>
      </c>
      <c r="L2430">
        <v>1423594151</v>
      </c>
      <c r="M2430" t="b">
        <v>0</v>
      </c>
      <c r="N2430">
        <v>1</v>
      </c>
      <c r="O2430" s="5">
        <f t="shared" si="259"/>
        <v>2.8571428571428571E-5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t="s">
        <v>8282</v>
      </c>
      <c r="T2430" t="b">
        <v>0</v>
      </c>
      <c r="U2430" t="str">
        <f t="shared" si="265"/>
        <v>Unsuccessful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8233</v>
      </c>
      <c r="H2431" t="s">
        <v>8252</v>
      </c>
      <c r="I2431" s="10">
        <f t="shared" si="263"/>
        <v>42771.697222222225</v>
      </c>
      <c r="J2431" s="10">
        <f t="shared" si="264"/>
        <v>42734.879236111112</v>
      </c>
      <c r="K2431">
        <v>1486313040</v>
      </c>
      <c r="L2431">
        <v>1483131966</v>
      </c>
      <c r="M2431" t="b">
        <v>0</v>
      </c>
      <c r="N2431">
        <v>4</v>
      </c>
      <c r="O2431" s="5">
        <f t="shared" si="259"/>
        <v>1.4321428571428572E-2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t="s">
        <v>8282</v>
      </c>
      <c r="T2431" t="b">
        <v>0</v>
      </c>
      <c r="U2431" t="str">
        <f t="shared" si="265"/>
        <v>Unsuccessful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8223</v>
      </c>
      <c r="H2432" t="s">
        <v>8244</v>
      </c>
      <c r="I2432" s="10">
        <f t="shared" si="263"/>
        <v>42412.130833333329</v>
      </c>
      <c r="J2432" s="10">
        <f t="shared" si="264"/>
        <v>42382.130833333329</v>
      </c>
      <c r="K2432">
        <v>1455246504</v>
      </c>
      <c r="L2432">
        <v>1452654504</v>
      </c>
      <c r="M2432" t="b">
        <v>0</v>
      </c>
      <c r="N2432">
        <v>2</v>
      </c>
      <c r="O2432" s="5">
        <f t="shared" si="259"/>
        <v>7.0000000000000001E-3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t="s">
        <v>8282</v>
      </c>
      <c r="T2432" t="b">
        <v>0</v>
      </c>
      <c r="U2432" t="str">
        <f t="shared" si="265"/>
        <v>Unsuccessful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8223</v>
      </c>
      <c r="H2433" t="s">
        <v>8244</v>
      </c>
      <c r="I2433" s="10">
        <f t="shared" si="263"/>
        <v>42549.099687499998</v>
      </c>
      <c r="J2433" s="10">
        <f t="shared" si="264"/>
        <v>42489.099687499998</v>
      </c>
      <c r="K2433">
        <v>1467080613</v>
      </c>
      <c r="L2433">
        <v>1461896613</v>
      </c>
      <c r="M2433" t="b">
        <v>0</v>
      </c>
      <c r="N2433">
        <v>2</v>
      </c>
      <c r="O2433" s="5">
        <f t="shared" si="259"/>
        <v>2.0000000000000002E-5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t="s">
        <v>8282</v>
      </c>
      <c r="T2433" t="b">
        <v>0</v>
      </c>
      <c r="U2433" t="str">
        <f t="shared" si="265"/>
        <v>Unsuccessful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8223</v>
      </c>
      <c r="H2434" t="s">
        <v>8244</v>
      </c>
      <c r="I2434" s="10">
        <f t="shared" si="263"/>
        <v>42071.218715277777</v>
      </c>
      <c r="J2434" s="10">
        <f t="shared" si="264"/>
        <v>42041.218715277777</v>
      </c>
      <c r="K2434">
        <v>1425791697</v>
      </c>
      <c r="L2434">
        <v>1423199697</v>
      </c>
      <c r="M2434" t="b">
        <v>0</v>
      </c>
      <c r="N2434">
        <v>2</v>
      </c>
      <c r="O2434" s="5">
        <f t="shared" ref="O2434:O2497" si="266">E2434/D2434</f>
        <v>1.4285714285714287E-4</v>
      </c>
      <c r="P2434">
        <f t="shared" ref="P2434:P2497" si="267">IFERROR((E2434/N2434),"Received No Donations")</f>
        <v>1</v>
      </c>
      <c r="Q2434" t="str">
        <f t="shared" ref="Q2434:Q2497" si="268">LEFT(S2434,FIND("/",S2434)-1)</f>
        <v>food</v>
      </c>
      <c r="R2434" t="str">
        <f t="shared" ref="R2434:R2497" si="269">RIGHT(S2434,LEN(S2434)-FIND("/",S2434))</f>
        <v>food trucks</v>
      </c>
      <c r="S2434" t="s">
        <v>8282</v>
      </c>
      <c r="T2434" t="b">
        <v>0</v>
      </c>
      <c r="U2434" t="str">
        <f t="shared" si="265"/>
        <v>Unsuccessful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8223</v>
      </c>
      <c r="H2435" t="s">
        <v>8244</v>
      </c>
      <c r="I2435" s="10">
        <f t="shared" ref="I2435:I2498" si="270">((K2435/86400)/IF(LEN(K2435)=13,1000,1))+DATE(1970,1,1)</f>
        <v>42427.89980324074</v>
      </c>
      <c r="J2435" s="10">
        <f t="shared" ref="J2435:J2498" si="271">((L2435/86400)/IF(LEN(L2435)=13,1000,1))+DATE(1970,1,1)</f>
        <v>42397.89980324074</v>
      </c>
      <c r="K2435">
        <v>1456608943</v>
      </c>
      <c r="L2435">
        <v>1454016943</v>
      </c>
      <c r="M2435" t="b">
        <v>0</v>
      </c>
      <c r="N2435">
        <v>0</v>
      </c>
      <c r="O2435" s="5">
        <f t="shared" si="266"/>
        <v>0</v>
      </c>
      <c r="P2435" t="str">
        <f t="shared" si="267"/>
        <v>Received No Donations</v>
      </c>
      <c r="Q2435" t="str">
        <f t="shared" si="268"/>
        <v>food</v>
      </c>
      <c r="R2435" t="str">
        <f t="shared" si="269"/>
        <v>food trucks</v>
      </c>
      <c r="S2435" t="s">
        <v>8282</v>
      </c>
      <c r="T2435" t="b">
        <v>0</v>
      </c>
      <c r="U2435" t="str">
        <f t="shared" ref="U2435:U2498" si="272">IF(F2435="successful","Successful","Unsuccessful")</f>
        <v>Unsuccessful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8223</v>
      </c>
      <c r="H2436" t="s">
        <v>8244</v>
      </c>
      <c r="I2436" s="10">
        <f t="shared" si="270"/>
        <v>42220.186041666668</v>
      </c>
      <c r="J2436" s="10">
        <f t="shared" si="271"/>
        <v>42180.186041666668</v>
      </c>
      <c r="K2436">
        <v>1438662474</v>
      </c>
      <c r="L2436">
        <v>1435206474</v>
      </c>
      <c r="M2436" t="b">
        <v>0</v>
      </c>
      <c r="N2436">
        <v>2</v>
      </c>
      <c r="O2436" s="5">
        <f t="shared" si="266"/>
        <v>1.2999999999999999E-3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t="s">
        <v>8282</v>
      </c>
      <c r="T2436" t="b">
        <v>0</v>
      </c>
      <c r="U2436" t="str">
        <f t="shared" si="272"/>
        <v>Unsuccessful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8234</v>
      </c>
      <c r="H2437" t="s">
        <v>8253</v>
      </c>
      <c r="I2437" s="10">
        <f t="shared" si="270"/>
        <v>42282.277615740742</v>
      </c>
      <c r="J2437" s="10">
        <f t="shared" si="271"/>
        <v>42252.277615740742</v>
      </c>
      <c r="K2437">
        <v>1444027186</v>
      </c>
      <c r="L2437">
        <v>1441435186</v>
      </c>
      <c r="M2437" t="b">
        <v>0</v>
      </c>
      <c r="N2437">
        <v>4</v>
      </c>
      <c r="O2437" s="5">
        <f t="shared" si="266"/>
        <v>4.8960000000000002E-3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t="s">
        <v>8282</v>
      </c>
      <c r="T2437" t="b">
        <v>0</v>
      </c>
      <c r="U2437" t="str">
        <f t="shared" si="272"/>
        <v>Unsuccessful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8228</v>
      </c>
      <c r="H2438" t="s">
        <v>8249</v>
      </c>
      <c r="I2438" s="10">
        <f t="shared" si="270"/>
        <v>42398.615393518514</v>
      </c>
      <c r="J2438" s="10">
        <f t="shared" si="271"/>
        <v>42338.615393518514</v>
      </c>
      <c r="K2438">
        <v>1454078770</v>
      </c>
      <c r="L2438">
        <v>1448894770</v>
      </c>
      <c r="M2438" t="b">
        <v>0</v>
      </c>
      <c r="N2438">
        <v>2</v>
      </c>
      <c r="O2438" s="5">
        <f t="shared" si="266"/>
        <v>3.8461538461538462E-4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t="s">
        <v>8282</v>
      </c>
      <c r="T2438" t="b">
        <v>0</v>
      </c>
      <c r="U2438" t="str">
        <f t="shared" si="272"/>
        <v>Unsuccessful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8223</v>
      </c>
      <c r="H2439" t="s">
        <v>8244</v>
      </c>
      <c r="I2439" s="10">
        <f t="shared" si="270"/>
        <v>42080.75</v>
      </c>
      <c r="J2439" s="10">
        <f t="shared" si="271"/>
        <v>42031.965138888889</v>
      </c>
      <c r="K2439">
        <v>1426615200</v>
      </c>
      <c r="L2439">
        <v>1422400188</v>
      </c>
      <c r="M2439" t="b">
        <v>0</v>
      </c>
      <c r="N2439">
        <v>0</v>
      </c>
      <c r="O2439" s="5">
        <f t="shared" si="266"/>
        <v>0</v>
      </c>
      <c r="P2439" t="str">
        <f t="shared" si="267"/>
        <v>Received No Donations</v>
      </c>
      <c r="Q2439" t="str">
        <f t="shared" si="268"/>
        <v>food</v>
      </c>
      <c r="R2439" t="str">
        <f t="shared" si="269"/>
        <v>food trucks</v>
      </c>
      <c r="S2439" t="s">
        <v>8282</v>
      </c>
      <c r="T2439" t="b">
        <v>0</v>
      </c>
      <c r="U2439" t="str">
        <f t="shared" si="272"/>
        <v>Unsuccessful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8223</v>
      </c>
      <c r="H2440" t="s">
        <v>8244</v>
      </c>
      <c r="I2440" s="10">
        <f t="shared" si="270"/>
        <v>42345.956736111111</v>
      </c>
      <c r="J2440" s="10">
        <f t="shared" si="271"/>
        <v>42285.91506944444</v>
      </c>
      <c r="K2440">
        <v>1449529062</v>
      </c>
      <c r="L2440">
        <v>1444341462</v>
      </c>
      <c r="M2440" t="b">
        <v>0</v>
      </c>
      <c r="N2440">
        <v>1</v>
      </c>
      <c r="O2440" s="5">
        <f t="shared" si="266"/>
        <v>3.3333333333333335E-3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t="s">
        <v>8282</v>
      </c>
      <c r="T2440" t="b">
        <v>0</v>
      </c>
      <c r="U2440" t="str">
        <f t="shared" si="272"/>
        <v>Unsuccessful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8223</v>
      </c>
      <c r="H2441" t="s">
        <v>8244</v>
      </c>
      <c r="I2441" s="10">
        <f t="shared" si="270"/>
        <v>42295.818622685183</v>
      </c>
      <c r="J2441" s="10">
        <f t="shared" si="271"/>
        <v>42265.818622685183</v>
      </c>
      <c r="K2441">
        <v>1445197129</v>
      </c>
      <c r="L2441">
        <v>1442605129</v>
      </c>
      <c r="M2441" t="b">
        <v>0</v>
      </c>
      <c r="N2441">
        <v>0</v>
      </c>
      <c r="O2441" s="5">
        <f t="shared" si="266"/>
        <v>0</v>
      </c>
      <c r="P2441" t="str">
        <f t="shared" si="267"/>
        <v>Received No Donations</v>
      </c>
      <c r="Q2441" t="str">
        <f t="shared" si="268"/>
        <v>food</v>
      </c>
      <c r="R2441" t="str">
        <f t="shared" si="269"/>
        <v>food trucks</v>
      </c>
      <c r="S2441" t="s">
        <v>8282</v>
      </c>
      <c r="T2441" t="b">
        <v>0</v>
      </c>
      <c r="U2441" t="str">
        <f t="shared" si="272"/>
        <v>Unsuccessful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8241</v>
      </c>
      <c r="H2442" t="s">
        <v>8247</v>
      </c>
      <c r="I2442" s="10">
        <f t="shared" si="270"/>
        <v>42413.899456018524</v>
      </c>
      <c r="J2442" s="10">
        <f t="shared" si="271"/>
        <v>42383.899456018524</v>
      </c>
      <c r="K2442">
        <v>1455399313</v>
      </c>
      <c r="L2442">
        <v>1452807313</v>
      </c>
      <c r="M2442" t="b">
        <v>0</v>
      </c>
      <c r="N2442">
        <v>2</v>
      </c>
      <c r="O2442" s="5">
        <f t="shared" si="266"/>
        <v>2E-3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t="s">
        <v>8282</v>
      </c>
      <c r="T2442" t="b">
        <v>0</v>
      </c>
      <c r="U2442" t="str">
        <f t="shared" si="272"/>
        <v>Unsuccessful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8244</v>
      </c>
      <c r="I2443" s="10">
        <f t="shared" si="270"/>
        <v>42208.207638888889</v>
      </c>
      <c r="J2443" s="10">
        <f t="shared" si="271"/>
        <v>42187.125625000001</v>
      </c>
      <c r="K2443">
        <v>1437627540</v>
      </c>
      <c r="L2443">
        <v>1435806054</v>
      </c>
      <c r="M2443" t="b">
        <v>0</v>
      </c>
      <c r="N2443">
        <v>109</v>
      </c>
      <c r="O2443" s="5">
        <f t="shared" si="266"/>
        <v>1.0788</v>
      </c>
      <c r="P244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t="s">
        <v>8296</v>
      </c>
      <c r="T2443" t="b">
        <v>1</v>
      </c>
      <c r="U2443" t="str">
        <f t="shared" si="272"/>
        <v>Successful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8244</v>
      </c>
      <c r="I2444" s="10">
        <f t="shared" si="270"/>
        <v>42082.625324074077</v>
      </c>
      <c r="J2444" s="10">
        <f t="shared" si="271"/>
        <v>42052.666990740741</v>
      </c>
      <c r="K2444">
        <v>1426777228</v>
      </c>
      <c r="L2444">
        <v>1424188828</v>
      </c>
      <c r="M2444" t="b">
        <v>0</v>
      </c>
      <c r="N2444">
        <v>372</v>
      </c>
      <c r="O2444" s="5">
        <f t="shared" si="266"/>
        <v>1.2594166666666666</v>
      </c>
      <c r="P2444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t="s">
        <v>8296</v>
      </c>
      <c r="T2444" t="b">
        <v>1</v>
      </c>
      <c r="U2444" t="str">
        <f t="shared" si="272"/>
        <v>Successful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8244</v>
      </c>
      <c r="I2445" s="10">
        <f t="shared" si="270"/>
        <v>41866.625254629631</v>
      </c>
      <c r="J2445" s="10">
        <f t="shared" si="271"/>
        <v>41836.625254629631</v>
      </c>
      <c r="K2445">
        <v>1408114822</v>
      </c>
      <c r="L2445">
        <v>1405522822</v>
      </c>
      <c r="M2445" t="b">
        <v>0</v>
      </c>
      <c r="N2445">
        <v>311</v>
      </c>
      <c r="O2445" s="5">
        <f t="shared" si="266"/>
        <v>2.0251494999999999</v>
      </c>
      <c r="P244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t="s">
        <v>8296</v>
      </c>
      <c r="T2445" t="b">
        <v>1</v>
      </c>
      <c r="U2445" t="str">
        <f t="shared" si="272"/>
        <v>Successful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8244</v>
      </c>
      <c r="I2446" s="10">
        <f t="shared" si="270"/>
        <v>42515.754525462966</v>
      </c>
      <c r="J2446" s="10">
        <f t="shared" si="271"/>
        <v>42485.754525462966</v>
      </c>
      <c r="K2446">
        <v>1464199591</v>
      </c>
      <c r="L2446">
        <v>1461607591</v>
      </c>
      <c r="M2446" t="b">
        <v>0</v>
      </c>
      <c r="N2446">
        <v>61</v>
      </c>
      <c r="O2446" s="5">
        <f t="shared" si="266"/>
        <v>1.0860000000000001</v>
      </c>
      <c r="P2446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t="s">
        <v>8296</v>
      </c>
      <c r="T2446" t="b">
        <v>1</v>
      </c>
      <c r="U2446" t="str">
        <f t="shared" si="272"/>
        <v>Successful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8244</v>
      </c>
      <c r="I2447" s="10">
        <f t="shared" si="270"/>
        <v>42273.190057870372</v>
      </c>
      <c r="J2447" s="10">
        <f t="shared" si="271"/>
        <v>42243.190057870372</v>
      </c>
      <c r="K2447">
        <v>1443242021</v>
      </c>
      <c r="L2447">
        <v>1440650021</v>
      </c>
      <c r="M2447" t="b">
        <v>0</v>
      </c>
      <c r="N2447">
        <v>115</v>
      </c>
      <c r="O2447" s="5">
        <f t="shared" si="266"/>
        <v>1.728</v>
      </c>
      <c r="P244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t="s">
        <v>8296</v>
      </c>
      <c r="T2447" t="b">
        <v>1</v>
      </c>
      <c r="U2447" t="str">
        <f t="shared" si="272"/>
        <v>Successful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8244</v>
      </c>
      <c r="I2448" s="10">
        <f t="shared" si="270"/>
        <v>42700.64434027778</v>
      </c>
      <c r="J2448" s="10">
        <f t="shared" si="271"/>
        <v>42670.602673611109</v>
      </c>
      <c r="K2448">
        <v>1480174071</v>
      </c>
      <c r="L2448">
        <v>1477578471</v>
      </c>
      <c r="M2448" t="b">
        <v>0</v>
      </c>
      <c r="N2448">
        <v>111</v>
      </c>
      <c r="O2448" s="5">
        <f t="shared" si="266"/>
        <v>1.6798</v>
      </c>
      <c r="P2448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t="s">
        <v>8296</v>
      </c>
      <c r="T2448" t="b">
        <v>1</v>
      </c>
      <c r="U2448" t="str">
        <f t="shared" si="272"/>
        <v>Successful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8244</v>
      </c>
      <c r="I2449" s="10">
        <f t="shared" si="270"/>
        <v>42686.166666666672</v>
      </c>
      <c r="J2449" s="10">
        <f t="shared" si="271"/>
        <v>42654.469826388886</v>
      </c>
      <c r="K2449">
        <v>1478923200</v>
      </c>
      <c r="L2449">
        <v>1476184593</v>
      </c>
      <c r="M2449" t="b">
        <v>0</v>
      </c>
      <c r="N2449">
        <v>337</v>
      </c>
      <c r="O2449" s="5">
        <f t="shared" si="266"/>
        <v>4.2720000000000002</v>
      </c>
      <c r="P2449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t="s">
        <v>8296</v>
      </c>
      <c r="T2449" t="b">
        <v>1</v>
      </c>
      <c r="U2449" t="str">
        <f t="shared" si="272"/>
        <v>Successful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8244</v>
      </c>
      <c r="I2450" s="10">
        <f t="shared" si="270"/>
        <v>42613.233333333337</v>
      </c>
      <c r="J2450" s="10">
        <f t="shared" si="271"/>
        <v>42607.316122685181</v>
      </c>
      <c r="K2450">
        <v>1472621760</v>
      </c>
      <c r="L2450">
        <v>1472110513</v>
      </c>
      <c r="M2450" t="b">
        <v>0</v>
      </c>
      <c r="N2450">
        <v>9</v>
      </c>
      <c r="O2450" s="5">
        <f t="shared" si="266"/>
        <v>1.075</v>
      </c>
      <c r="P2450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t="s">
        <v>8296</v>
      </c>
      <c r="T2450" t="b">
        <v>1</v>
      </c>
      <c r="U2450" t="str">
        <f t="shared" si="272"/>
        <v>Successful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8244</v>
      </c>
      <c r="I2451" s="10">
        <f t="shared" si="270"/>
        <v>41973.184201388889</v>
      </c>
      <c r="J2451" s="10">
        <f t="shared" si="271"/>
        <v>41943.142534722225</v>
      </c>
      <c r="K2451">
        <v>1417321515</v>
      </c>
      <c r="L2451">
        <v>1414725915</v>
      </c>
      <c r="M2451" t="b">
        <v>0</v>
      </c>
      <c r="N2451">
        <v>120</v>
      </c>
      <c r="O2451" s="5">
        <f t="shared" si="266"/>
        <v>1.08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t="s">
        <v>8296</v>
      </c>
      <c r="T2451" t="b">
        <v>1</v>
      </c>
      <c r="U2451" t="str">
        <f t="shared" si="272"/>
        <v>Successful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8244</v>
      </c>
      <c r="I2452" s="10">
        <f t="shared" si="270"/>
        <v>41940.132638888885</v>
      </c>
      <c r="J2452" s="10">
        <f t="shared" si="271"/>
        <v>41902.07240740741</v>
      </c>
      <c r="K2452">
        <v>1414465860</v>
      </c>
      <c r="L2452">
        <v>1411177456</v>
      </c>
      <c r="M2452" t="b">
        <v>0</v>
      </c>
      <c r="N2452">
        <v>102</v>
      </c>
      <c r="O2452" s="5">
        <f t="shared" si="266"/>
        <v>1.0153353333333335</v>
      </c>
      <c r="P2452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t="s">
        <v>8296</v>
      </c>
      <c r="T2452" t="b">
        <v>1</v>
      </c>
      <c r="U2452" t="str">
        <f t="shared" si="272"/>
        <v>Successful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8244</v>
      </c>
      <c r="I2453" s="10">
        <f t="shared" si="270"/>
        <v>42799.908449074079</v>
      </c>
      <c r="J2453" s="10">
        <f t="shared" si="271"/>
        <v>42779.908449074079</v>
      </c>
      <c r="K2453">
        <v>1488750490</v>
      </c>
      <c r="L2453">
        <v>1487022490</v>
      </c>
      <c r="M2453" t="b">
        <v>0</v>
      </c>
      <c r="N2453">
        <v>186</v>
      </c>
      <c r="O2453" s="5">
        <f t="shared" si="266"/>
        <v>1.1545000000000001</v>
      </c>
      <c r="P245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t="s">
        <v>8296</v>
      </c>
      <c r="T2453" t="b">
        <v>1</v>
      </c>
      <c r="U2453" t="str">
        <f t="shared" si="272"/>
        <v>Successful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8244</v>
      </c>
      <c r="I2454" s="10">
        <f t="shared" si="270"/>
        <v>42367.958333333328</v>
      </c>
      <c r="J2454" s="10">
        <f t="shared" si="271"/>
        <v>42338.84375</v>
      </c>
      <c r="K2454">
        <v>1451430000</v>
      </c>
      <c r="L2454">
        <v>1448914500</v>
      </c>
      <c r="M2454" t="b">
        <v>0</v>
      </c>
      <c r="N2454">
        <v>15</v>
      </c>
      <c r="O2454" s="5">
        <f t="shared" si="266"/>
        <v>1.335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t="s">
        <v>8296</v>
      </c>
      <c r="T2454" t="b">
        <v>1</v>
      </c>
      <c r="U2454" t="str">
        <f t="shared" si="272"/>
        <v>Successful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8244</v>
      </c>
      <c r="I2455" s="10">
        <f t="shared" si="270"/>
        <v>42768.692233796297</v>
      </c>
      <c r="J2455" s="10">
        <f t="shared" si="271"/>
        <v>42738.692233796297</v>
      </c>
      <c r="K2455">
        <v>1486053409</v>
      </c>
      <c r="L2455">
        <v>1483461409</v>
      </c>
      <c r="M2455" t="b">
        <v>0</v>
      </c>
      <c r="N2455">
        <v>67</v>
      </c>
      <c r="O2455" s="5">
        <f t="shared" si="266"/>
        <v>1.5469999999999999</v>
      </c>
      <c r="P245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t="s">
        <v>8296</v>
      </c>
      <c r="T2455" t="b">
        <v>1</v>
      </c>
      <c r="U2455" t="str">
        <f t="shared" si="272"/>
        <v>Successful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8244</v>
      </c>
      <c r="I2456" s="10">
        <f t="shared" si="270"/>
        <v>42805.201481481483</v>
      </c>
      <c r="J2456" s="10">
        <f t="shared" si="271"/>
        <v>42770.201481481483</v>
      </c>
      <c r="K2456">
        <v>1489207808</v>
      </c>
      <c r="L2456">
        <v>1486183808</v>
      </c>
      <c r="M2456" t="b">
        <v>0</v>
      </c>
      <c r="N2456">
        <v>130</v>
      </c>
      <c r="O2456" s="5">
        <f t="shared" si="266"/>
        <v>1.0084571428571429</v>
      </c>
      <c r="P2456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t="s">
        <v>8296</v>
      </c>
      <c r="T2456" t="b">
        <v>1</v>
      </c>
      <c r="U2456" t="str">
        <f t="shared" si="272"/>
        <v>Successful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8244</v>
      </c>
      <c r="I2457" s="10">
        <f t="shared" si="270"/>
        <v>42480.781828703708</v>
      </c>
      <c r="J2457" s="10">
        <f t="shared" si="271"/>
        <v>42452.781828703708</v>
      </c>
      <c r="K2457">
        <v>1461177950</v>
      </c>
      <c r="L2457">
        <v>1458758750</v>
      </c>
      <c r="M2457" t="b">
        <v>0</v>
      </c>
      <c r="N2457">
        <v>16</v>
      </c>
      <c r="O2457" s="5">
        <f t="shared" si="266"/>
        <v>1.82</v>
      </c>
      <c r="P245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t="s">
        <v>8296</v>
      </c>
      <c r="T2457" t="b">
        <v>1</v>
      </c>
      <c r="U2457" t="str">
        <f t="shared" si="272"/>
        <v>Successful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8244</v>
      </c>
      <c r="I2458" s="10">
        <f t="shared" si="270"/>
        <v>42791.961099537039</v>
      </c>
      <c r="J2458" s="10">
        <f t="shared" si="271"/>
        <v>42761.961099537039</v>
      </c>
      <c r="K2458">
        <v>1488063839</v>
      </c>
      <c r="L2458">
        <v>1485471839</v>
      </c>
      <c r="M2458" t="b">
        <v>0</v>
      </c>
      <c r="N2458">
        <v>67</v>
      </c>
      <c r="O2458" s="5">
        <f t="shared" si="266"/>
        <v>1.8086666666666666</v>
      </c>
      <c r="P2458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t="s">
        <v>8296</v>
      </c>
      <c r="T2458" t="b">
        <v>1</v>
      </c>
      <c r="U2458" t="str">
        <f t="shared" si="272"/>
        <v>Successful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8244</v>
      </c>
      <c r="I2459" s="10">
        <f t="shared" si="270"/>
        <v>42453.560833333337</v>
      </c>
      <c r="J2459" s="10">
        <f t="shared" si="271"/>
        <v>42423.602500000001</v>
      </c>
      <c r="K2459">
        <v>1458826056</v>
      </c>
      <c r="L2459">
        <v>1456237656</v>
      </c>
      <c r="M2459" t="b">
        <v>0</v>
      </c>
      <c r="N2459">
        <v>124</v>
      </c>
      <c r="O2459" s="5">
        <f t="shared" si="266"/>
        <v>1.0230434782608695</v>
      </c>
      <c r="P2459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t="s">
        <v>8296</v>
      </c>
      <c r="T2459" t="b">
        <v>1</v>
      </c>
      <c r="U2459" t="str">
        <f t="shared" si="272"/>
        <v>Successful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8244</v>
      </c>
      <c r="I2460" s="10">
        <f t="shared" si="270"/>
        <v>42530.791666666672</v>
      </c>
      <c r="J2460" s="10">
        <f t="shared" si="271"/>
        <v>42495.871736111112</v>
      </c>
      <c r="K2460">
        <v>1465498800</v>
      </c>
      <c r="L2460">
        <v>1462481718</v>
      </c>
      <c r="M2460" t="b">
        <v>0</v>
      </c>
      <c r="N2460">
        <v>80</v>
      </c>
      <c r="O2460" s="5">
        <f t="shared" si="266"/>
        <v>1.1017999999999999</v>
      </c>
      <c r="P2460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t="s">
        <v>8296</v>
      </c>
      <c r="T2460" t="b">
        <v>1</v>
      </c>
      <c r="U2460" t="str">
        <f t="shared" si="272"/>
        <v>Successful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8244</v>
      </c>
      <c r="I2461" s="10">
        <f t="shared" si="270"/>
        <v>42452.595891203702</v>
      </c>
      <c r="J2461" s="10">
        <f t="shared" si="271"/>
        <v>42407.637557870374</v>
      </c>
      <c r="K2461">
        <v>1458742685</v>
      </c>
      <c r="L2461">
        <v>1454858285</v>
      </c>
      <c r="M2461" t="b">
        <v>0</v>
      </c>
      <c r="N2461">
        <v>282</v>
      </c>
      <c r="O2461" s="5">
        <f t="shared" si="266"/>
        <v>1.0225</v>
      </c>
      <c r="P2461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t="s">
        <v>8296</v>
      </c>
      <c r="T2461" t="b">
        <v>1</v>
      </c>
      <c r="U2461" t="str">
        <f t="shared" si="272"/>
        <v>Successful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8244</v>
      </c>
      <c r="I2462" s="10">
        <f t="shared" si="270"/>
        <v>42738.178472222222</v>
      </c>
      <c r="J2462" s="10">
        <f t="shared" si="271"/>
        <v>42704.187118055561</v>
      </c>
      <c r="K2462">
        <v>1483417020</v>
      </c>
      <c r="L2462">
        <v>1480480167</v>
      </c>
      <c r="M2462" t="b">
        <v>0</v>
      </c>
      <c r="N2462">
        <v>68</v>
      </c>
      <c r="O2462" s="5">
        <f t="shared" si="266"/>
        <v>1.0078823529411765</v>
      </c>
      <c r="P2462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t="s">
        <v>8296</v>
      </c>
      <c r="T2462" t="b">
        <v>1</v>
      </c>
      <c r="U2462" t="str">
        <f t="shared" si="272"/>
        <v>Successful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8244</v>
      </c>
      <c r="I2463" s="10">
        <f t="shared" si="270"/>
        <v>40817.125</v>
      </c>
      <c r="J2463" s="10">
        <f t="shared" si="271"/>
        <v>40784.012696759259</v>
      </c>
      <c r="K2463">
        <v>1317438000</v>
      </c>
      <c r="L2463">
        <v>1314577097</v>
      </c>
      <c r="M2463" t="b">
        <v>0</v>
      </c>
      <c r="N2463">
        <v>86</v>
      </c>
      <c r="O2463" s="5">
        <f t="shared" si="266"/>
        <v>1.038</v>
      </c>
      <c r="P246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t="s">
        <v>8277</v>
      </c>
      <c r="T2463" t="b">
        <v>1</v>
      </c>
      <c r="U2463" t="str">
        <f t="shared" si="272"/>
        <v>Successful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8244</v>
      </c>
      <c r="I2464" s="10">
        <f t="shared" si="270"/>
        <v>41109.186296296299</v>
      </c>
      <c r="J2464" s="10">
        <f t="shared" si="271"/>
        <v>41089.186296296299</v>
      </c>
      <c r="K2464">
        <v>1342672096</v>
      </c>
      <c r="L2464">
        <v>1340944096</v>
      </c>
      <c r="M2464" t="b">
        <v>0</v>
      </c>
      <c r="N2464">
        <v>115</v>
      </c>
      <c r="O2464" s="5">
        <f t="shared" si="266"/>
        <v>1.1070833333333334</v>
      </c>
      <c r="P2464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t="s">
        <v>8277</v>
      </c>
      <c r="T2464" t="b">
        <v>1</v>
      </c>
      <c r="U2464" t="str">
        <f t="shared" si="272"/>
        <v>Successful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8244</v>
      </c>
      <c r="I2465" s="10">
        <f t="shared" si="270"/>
        <v>41380.791666666664</v>
      </c>
      <c r="J2465" s="10">
        <f t="shared" si="271"/>
        <v>41341.111400462964</v>
      </c>
      <c r="K2465">
        <v>1366138800</v>
      </c>
      <c r="L2465">
        <v>1362710425</v>
      </c>
      <c r="M2465" t="b">
        <v>0</v>
      </c>
      <c r="N2465">
        <v>75</v>
      </c>
      <c r="O2465" s="5">
        <f t="shared" si="266"/>
        <v>1.1625000000000001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t="s">
        <v>8277</v>
      </c>
      <c r="T2465" t="b">
        <v>1</v>
      </c>
      <c r="U2465" t="str">
        <f t="shared" si="272"/>
        <v>Successful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8249</v>
      </c>
      <c r="I2466" s="10">
        <f t="shared" si="270"/>
        <v>42277.811805555553</v>
      </c>
      <c r="J2466" s="10">
        <f t="shared" si="271"/>
        <v>42248.90042824074</v>
      </c>
      <c r="K2466">
        <v>1443641340</v>
      </c>
      <c r="L2466">
        <v>1441143397</v>
      </c>
      <c r="M2466" t="b">
        <v>0</v>
      </c>
      <c r="N2466">
        <v>43</v>
      </c>
      <c r="O2466" s="5">
        <f t="shared" si="266"/>
        <v>1.111</v>
      </c>
      <c r="P2466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t="s">
        <v>8277</v>
      </c>
      <c r="T2466" t="b">
        <v>1</v>
      </c>
      <c r="U2466" t="str">
        <f t="shared" si="272"/>
        <v>Successful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8244</v>
      </c>
      <c r="I2467" s="10">
        <f t="shared" si="270"/>
        <v>41175.719305555554</v>
      </c>
      <c r="J2467" s="10">
        <f t="shared" si="271"/>
        <v>41145.719305555554</v>
      </c>
      <c r="K2467">
        <v>1348420548</v>
      </c>
      <c r="L2467">
        <v>1345828548</v>
      </c>
      <c r="M2467" t="b">
        <v>0</v>
      </c>
      <c r="N2467">
        <v>48</v>
      </c>
      <c r="O2467" s="5">
        <f t="shared" si="266"/>
        <v>1.8014285714285714</v>
      </c>
      <c r="P246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t="s">
        <v>8277</v>
      </c>
      <c r="T2467" t="b">
        <v>1</v>
      </c>
      <c r="U2467" t="str">
        <f t="shared" si="272"/>
        <v>Successful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8244</v>
      </c>
      <c r="I2468" s="10">
        <f t="shared" si="270"/>
        <v>41403.102465277778</v>
      </c>
      <c r="J2468" s="10">
        <f t="shared" si="271"/>
        <v>41373.102465277778</v>
      </c>
      <c r="K2468">
        <v>1368066453</v>
      </c>
      <c r="L2468">
        <v>1365474453</v>
      </c>
      <c r="M2468" t="b">
        <v>0</v>
      </c>
      <c r="N2468">
        <v>52</v>
      </c>
      <c r="O2468" s="5">
        <f t="shared" si="266"/>
        <v>1</v>
      </c>
      <c r="P2468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t="s">
        <v>8277</v>
      </c>
      <c r="T2468" t="b">
        <v>1</v>
      </c>
      <c r="U2468" t="str">
        <f t="shared" si="272"/>
        <v>Successful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8244</v>
      </c>
      <c r="I2469" s="10">
        <f t="shared" si="270"/>
        <v>41039.708333333336</v>
      </c>
      <c r="J2469" s="10">
        <f t="shared" si="271"/>
        <v>41025.874201388891</v>
      </c>
      <c r="K2469">
        <v>1336669200</v>
      </c>
      <c r="L2469">
        <v>1335473931</v>
      </c>
      <c r="M2469" t="b">
        <v>0</v>
      </c>
      <c r="N2469">
        <v>43</v>
      </c>
      <c r="O2469" s="5">
        <f t="shared" si="266"/>
        <v>1.1850000000000001</v>
      </c>
      <c r="P2469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t="s">
        <v>8277</v>
      </c>
      <c r="T2469" t="b">
        <v>1</v>
      </c>
      <c r="U2469" t="str">
        <f t="shared" si="272"/>
        <v>Successful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8244</v>
      </c>
      <c r="I2470" s="10">
        <f t="shared" si="270"/>
        <v>41210.208333333336</v>
      </c>
      <c r="J2470" s="10">
        <f t="shared" si="271"/>
        <v>41174.154178240744</v>
      </c>
      <c r="K2470">
        <v>1351400400</v>
      </c>
      <c r="L2470">
        <v>1348285321</v>
      </c>
      <c r="M2470" t="b">
        <v>0</v>
      </c>
      <c r="N2470">
        <v>58</v>
      </c>
      <c r="O2470" s="5">
        <f t="shared" si="266"/>
        <v>1.0721700000000001</v>
      </c>
      <c r="P2470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t="s">
        <v>8277</v>
      </c>
      <c r="T2470" t="b">
        <v>1</v>
      </c>
      <c r="U2470" t="str">
        <f t="shared" si="272"/>
        <v>Successful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8244</v>
      </c>
      <c r="I2471" s="10">
        <f t="shared" si="270"/>
        <v>40582.429733796293</v>
      </c>
      <c r="J2471" s="10">
        <f t="shared" si="271"/>
        <v>40557.429733796293</v>
      </c>
      <c r="K2471">
        <v>1297160329</v>
      </c>
      <c r="L2471">
        <v>1295000329</v>
      </c>
      <c r="M2471" t="b">
        <v>0</v>
      </c>
      <c r="N2471">
        <v>47</v>
      </c>
      <c r="O2471" s="5">
        <f t="shared" si="266"/>
        <v>1.1366666666666667</v>
      </c>
      <c r="P2471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t="s">
        <v>8277</v>
      </c>
      <c r="T2471" t="b">
        <v>1</v>
      </c>
      <c r="U2471" t="str">
        <f t="shared" si="272"/>
        <v>Successful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8244</v>
      </c>
      <c r="I2472" s="10">
        <f t="shared" si="270"/>
        <v>41053.07471064815</v>
      </c>
      <c r="J2472" s="10">
        <f t="shared" si="271"/>
        <v>41023.07471064815</v>
      </c>
      <c r="K2472">
        <v>1337824055</v>
      </c>
      <c r="L2472">
        <v>1335232055</v>
      </c>
      <c r="M2472" t="b">
        <v>0</v>
      </c>
      <c r="N2472">
        <v>36</v>
      </c>
      <c r="O2472" s="5">
        <f t="shared" si="266"/>
        <v>1.0316400000000001</v>
      </c>
      <c r="P2472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t="s">
        <v>8277</v>
      </c>
      <c r="T2472" t="b">
        <v>1</v>
      </c>
      <c r="U2472" t="str">
        <f t="shared" si="272"/>
        <v>Successful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8244</v>
      </c>
      <c r="I2473" s="10">
        <f t="shared" si="270"/>
        <v>40933.992962962962</v>
      </c>
      <c r="J2473" s="10">
        <f t="shared" si="271"/>
        <v>40893.992962962962</v>
      </c>
      <c r="K2473">
        <v>1327535392</v>
      </c>
      <c r="L2473">
        <v>1324079392</v>
      </c>
      <c r="M2473" t="b">
        <v>0</v>
      </c>
      <c r="N2473">
        <v>17</v>
      </c>
      <c r="O2473" s="5">
        <f t="shared" si="266"/>
        <v>1.28</v>
      </c>
      <c r="P247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t="s">
        <v>8277</v>
      </c>
      <c r="T2473" t="b">
        <v>1</v>
      </c>
      <c r="U2473" t="str">
        <f t="shared" si="272"/>
        <v>Successful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8244</v>
      </c>
      <c r="I2474" s="10">
        <f t="shared" si="270"/>
        <v>40425.043749999997</v>
      </c>
      <c r="J2474" s="10">
        <f t="shared" si="271"/>
        <v>40354.11550925926</v>
      </c>
      <c r="K2474">
        <v>1283562180</v>
      </c>
      <c r="L2474">
        <v>1277433980</v>
      </c>
      <c r="M2474" t="b">
        <v>0</v>
      </c>
      <c r="N2474">
        <v>104</v>
      </c>
      <c r="O2474" s="5">
        <f t="shared" si="266"/>
        <v>1.3576026666666667</v>
      </c>
      <c r="P2474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t="s">
        <v>8277</v>
      </c>
      <c r="T2474" t="b">
        <v>1</v>
      </c>
      <c r="U2474" t="str">
        <f t="shared" si="272"/>
        <v>Successful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8244</v>
      </c>
      <c r="I2475" s="10">
        <f t="shared" si="270"/>
        <v>41223.790150462963</v>
      </c>
      <c r="J2475" s="10">
        <f t="shared" si="271"/>
        <v>41193.748483796298</v>
      </c>
      <c r="K2475">
        <v>1352573869</v>
      </c>
      <c r="L2475">
        <v>1349978269</v>
      </c>
      <c r="M2475" t="b">
        <v>0</v>
      </c>
      <c r="N2475">
        <v>47</v>
      </c>
      <c r="O2475" s="5">
        <f t="shared" si="266"/>
        <v>1</v>
      </c>
      <c r="P247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t="s">
        <v>8277</v>
      </c>
      <c r="T2475" t="b">
        <v>1</v>
      </c>
      <c r="U2475" t="str">
        <f t="shared" si="272"/>
        <v>Successful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8244</v>
      </c>
      <c r="I2476" s="10">
        <f t="shared" si="270"/>
        <v>40462.011296296296</v>
      </c>
      <c r="J2476" s="10">
        <f t="shared" si="271"/>
        <v>40417.011296296296</v>
      </c>
      <c r="K2476">
        <v>1286756176</v>
      </c>
      <c r="L2476">
        <v>1282868176</v>
      </c>
      <c r="M2476" t="b">
        <v>0</v>
      </c>
      <c r="N2476">
        <v>38</v>
      </c>
      <c r="O2476" s="5">
        <f t="shared" si="266"/>
        <v>1.0000360000000001</v>
      </c>
      <c r="P2476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t="s">
        <v>8277</v>
      </c>
      <c r="T2476" t="b">
        <v>1</v>
      </c>
      <c r="U2476" t="str">
        <f t="shared" si="272"/>
        <v>Successful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8244</v>
      </c>
      <c r="I2477" s="10">
        <f t="shared" si="270"/>
        <v>40369.916666666664</v>
      </c>
      <c r="J2477" s="10">
        <f t="shared" si="271"/>
        <v>40310.287673611107</v>
      </c>
      <c r="K2477">
        <v>1278799200</v>
      </c>
      <c r="L2477">
        <v>1273647255</v>
      </c>
      <c r="M2477" t="b">
        <v>0</v>
      </c>
      <c r="N2477">
        <v>81</v>
      </c>
      <c r="O2477" s="5">
        <f t="shared" si="266"/>
        <v>1.0471999999999999</v>
      </c>
      <c r="P247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t="s">
        <v>8277</v>
      </c>
      <c r="T2477" t="b">
        <v>1</v>
      </c>
      <c r="U2477" t="str">
        <f t="shared" si="272"/>
        <v>Successful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8244</v>
      </c>
      <c r="I2478" s="10">
        <f t="shared" si="270"/>
        <v>41946.370023148149</v>
      </c>
      <c r="J2478" s="10">
        <f t="shared" si="271"/>
        <v>41913.328356481477</v>
      </c>
      <c r="K2478">
        <v>1415004770</v>
      </c>
      <c r="L2478">
        <v>1412149970</v>
      </c>
      <c r="M2478" t="b">
        <v>0</v>
      </c>
      <c r="N2478">
        <v>55</v>
      </c>
      <c r="O2478" s="5">
        <f t="shared" si="266"/>
        <v>1.050225</v>
      </c>
      <c r="P2478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t="s">
        <v>8277</v>
      </c>
      <c r="T2478" t="b">
        <v>1</v>
      </c>
      <c r="U2478" t="str">
        <f t="shared" si="272"/>
        <v>Successful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8244</v>
      </c>
      <c r="I2479" s="10">
        <f t="shared" si="270"/>
        <v>41133.691493055558</v>
      </c>
      <c r="J2479" s="10">
        <f t="shared" si="271"/>
        <v>41088.691493055558</v>
      </c>
      <c r="K2479">
        <v>1344789345</v>
      </c>
      <c r="L2479">
        <v>1340901345</v>
      </c>
      <c r="M2479" t="b">
        <v>0</v>
      </c>
      <c r="N2479">
        <v>41</v>
      </c>
      <c r="O2479" s="5">
        <f t="shared" si="266"/>
        <v>1.7133333333333334</v>
      </c>
      <c r="P2479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t="s">
        <v>8277</v>
      </c>
      <c r="T2479" t="b">
        <v>1</v>
      </c>
      <c r="U2479" t="str">
        <f t="shared" si="272"/>
        <v>Successful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8244</v>
      </c>
      <c r="I2480" s="10">
        <f t="shared" si="270"/>
        <v>41287.950381944444</v>
      </c>
      <c r="J2480" s="10">
        <f t="shared" si="271"/>
        <v>41257.950381944444</v>
      </c>
      <c r="K2480">
        <v>1358117313</v>
      </c>
      <c r="L2480">
        <v>1355525313</v>
      </c>
      <c r="M2480" t="b">
        <v>0</v>
      </c>
      <c r="N2480">
        <v>79</v>
      </c>
      <c r="O2480" s="5">
        <f t="shared" si="266"/>
        <v>1.2749999999999999</v>
      </c>
      <c r="P2480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t="s">
        <v>8277</v>
      </c>
      <c r="T2480" t="b">
        <v>1</v>
      </c>
      <c r="U2480" t="str">
        <f t="shared" si="272"/>
        <v>Successful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8244</v>
      </c>
      <c r="I2481" s="10">
        <f t="shared" si="270"/>
        <v>41118.083333333336</v>
      </c>
      <c r="J2481" s="10">
        <f t="shared" si="271"/>
        <v>41107.726782407408</v>
      </c>
      <c r="K2481">
        <v>1343440800</v>
      </c>
      <c r="L2481">
        <v>1342545994</v>
      </c>
      <c r="M2481" t="b">
        <v>0</v>
      </c>
      <c r="N2481">
        <v>16</v>
      </c>
      <c r="O2481" s="5">
        <f t="shared" si="266"/>
        <v>1.3344333333333334</v>
      </c>
      <c r="P2481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t="s">
        <v>8277</v>
      </c>
      <c r="T2481" t="b">
        <v>1</v>
      </c>
      <c r="U2481" t="str">
        <f t="shared" si="272"/>
        <v>Successful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8244</v>
      </c>
      <c r="I2482" s="10">
        <f t="shared" si="270"/>
        <v>42287.936157407406</v>
      </c>
      <c r="J2482" s="10">
        <f t="shared" si="271"/>
        <v>42227.936157407406</v>
      </c>
      <c r="K2482">
        <v>1444516084</v>
      </c>
      <c r="L2482">
        <v>1439332084</v>
      </c>
      <c r="M2482" t="b">
        <v>0</v>
      </c>
      <c r="N2482">
        <v>8</v>
      </c>
      <c r="O2482" s="5">
        <f t="shared" si="266"/>
        <v>1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t="s">
        <v>8277</v>
      </c>
      <c r="T2482" t="b">
        <v>1</v>
      </c>
      <c r="U2482" t="str">
        <f t="shared" si="272"/>
        <v>Successful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8244</v>
      </c>
      <c r="I2483" s="10">
        <f t="shared" si="270"/>
        <v>41029.645925925928</v>
      </c>
      <c r="J2483" s="10">
        <f t="shared" si="271"/>
        <v>40999.645925925928</v>
      </c>
      <c r="K2483">
        <v>1335799808</v>
      </c>
      <c r="L2483">
        <v>1333207808</v>
      </c>
      <c r="M2483" t="b">
        <v>0</v>
      </c>
      <c r="N2483">
        <v>95</v>
      </c>
      <c r="O2483" s="5">
        <f t="shared" si="266"/>
        <v>1.1291099999999998</v>
      </c>
      <c r="P248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t="s">
        <v>8277</v>
      </c>
      <c r="T2483" t="b">
        <v>1</v>
      </c>
      <c r="U2483" t="str">
        <f t="shared" si="272"/>
        <v>Successful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8244</v>
      </c>
      <c r="I2484" s="10">
        <f t="shared" si="270"/>
        <v>40756.782210648147</v>
      </c>
      <c r="J2484" s="10">
        <f t="shared" si="271"/>
        <v>40711.782210648147</v>
      </c>
      <c r="K2484">
        <v>1312224383</v>
      </c>
      <c r="L2484">
        <v>1308336383</v>
      </c>
      <c r="M2484" t="b">
        <v>0</v>
      </c>
      <c r="N2484">
        <v>25</v>
      </c>
      <c r="O2484" s="5">
        <f t="shared" si="266"/>
        <v>1.0009999999999999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t="s">
        <v>8277</v>
      </c>
      <c r="T2484" t="b">
        <v>1</v>
      </c>
      <c r="U2484" t="str">
        <f t="shared" si="272"/>
        <v>Successful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8244</v>
      </c>
      <c r="I2485" s="10">
        <f t="shared" si="270"/>
        <v>41030.708368055552</v>
      </c>
      <c r="J2485" s="10">
        <f t="shared" si="271"/>
        <v>40970.750034722223</v>
      </c>
      <c r="K2485">
        <v>1335891603</v>
      </c>
      <c r="L2485">
        <v>1330711203</v>
      </c>
      <c r="M2485" t="b">
        <v>0</v>
      </c>
      <c r="N2485">
        <v>19</v>
      </c>
      <c r="O2485" s="5">
        <f t="shared" si="266"/>
        <v>1.1372727272727272</v>
      </c>
      <c r="P248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t="s">
        <v>8277</v>
      </c>
      <c r="T2485" t="b">
        <v>1</v>
      </c>
      <c r="U2485" t="str">
        <f t="shared" si="272"/>
        <v>Successful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8244</v>
      </c>
      <c r="I2486" s="10">
        <f t="shared" si="270"/>
        <v>40801.916701388887</v>
      </c>
      <c r="J2486" s="10">
        <f t="shared" si="271"/>
        <v>40771.916701388887</v>
      </c>
      <c r="K2486">
        <v>1316124003</v>
      </c>
      <c r="L2486">
        <v>1313532003</v>
      </c>
      <c r="M2486" t="b">
        <v>0</v>
      </c>
      <c r="N2486">
        <v>90</v>
      </c>
      <c r="O2486" s="5">
        <f t="shared" si="266"/>
        <v>1.1931742857142855</v>
      </c>
      <c r="P2486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t="s">
        <v>8277</v>
      </c>
      <c r="T2486" t="b">
        <v>1</v>
      </c>
      <c r="U2486" t="str">
        <f t="shared" si="272"/>
        <v>Successful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8244</v>
      </c>
      <c r="I2487" s="10">
        <f t="shared" si="270"/>
        <v>40828.998599537037</v>
      </c>
      <c r="J2487" s="10">
        <f t="shared" si="271"/>
        <v>40793.998599537037</v>
      </c>
      <c r="K2487">
        <v>1318463879</v>
      </c>
      <c r="L2487">
        <v>1315439879</v>
      </c>
      <c r="M2487" t="b">
        <v>0</v>
      </c>
      <c r="N2487">
        <v>41</v>
      </c>
      <c r="O2487" s="5">
        <f t="shared" si="266"/>
        <v>1.0325</v>
      </c>
      <c r="P248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t="s">
        <v>8277</v>
      </c>
      <c r="T2487" t="b">
        <v>1</v>
      </c>
      <c r="U2487" t="str">
        <f t="shared" si="272"/>
        <v>Successful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8244</v>
      </c>
      <c r="I2488" s="10">
        <f t="shared" si="270"/>
        <v>41021.708055555559</v>
      </c>
      <c r="J2488" s="10">
        <f t="shared" si="271"/>
        <v>40991.708055555559</v>
      </c>
      <c r="K2488">
        <v>1335113976</v>
      </c>
      <c r="L2488">
        <v>1332521976</v>
      </c>
      <c r="M2488" t="b">
        <v>0</v>
      </c>
      <c r="N2488">
        <v>30</v>
      </c>
      <c r="O2488" s="5">
        <f t="shared" si="266"/>
        <v>2.6566666666666667</v>
      </c>
      <c r="P2488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t="s">
        <v>8277</v>
      </c>
      <c r="T2488" t="b">
        <v>1</v>
      </c>
      <c r="U2488" t="str">
        <f t="shared" si="272"/>
        <v>Successful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8244</v>
      </c>
      <c r="I2489" s="10">
        <f t="shared" si="270"/>
        <v>41056.083298611113</v>
      </c>
      <c r="J2489" s="10">
        <f t="shared" si="271"/>
        <v>41026.083298611113</v>
      </c>
      <c r="K2489">
        <v>1338083997</v>
      </c>
      <c r="L2489">
        <v>1335491997</v>
      </c>
      <c r="M2489" t="b">
        <v>0</v>
      </c>
      <c r="N2489">
        <v>38</v>
      </c>
      <c r="O2489" s="5">
        <f t="shared" si="266"/>
        <v>1.0005066666666667</v>
      </c>
      <c r="P2489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t="s">
        <v>8277</v>
      </c>
      <c r="T2489" t="b">
        <v>1</v>
      </c>
      <c r="U2489" t="str">
        <f t="shared" si="272"/>
        <v>Successful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8244</v>
      </c>
      <c r="I2490" s="10">
        <f t="shared" si="270"/>
        <v>40863.674861111111</v>
      </c>
      <c r="J2490" s="10">
        <f t="shared" si="271"/>
        <v>40833.633194444446</v>
      </c>
      <c r="K2490">
        <v>1321459908</v>
      </c>
      <c r="L2490">
        <v>1318864308</v>
      </c>
      <c r="M2490" t="b">
        <v>0</v>
      </c>
      <c r="N2490">
        <v>65</v>
      </c>
      <c r="O2490" s="5">
        <f t="shared" si="266"/>
        <v>1.0669999999999999</v>
      </c>
      <c r="P2490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t="s">
        <v>8277</v>
      </c>
      <c r="T2490" t="b">
        <v>1</v>
      </c>
      <c r="U2490" t="str">
        <f t="shared" si="272"/>
        <v>Successful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8244</v>
      </c>
      <c r="I2491" s="10">
        <f t="shared" si="270"/>
        <v>41403.690266203703</v>
      </c>
      <c r="J2491" s="10">
        <f t="shared" si="271"/>
        <v>41373.690266203703</v>
      </c>
      <c r="K2491">
        <v>1368117239</v>
      </c>
      <c r="L2491">
        <v>1365525239</v>
      </c>
      <c r="M2491" t="b">
        <v>0</v>
      </c>
      <c r="N2491">
        <v>75</v>
      </c>
      <c r="O2491" s="5">
        <f t="shared" si="266"/>
        <v>1.3367142857142857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t="s">
        <v>8277</v>
      </c>
      <c r="T2491" t="b">
        <v>1</v>
      </c>
      <c r="U2491" t="str">
        <f t="shared" si="272"/>
        <v>Successful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8244</v>
      </c>
      <c r="I2492" s="10">
        <f t="shared" si="270"/>
        <v>41083.227731481486</v>
      </c>
      <c r="J2492" s="10">
        <f t="shared" si="271"/>
        <v>41023.227731481486</v>
      </c>
      <c r="K2492">
        <v>1340429276</v>
      </c>
      <c r="L2492">
        <v>1335245276</v>
      </c>
      <c r="M2492" t="b">
        <v>0</v>
      </c>
      <c r="N2492">
        <v>16</v>
      </c>
      <c r="O2492" s="5">
        <f t="shared" si="266"/>
        <v>1.214</v>
      </c>
      <c r="P2492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t="s">
        <v>8277</v>
      </c>
      <c r="T2492" t="b">
        <v>1</v>
      </c>
      <c r="U2492" t="str">
        <f t="shared" si="272"/>
        <v>Successful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8244</v>
      </c>
      <c r="I2493" s="10">
        <f t="shared" si="270"/>
        <v>40559.077083333337</v>
      </c>
      <c r="J2493" s="10">
        <f t="shared" si="271"/>
        <v>40542.839282407411</v>
      </c>
      <c r="K2493">
        <v>1295142660</v>
      </c>
      <c r="L2493">
        <v>1293739714</v>
      </c>
      <c r="M2493" t="b">
        <v>0</v>
      </c>
      <c r="N2493">
        <v>10</v>
      </c>
      <c r="O2493" s="5">
        <f t="shared" si="266"/>
        <v>1.032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t="s">
        <v>8277</v>
      </c>
      <c r="T2493" t="b">
        <v>1</v>
      </c>
      <c r="U2493" t="str">
        <f t="shared" si="272"/>
        <v>Successful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8244</v>
      </c>
      <c r="I2494" s="10">
        <f t="shared" si="270"/>
        <v>41076.415972222225</v>
      </c>
      <c r="J2494" s="10">
        <f t="shared" si="271"/>
        <v>41024.985972222225</v>
      </c>
      <c r="K2494">
        <v>1339840740</v>
      </c>
      <c r="L2494">
        <v>1335397188</v>
      </c>
      <c r="M2494" t="b">
        <v>0</v>
      </c>
      <c r="N2494">
        <v>27</v>
      </c>
      <c r="O2494" s="5">
        <f t="shared" si="266"/>
        <v>1.25</v>
      </c>
      <c r="P2494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t="s">
        <v>8277</v>
      </c>
      <c r="T2494" t="b">
        <v>1</v>
      </c>
      <c r="U2494" t="str">
        <f t="shared" si="272"/>
        <v>Successful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8244</v>
      </c>
      <c r="I2495" s="10">
        <f t="shared" si="270"/>
        <v>41393.168287037035</v>
      </c>
      <c r="J2495" s="10">
        <f t="shared" si="271"/>
        <v>41348.168287037035</v>
      </c>
      <c r="K2495">
        <v>1367208140</v>
      </c>
      <c r="L2495">
        <v>1363320140</v>
      </c>
      <c r="M2495" t="b">
        <v>0</v>
      </c>
      <c r="N2495">
        <v>259</v>
      </c>
      <c r="O2495" s="5">
        <f t="shared" si="266"/>
        <v>1.2869999999999999</v>
      </c>
      <c r="P249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t="s">
        <v>8277</v>
      </c>
      <c r="T2495" t="b">
        <v>1</v>
      </c>
      <c r="U2495" t="str">
        <f t="shared" si="272"/>
        <v>Successful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8244</v>
      </c>
      <c r="I2496" s="10">
        <f t="shared" si="270"/>
        <v>41052.645185185189</v>
      </c>
      <c r="J2496" s="10">
        <f t="shared" si="271"/>
        <v>41022.645185185189</v>
      </c>
      <c r="K2496">
        <v>1337786944</v>
      </c>
      <c r="L2496">
        <v>1335194944</v>
      </c>
      <c r="M2496" t="b">
        <v>0</v>
      </c>
      <c r="N2496">
        <v>39</v>
      </c>
      <c r="O2496" s="5">
        <f t="shared" si="266"/>
        <v>1.0100533333333332</v>
      </c>
      <c r="P2496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t="s">
        <v>8277</v>
      </c>
      <c r="T2496" t="b">
        <v>1</v>
      </c>
      <c r="U2496" t="str">
        <f t="shared" si="272"/>
        <v>Successful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8244</v>
      </c>
      <c r="I2497" s="10">
        <f t="shared" si="270"/>
        <v>41066.946469907409</v>
      </c>
      <c r="J2497" s="10">
        <f t="shared" si="271"/>
        <v>41036.946469907409</v>
      </c>
      <c r="K2497">
        <v>1339022575</v>
      </c>
      <c r="L2497">
        <v>1336430575</v>
      </c>
      <c r="M2497" t="b">
        <v>0</v>
      </c>
      <c r="N2497">
        <v>42</v>
      </c>
      <c r="O2497" s="5">
        <f t="shared" si="266"/>
        <v>1.2753666666666665</v>
      </c>
      <c r="P249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t="s">
        <v>8277</v>
      </c>
      <c r="T2497" t="b">
        <v>1</v>
      </c>
      <c r="U2497" t="str">
        <f t="shared" si="272"/>
        <v>Successful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8244</v>
      </c>
      <c r="I2498" s="10">
        <f t="shared" si="270"/>
        <v>41362.954768518517</v>
      </c>
      <c r="J2498" s="10">
        <f t="shared" si="271"/>
        <v>41327.996435185181</v>
      </c>
      <c r="K2498">
        <v>1364597692</v>
      </c>
      <c r="L2498">
        <v>1361577292</v>
      </c>
      <c r="M2498" t="b">
        <v>0</v>
      </c>
      <c r="N2498">
        <v>10</v>
      </c>
      <c r="O2498" s="5">
        <f t="shared" ref="O2498:O2561" si="273">E2498/D2498</f>
        <v>1</v>
      </c>
      <c r="P2498">
        <f t="shared" ref="P2498:P2561" si="274">IFERROR((E2498/N2498),"Received No Donations")</f>
        <v>600</v>
      </c>
      <c r="Q2498" t="str">
        <f t="shared" ref="Q2498:Q2561" si="275">LEFT(S2498,FIND("/",S2498)-1)</f>
        <v>music</v>
      </c>
      <c r="R2498" t="str">
        <f t="shared" ref="R2498:R2561" si="276">RIGHT(S2498,LEN(S2498)-FIND("/",S2498))</f>
        <v>indie rock</v>
      </c>
      <c r="S2498" t="s">
        <v>8277</v>
      </c>
      <c r="T2498" t="b">
        <v>1</v>
      </c>
      <c r="U2498" t="str">
        <f t="shared" si="272"/>
        <v>Successful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8244</v>
      </c>
      <c r="I2499" s="10">
        <f t="shared" ref="I2499:I2562" si="277">((K2499/86400)/IF(LEN(K2499)=13,1000,1))+DATE(1970,1,1)</f>
        <v>40760.878912037035</v>
      </c>
      <c r="J2499" s="10">
        <f t="shared" ref="J2499:J2562" si="278">((L2499/86400)/IF(LEN(L2499)=13,1000,1))+DATE(1970,1,1)</f>
        <v>40730.878912037035</v>
      </c>
      <c r="K2499">
        <v>1312578338</v>
      </c>
      <c r="L2499">
        <v>1309986338</v>
      </c>
      <c r="M2499" t="b">
        <v>0</v>
      </c>
      <c r="N2499">
        <v>56</v>
      </c>
      <c r="O2499" s="5">
        <f t="shared" si="273"/>
        <v>1.127715</v>
      </c>
      <c r="P2499">
        <f t="shared" si="274"/>
        <v>80.551071428571419</v>
      </c>
      <c r="Q2499" t="str">
        <f t="shared" si="275"/>
        <v>music</v>
      </c>
      <c r="R2499" t="str">
        <f t="shared" si="276"/>
        <v>indie rock</v>
      </c>
      <c r="S2499" t="s">
        <v>8277</v>
      </c>
      <c r="T2499" t="b">
        <v>1</v>
      </c>
      <c r="U2499" t="str">
        <f t="shared" ref="U2499:U2562" si="279">IF(F2499="successful","Successful","Unsuccessful")</f>
        <v>Successful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8244</v>
      </c>
      <c r="I2500" s="10">
        <f t="shared" si="277"/>
        <v>42031.967442129629</v>
      </c>
      <c r="J2500" s="10">
        <f t="shared" si="278"/>
        <v>42017.967442129629</v>
      </c>
      <c r="K2500">
        <v>1422400387</v>
      </c>
      <c r="L2500">
        <v>1421190787</v>
      </c>
      <c r="M2500" t="b">
        <v>0</v>
      </c>
      <c r="N2500">
        <v>20</v>
      </c>
      <c r="O2500" s="5">
        <f t="shared" si="273"/>
        <v>1.056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t="s">
        <v>8277</v>
      </c>
      <c r="T2500" t="b">
        <v>1</v>
      </c>
      <c r="U2500" t="str">
        <f t="shared" si="279"/>
        <v>Successful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8244</v>
      </c>
      <c r="I2501" s="10">
        <f t="shared" si="277"/>
        <v>41274.75</v>
      </c>
      <c r="J2501" s="10">
        <f t="shared" si="278"/>
        <v>41226.648576388892</v>
      </c>
      <c r="K2501">
        <v>1356976800</v>
      </c>
      <c r="L2501">
        <v>1352820837</v>
      </c>
      <c r="M2501" t="b">
        <v>0</v>
      </c>
      <c r="N2501">
        <v>170</v>
      </c>
      <c r="O2501" s="5">
        <f t="shared" si="273"/>
        <v>2.0262500000000001</v>
      </c>
      <c r="P2501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t="s">
        <v>8277</v>
      </c>
      <c r="T2501" t="b">
        <v>1</v>
      </c>
      <c r="U2501" t="str">
        <f t="shared" si="279"/>
        <v>Successful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8244</v>
      </c>
      <c r="I2502" s="10">
        <f t="shared" si="277"/>
        <v>41083.772858796292</v>
      </c>
      <c r="J2502" s="10">
        <f t="shared" si="278"/>
        <v>41053.772858796292</v>
      </c>
      <c r="K2502">
        <v>1340476375</v>
      </c>
      <c r="L2502">
        <v>1337884375</v>
      </c>
      <c r="M2502" t="b">
        <v>0</v>
      </c>
      <c r="N2502">
        <v>29</v>
      </c>
      <c r="O2502" s="5">
        <f t="shared" si="273"/>
        <v>1.1333333333333333</v>
      </c>
      <c r="P2502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t="s">
        <v>8277</v>
      </c>
      <c r="T2502" t="b">
        <v>1</v>
      </c>
      <c r="U2502" t="str">
        <f t="shared" si="279"/>
        <v>Successful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8228</v>
      </c>
      <c r="H2503" t="s">
        <v>8249</v>
      </c>
      <c r="I2503" s="10">
        <f t="shared" si="277"/>
        <v>42274.776666666672</v>
      </c>
      <c r="J2503" s="10">
        <f t="shared" si="278"/>
        <v>42244.776666666672</v>
      </c>
      <c r="K2503">
        <v>1443379104</v>
      </c>
      <c r="L2503">
        <v>1440787104</v>
      </c>
      <c r="M2503" t="b">
        <v>0</v>
      </c>
      <c r="N2503">
        <v>7</v>
      </c>
      <c r="O2503" s="5">
        <f t="shared" si="273"/>
        <v>2.5545454545454545E-2</v>
      </c>
      <c r="P250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t="s">
        <v>8297</v>
      </c>
      <c r="T2503" t="b">
        <v>0</v>
      </c>
      <c r="U2503" t="str">
        <f t="shared" si="279"/>
        <v>Unsuccessful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8223</v>
      </c>
      <c r="H2504" t="s">
        <v>8244</v>
      </c>
      <c r="I2504" s="10">
        <f t="shared" si="277"/>
        <v>41903.825439814813</v>
      </c>
      <c r="J2504" s="10">
        <f t="shared" si="278"/>
        <v>41858.825439814813</v>
      </c>
      <c r="K2504">
        <v>1411328918</v>
      </c>
      <c r="L2504">
        <v>1407440918</v>
      </c>
      <c r="M2504" t="b">
        <v>0</v>
      </c>
      <c r="N2504">
        <v>5</v>
      </c>
      <c r="O2504" s="5">
        <f t="shared" si="273"/>
        <v>7.8181818181818181E-4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t="s">
        <v>8297</v>
      </c>
      <c r="T2504" t="b">
        <v>0</v>
      </c>
      <c r="U2504" t="str">
        <f t="shared" si="279"/>
        <v>Unsuccessful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8223</v>
      </c>
      <c r="H2505" t="s">
        <v>8244</v>
      </c>
      <c r="I2505" s="10">
        <f t="shared" si="277"/>
        <v>42528.879166666666</v>
      </c>
      <c r="J2505" s="10">
        <f t="shared" si="278"/>
        <v>42498.899398148147</v>
      </c>
      <c r="K2505">
        <v>1465333560</v>
      </c>
      <c r="L2505">
        <v>1462743308</v>
      </c>
      <c r="M2505" t="b">
        <v>0</v>
      </c>
      <c r="N2505">
        <v>0</v>
      </c>
      <c r="O2505" s="5">
        <f t="shared" si="273"/>
        <v>0</v>
      </c>
      <c r="P2505" t="str">
        <f t="shared" si="274"/>
        <v>Received No Donations</v>
      </c>
      <c r="Q2505" t="str">
        <f t="shared" si="275"/>
        <v>food</v>
      </c>
      <c r="R2505" t="str">
        <f t="shared" si="276"/>
        <v>restaurants</v>
      </c>
      <c r="S2505" t="s">
        <v>8297</v>
      </c>
      <c r="T2505" t="b">
        <v>0</v>
      </c>
      <c r="U2505" t="str">
        <f t="shared" si="279"/>
        <v>Unsuccessful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8223</v>
      </c>
      <c r="H2506" t="s">
        <v>8244</v>
      </c>
      <c r="I2506" s="10">
        <f t="shared" si="277"/>
        <v>41958.057106481487</v>
      </c>
      <c r="J2506" s="10">
        <f t="shared" si="278"/>
        <v>41928.015439814815</v>
      </c>
      <c r="K2506">
        <v>1416014534</v>
      </c>
      <c r="L2506">
        <v>1413418934</v>
      </c>
      <c r="M2506" t="b">
        <v>0</v>
      </c>
      <c r="N2506">
        <v>0</v>
      </c>
      <c r="O2506" s="5">
        <f t="shared" si="273"/>
        <v>0</v>
      </c>
      <c r="P2506" t="str">
        <f t="shared" si="274"/>
        <v>Received No Donations</v>
      </c>
      <c r="Q2506" t="str">
        <f t="shared" si="275"/>
        <v>food</v>
      </c>
      <c r="R2506" t="str">
        <f t="shared" si="276"/>
        <v>restaurants</v>
      </c>
      <c r="S2506" t="s">
        <v>8297</v>
      </c>
      <c r="T2506" t="b">
        <v>0</v>
      </c>
      <c r="U2506" t="str">
        <f t="shared" si="279"/>
        <v>Unsuccessful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8223</v>
      </c>
      <c r="H2507" t="s">
        <v>8244</v>
      </c>
      <c r="I2507" s="10">
        <f t="shared" si="277"/>
        <v>42077.014074074075</v>
      </c>
      <c r="J2507" s="10">
        <f t="shared" si="278"/>
        <v>42047.05574074074</v>
      </c>
      <c r="K2507">
        <v>1426292416</v>
      </c>
      <c r="L2507">
        <v>1423704016</v>
      </c>
      <c r="M2507" t="b">
        <v>0</v>
      </c>
      <c r="N2507">
        <v>0</v>
      </c>
      <c r="O2507" s="5">
        <f t="shared" si="273"/>
        <v>0</v>
      </c>
      <c r="P2507" t="str">
        <f t="shared" si="274"/>
        <v>Received No Donations</v>
      </c>
      <c r="Q2507" t="str">
        <f t="shared" si="275"/>
        <v>food</v>
      </c>
      <c r="R2507" t="str">
        <f t="shared" si="276"/>
        <v>restaurants</v>
      </c>
      <c r="S2507" t="s">
        <v>8297</v>
      </c>
      <c r="T2507" t="b">
        <v>0</v>
      </c>
      <c r="U2507" t="str">
        <f t="shared" si="279"/>
        <v>Unsuccessful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8224</v>
      </c>
      <c r="H2508" t="s">
        <v>8245</v>
      </c>
      <c r="I2508" s="10">
        <f t="shared" si="277"/>
        <v>42280.875</v>
      </c>
      <c r="J2508" s="10">
        <f t="shared" si="278"/>
        <v>42258.297094907408</v>
      </c>
      <c r="K2508">
        <v>1443906000</v>
      </c>
      <c r="L2508">
        <v>1441955269</v>
      </c>
      <c r="M2508" t="b">
        <v>0</v>
      </c>
      <c r="N2508">
        <v>2</v>
      </c>
      <c r="O2508" s="5">
        <f t="shared" si="273"/>
        <v>6.0000000000000001E-3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t="s">
        <v>8297</v>
      </c>
      <c r="T2508" t="b">
        <v>0</v>
      </c>
      <c r="U2508" t="str">
        <f t="shared" si="279"/>
        <v>Unsuccessful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8223</v>
      </c>
      <c r="H2509" t="s">
        <v>8244</v>
      </c>
      <c r="I2509" s="10">
        <f t="shared" si="277"/>
        <v>42135.072962962964</v>
      </c>
      <c r="J2509" s="10">
        <f t="shared" si="278"/>
        <v>42105.072962962964</v>
      </c>
      <c r="K2509">
        <v>1431308704</v>
      </c>
      <c r="L2509">
        <v>1428716704</v>
      </c>
      <c r="M2509" t="b">
        <v>0</v>
      </c>
      <c r="N2509">
        <v>0</v>
      </c>
      <c r="O2509" s="5">
        <f t="shared" si="273"/>
        <v>0</v>
      </c>
      <c r="P2509" t="str">
        <f t="shared" si="274"/>
        <v>Received No Donations</v>
      </c>
      <c r="Q2509" t="str">
        <f t="shared" si="275"/>
        <v>food</v>
      </c>
      <c r="R2509" t="str">
        <f t="shared" si="276"/>
        <v>restaurants</v>
      </c>
      <c r="S2509" t="s">
        <v>8297</v>
      </c>
      <c r="T2509" t="b">
        <v>0</v>
      </c>
      <c r="U2509" t="str">
        <f t="shared" si="279"/>
        <v>Unsuccessful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8223</v>
      </c>
      <c r="H2510" t="s">
        <v>8244</v>
      </c>
      <c r="I2510" s="10">
        <f t="shared" si="277"/>
        <v>41865.951782407406</v>
      </c>
      <c r="J2510" s="10">
        <f t="shared" si="278"/>
        <v>41835.951782407406</v>
      </c>
      <c r="K2510">
        <v>1408056634</v>
      </c>
      <c r="L2510">
        <v>1405464634</v>
      </c>
      <c r="M2510" t="b">
        <v>0</v>
      </c>
      <c r="N2510">
        <v>0</v>
      </c>
      <c r="O2510" s="5">
        <f t="shared" si="273"/>
        <v>0</v>
      </c>
      <c r="P2510" t="str">
        <f t="shared" si="274"/>
        <v>Received No Donations</v>
      </c>
      <c r="Q2510" t="str">
        <f t="shared" si="275"/>
        <v>food</v>
      </c>
      <c r="R2510" t="str">
        <f t="shared" si="276"/>
        <v>restaurants</v>
      </c>
      <c r="S2510" t="s">
        <v>8297</v>
      </c>
      <c r="T2510" t="b">
        <v>0</v>
      </c>
      <c r="U2510" t="str">
        <f t="shared" si="279"/>
        <v>Unsuccessful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8224</v>
      </c>
      <c r="H2511" t="s">
        <v>8245</v>
      </c>
      <c r="I2511" s="10">
        <f t="shared" si="277"/>
        <v>42114.767928240741</v>
      </c>
      <c r="J2511" s="10">
        <f t="shared" si="278"/>
        <v>42058.809594907405</v>
      </c>
      <c r="K2511">
        <v>1429554349</v>
      </c>
      <c r="L2511">
        <v>1424719549</v>
      </c>
      <c r="M2511" t="b">
        <v>0</v>
      </c>
      <c r="N2511">
        <v>28</v>
      </c>
      <c r="O2511" s="5">
        <f t="shared" si="273"/>
        <v>1.0526315789473684E-2</v>
      </c>
      <c r="P2511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t="s">
        <v>8297</v>
      </c>
      <c r="T2511" t="b">
        <v>0</v>
      </c>
      <c r="U2511" t="str">
        <f t="shared" si="279"/>
        <v>Unsuccessful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8223</v>
      </c>
      <c r="H2512" t="s">
        <v>8244</v>
      </c>
      <c r="I2512" s="10">
        <f t="shared" si="277"/>
        <v>42138.997361111113</v>
      </c>
      <c r="J2512" s="10">
        <f t="shared" si="278"/>
        <v>42078.997361111113</v>
      </c>
      <c r="K2512">
        <v>1431647772</v>
      </c>
      <c r="L2512">
        <v>1426463772</v>
      </c>
      <c r="M2512" t="b">
        <v>0</v>
      </c>
      <c r="N2512">
        <v>2</v>
      </c>
      <c r="O2512" s="5">
        <f t="shared" si="273"/>
        <v>1.5E-3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t="s">
        <v>8297</v>
      </c>
      <c r="T2512" t="b">
        <v>0</v>
      </c>
      <c r="U2512" t="str">
        <f t="shared" si="279"/>
        <v>Unsuccessful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8224</v>
      </c>
      <c r="H2513" t="s">
        <v>8245</v>
      </c>
      <c r="I2513" s="10">
        <f t="shared" si="277"/>
        <v>42401.446909722217</v>
      </c>
      <c r="J2513" s="10">
        <f t="shared" si="278"/>
        <v>42371.446909722217</v>
      </c>
      <c r="K2513">
        <v>1454323413</v>
      </c>
      <c r="L2513">
        <v>1451731413</v>
      </c>
      <c r="M2513" t="b">
        <v>0</v>
      </c>
      <c r="N2513">
        <v>0</v>
      </c>
      <c r="O2513" s="5">
        <f t="shared" si="273"/>
        <v>0</v>
      </c>
      <c r="P2513" t="str">
        <f t="shared" si="274"/>
        <v>Received No Donations</v>
      </c>
      <c r="Q2513" t="str">
        <f t="shared" si="275"/>
        <v>food</v>
      </c>
      <c r="R2513" t="str">
        <f t="shared" si="276"/>
        <v>restaurants</v>
      </c>
      <c r="S2513" t="s">
        <v>8297</v>
      </c>
      <c r="T2513" t="b">
        <v>0</v>
      </c>
      <c r="U2513" t="str">
        <f t="shared" si="279"/>
        <v>Unsuccessful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8223</v>
      </c>
      <c r="H2514" t="s">
        <v>8244</v>
      </c>
      <c r="I2514" s="10">
        <f t="shared" si="277"/>
        <v>41986.876863425925</v>
      </c>
      <c r="J2514" s="10">
        <f t="shared" si="278"/>
        <v>41971.876863425925</v>
      </c>
      <c r="K2514">
        <v>1418504561</v>
      </c>
      <c r="L2514">
        <v>1417208561</v>
      </c>
      <c r="M2514" t="b">
        <v>0</v>
      </c>
      <c r="N2514">
        <v>0</v>
      </c>
      <c r="O2514" s="5">
        <f t="shared" si="273"/>
        <v>0</v>
      </c>
      <c r="P2514" t="str">
        <f t="shared" si="274"/>
        <v>Received No Donations</v>
      </c>
      <c r="Q2514" t="str">
        <f t="shared" si="275"/>
        <v>food</v>
      </c>
      <c r="R2514" t="str">
        <f t="shared" si="276"/>
        <v>restaurants</v>
      </c>
      <c r="S2514" t="s">
        <v>8297</v>
      </c>
      <c r="T2514" t="b">
        <v>0</v>
      </c>
      <c r="U2514" t="str">
        <f t="shared" si="279"/>
        <v>Unsuccessful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8235</v>
      </c>
      <c r="H2515" t="s">
        <v>8247</v>
      </c>
      <c r="I2515" s="10">
        <f t="shared" si="277"/>
        <v>42792.00681712963</v>
      </c>
      <c r="J2515" s="10">
        <f t="shared" si="278"/>
        <v>42732.00681712963</v>
      </c>
      <c r="K2515">
        <v>1488067789</v>
      </c>
      <c r="L2515">
        <v>1482883789</v>
      </c>
      <c r="M2515" t="b">
        <v>0</v>
      </c>
      <c r="N2515">
        <v>0</v>
      </c>
      <c r="O2515" s="5">
        <f t="shared" si="273"/>
        <v>0</v>
      </c>
      <c r="P2515" t="str">
        <f t="shared" si="274"/>
        <v>Received No Donations</v>
      </c>
      <c r="Q2515" t="str">
        <f t="shared" si="275"/>
        <v>food</v>
      </c>
      <c r="R2515" t="str">
        <f t="shared" si="276"/>
        <v>restaurants</v>
      </c>
      <c r="S2515" t="s">
        <v>8297</v>
      </c>
      <c r="T2515" t="b">
        <v>0</v>
      </c>
      <c r="U2515" t="str">
        <f t="shared" si="279"/>
        <v>Unsuccessful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8223</v>
      </c>
      <c r="H2516" t="s">
        <v>8244</v>
      </c>
      <c r="I2516" s="10">
        <f t="shared" si="277"/>
        <v>41871.389780092592</v>
      </c>
      <c r="J2516" s="10">
        <f t="shared" si="278"/>
        <v>41854.389780092592</v>
      </c>
      <c r="K2516">
        <v>1408526477</v>
      </c>
      <c r="L2516">
        <v>1407057677</v>
      </c>
      <c r="M2516" t="b">
        <v>0</v>
      </c>
      <c r="N2516">
        <v>4</v>
      </c>
      <c r="O2516" s="5">
        <f t="shared" si="273"/>
        <v>1.7500000000000002E-2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t="s">
        <v>8297</v>
      </c>
      <c r="T2516" t="b">
        <v>0</v>
      </c>
      <c r="U2516" t="str">
        <f t="shared" si="279"/>
        <v>Unsuccessful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8223</v>
      </c>
      <c r="H2517" t="s">
        <v>8244</v>
      </c>
      <c r="I2517" s="10">
        <f t="shared" si="277"/>
        <v>42057.839733796296</v>
      </c>
      <c r="J2517" s="10">
        <f t="shared" si="278"/>
        <v>42027.839733796296</v>
      </c>
      <c r="K2517">
        <v>1424635753</v>
      </c>
      <c r="L2517">
        <v>1422043753</v>
      </c>
      <c r="M2517" t="b">
        <v>0</v>
      </c>
      <c r="N2517">
        <v>12</v>
      </c>
      <c r="O2517" s="5">
        <f t="shared" si="273"/>
        <v>0.186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t="s">
        <v>8297</v>
      </c>
      <c r="T2517" t="b">
        <v>0</v>
      </c>
      <c r="U2517" t="str">
        <f t="shared" si="279"/>
        <v>Unsuccessful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8223</v>
      </c>
      <c r="H2518" t="s">
        <v>8244</v>
      </c>
      <c r="I2518" s="10">
        <f t="shared" si="277"/>
        <v>41972.6950462963</v>
      </c>
      <c r="J2518" s="10">
        <f t="shared" si="278"/>
        <v>41942.653379629628</v>
      </c>
      <c r="K2518">
        <v>1417279252</v>
      </c>
      <c r="L2518">
        <v>1414683652</v>
      </c>
      <c r="M2518" t="b">
        <v>0</v>
      </c>
      <c r="N2518">
        <v>0</v>
      </c>
      <c r="O2518" s="5">
        <f t="shared" si="273"/>
        <v>0</v>
      </c>
      <c r="P2518" t="str">
        <f t="shared" si="274"/>
        <v>Received No Donations</v>
      </c>
      <c r="Q2518" t="str">
        <f t="shared" si="275"/>
        <v>food</v>
      </c>
      <c r="R2518" t="str">
        <f t="shared" si="276"/>
        <v>restaurants</v>
      </c>
      <c r="S2518" t="s">
        <v>8297</v>
      </c>
      <c r="T2518" t="b">
        <v>0</v>
      </c>
      <c r="U2518" t="str">
        <f t="shared" si="279"/>
        <v>Unsuccessful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8228</v>
      </c>
      <c r="H2519" t="s">
        <v>8249</v>
      </c>
      <c r="I2519" s="10">
        <f t="shared" si="277"/>
        <v>42082.760763888888</v>
      </c>
      <c r="J2519" s="10">
        <f t="shared" si="278"/>
        <v>42052.802430555559</v>
      </c>
      <c r="K2519">
        <v>1426788930</v>
      </c>
      <c r="L2519">
        <v>1424200530</v>
      </c>
      <c r="M2519" t="b">
        <v>0</v>
      </c>
      <c r="N2519">
        <v>33</v>
      </c>
      <c r="O2519" s="5">
        <f t="shared" si="273"/>
        <v>9.8166666666666666E-2</v>
      </c>
      <c r="P2519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t="s">
        <v>8297</v>
      </c>
      <c r="T2519" t="b">
        <v>0</v>
      </c>
      <c r="U2519" t="str">
        <f t="shared" si="279"/>
        <v>Unsuccessful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8223</v>
      </c>
      <c r="H2520" t="s">
        <v>8244</v>
      </c>
      <c r="I2520" s="10">
        <f t="shared" si="277"/>
        <v>41956.722546296296</v>
      </c>
      <c r="J2520" s="10">
        <f t="shared" si="278"/>
        <v>41926.680879629632</v>
      </c>
      <c r="K2520">
        <v>1415899228</v>
      </c>
      <c r="L2520">
        <v>1413303628</v>
      </c>
      <c r="M2520" t="b">
        <v>0</v>
      </c>
      <c r="N2520">
        <v>0</v>
      </c>
      <c r="O2520" s="5">
        <f t="shared" si="273"/>
        <v>0</v>
      </c>
      <c r="P2520" t="str">
        <f t="shared" si="274"/>
        <v>Received No Donations</v>
      </c>
      <c r="Q2520" t="str">
        <f t="shared" si="275"/>
        <v>food</v>
      </c>
      <c r="R2520" t="str">
        <f t="shared" si="276"/>
        <v>restaurants</v>
      </c>
      <c r="S2520" t="s">
        <v>8297</v>
      </c>
      <c r="T2520" t="b">
        <v>0</v>
      </c>
      <c r="U2520" t="str">
        <f t="shared" si="279"/>
        <v>Unsuccessful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8223</v>
      </c>
      <c r="H2521" t="s">
        <v>8244</v>
      </c>
      <c r="I2521" s="10">
        <f t="shared" si="277"/>
        <v>41839.155138888891</v>
      </c>
      <c r="J2521" s="10">
        <f t="shared" si="278"/>
        <v>41809.155138888891</v>
      </c>
      <c r="K2521">
        <v>1405741404</v>
      </c>
      <c r="L2521">
        <v>1403149404</v>
      </c>
      <c r="M2521" t="b">
        <v>0</v>
      </c>
      <c r="N2521">
        <v>4</v>
      </c>
      <c r="O2521" s="5">
        <f t="shared" si="273"/>
        <v>4.3333333333333331E-4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t="s">
        <v>8297</v>
      </c>
      <c r="T2521" t="b">
        <v>0</v>
      </c>
      <c r="U2521" t="str">
        <f t="shared" si="279"/>
        <v>Unsuccessful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8223</v>
      </c>
      <c r="H2522" t="s">
        <v>8244</v>
      </c>
      <c r="I2522" s="10">
        <f t="shared" si="277"/>
        <v>42658.806250000001</v>
      </c>
      <c r="J2522" s="10">
        <f t="shared" si="278"/>
        <v>42612.600520833337</v>
      </c>
      <c r="K2522">
        <v>1476559260</v>
      </c>
      <c r="L2522">
        <v>1472567085</v>
      </c>
      <c r="M2522" t="b">
        <v>0</v>
      </c>
      <c r="N2522">
        <v>0</v>
      </c>
      <c r="O2522" s="5">
        <f t="shared" si="273"/>
        <v>0</v>
      </c>
      <c r="P2522" t="str">
        <f t="shared" si="274"/>
        <v>Received No Donations</v>
      </c>
      <c r="Q2522" t="str">
        <f t="shared" si="275"/>
        <v>food</v>
      </c>
      <c r="R2522" t="str">
        <f t="shared" si="276"/>
        <v>restaurants</v>
      </c>
      <c r="S2522" t="s">
        <v>8297</v>
      </c>
      <c r="T2522" t="b">
        <v>0</v>
      </c>
      <c r="U2522" t="str">
        <f t="shared" si="279"/>
        <v>Unsuccessful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8244</v>
      </c>
      <c r="I2523" s="10">
        <f t="shared" si="277"/>
        <v>42290.967835648145</v>
      </c>
      <c r="J2523" s="10">
        <f t="shared" si="278"/>
        <v>42269.967835648145</v>
      </c>
      <c r="K2523">
        <v>1444778021</v>
      </c>
      <c r="L2523">
        <v>1442963621</v>
      </c>
      <c r="M2523" t="b">
        <v>0</v>
      </c>
      <c r="N2523">
        <v>132</v>
      </c>
      <c r="O2523" s="5">
        <f t="shared" si="273"/>
        <v>1.0948792000000001</v>
      </c>
      <c r="P252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t="s">
        <v>8298</v>
      </c>
      <c r="T2523" t="b">
        <v>1</v>
      </c>
      <c r="U2523" t="str">
        <f t="shared" si="279"/>
        <v>Successful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8244</v>
      </c>
      <c r="I2524" s="10">
        <f t="shared" si="277"/>
        <v>42482.619444444441</v>
      </c>
      <c r="J2524" s="10">
        <f t="shared" si="278"/>
        <v>42460.573611111111</v>
      </c>
      <c r="K2524">
        <v>1461336720</v>
      </c>
      <c r="L2524">
        <v>1459431960</v>
      </c>
      <c r="M2524" t="b">
        <v>0</v>
      </c>
      <c r="N2524">
        <v>27</v>
      </c>
      <c r="O2524" s="5">
        <f t="shared" si="273"/>
        <v>1</v>
      </c>
      <c r="P2524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t="s">
        <v>8298</v>
      </c>
      <c r="T2524" t="b">
        <v>1</v>
      </c>
      <c r="U2524" t="str">
        <f t="shared" si="279"/>
        <v>Successful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8244</v>
      </c>
      <c r="I2525" s="10">
        <f t="shared" si="277"/>
        <v>41961.017268518517</v>
      </c>
      <c r="J2525" s="10">
        <f t="shared" si="278"/>
        <v>41930.975601851853</v>
      </c>
      <c r="K2525">
        <v>1416270292</v>
      </c>
      <c r="L2525">
        <v>1413674692</v>
      </c>
      <c r="M2525" t="b">
        <v>0</v>
      </c>
      <c r="N2525">
        <v>26</v>
      </c>
      <c r="O2525" s="5">
        <f t="shared" si="273"/>
        <v>1.5644444444444445</v>
      </c>
      <c r="P252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t="s">
        <v>8298</v>
      </c>
      <c r="T2525" t="b">
        <v>1</v>
      </c>
      <c r="U2525" t="str">
        <f t="shared" si="279"/>
        <v>Successful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8244</v>
      </c>
      <c r="I2526" s="10">
        <f t="shared" si="277"/>
        <v>41994.1875</v>
      </c>
      <c r="J2526" s="10">
        <f t="shared" si="278"/>
        <v>41961.807372685187</v>
      </c>
      <c r="K2526">
        <v>1419136200</v>
      </c>
      <c r="L2526">
        <v>1416338557</v>
      </c>
      <c r="M2526" t="b">
        <v>0</v>
      </c>
      <c r="N2526">
        <v>43</v>
      </c>
      <c r="O2526" s="5">
        <f t="shared" si="273"/>
        <v>1.016</v>
      </c>
      <c r="P2526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t="s">
        <v>8298</v>
      </c>
      <c r="T2526" t="b">
        <v>1</v>
      </c>
      <c r="U2526" t="str">
        <f t="shared" si="279"/>
        <v>Successful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8244</v>
      </c>
      <c r="I2527" s="10">
        <f t="shared" si="277"/>
        <v>41088.844571759255</v>
      </c>
      <c r="J2527" s="10">
        <f t="shared" si="278"/>
        <v>41058.844571759255</v>
      </c>
      <c r="K2527">
        <v>1340914571</v>
      </c>
      <c r="L2527">
        <v>1338322571</v>
      </c>
      <c r="M2527" t="b">
        <v>0</v>
      </c>
      <c r="N2527">
        <v>80</v>
      </c>
      <c r="O2527" s="5">
        <f t="shared" si="273"/>
        <v>1.00325</v>
      </c>
      <c r="P252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t="s">
        <v>8298</v>
      </c>
      <c r="T2527" t="b">
        <v>1</v>
      </c>
      <c r="U2527" t="str">
        <f t="shared" si="279"/>
        <v>Successful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8244</v>
      </c>
      <c r="I2528" s="10">
        <f t="shared" si="277"/>
        <v>41981.207638888889</v>
      </c>
      <c r="J2528" s="10">
        <f t="shared" si="278"/>
        <v>41953.091134259259</v>
      </c>
      <c r="K2528">
        <v>1418014740</v>
      </c>
      <c r="L2528">
        <v>1415585474</v>
      </c>
      <c r="M2528" t="b">
        <v>0</v>
      </c>
      <c r="N2528">
        <v>33</v>
      </c>
      <c r="O2528" s="5">
        <f t="shared" si="273"/>
        <v>1.1294999999999999</v>
      </c>
      <c r="P2528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t="s">
        <v>8298</v>
      </c>
      <c r="T2528" t="b">
        <v>1</v>
      </c>
      <c r="U2528" t="str">
        <f t="shared" si="279"/>
        <v>Successful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8244</v>
      </c>
      <c r="I2529" s="10">
        <f t="shared" si="277"/>
        <v>41565.165972222225</v>
      </c>
      <c r="J2529" s="10">
        <f t="shared" si="278"/>
        <v>41546.75105324074</v>
      </c>
      <c r="K2529">
        <v>1382068740</v>
      </c>
      <c r="L2529">
        <v>1380477691</v>
      </c>
      <c r="M2529" t="b">
        <v>0</v>
      </c>
      <c r="N2529">
        <v>71</v>
      </c>
      <c r="O2529" s="5">
        <f t="shared" si="273"/>
        <v>1.02125</v>
      </c>
      <c r="P2529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t="s">
        <v>8298</v>
      </c>
      <c r="T2529" t="b">
        <v>1</v>
      </c>
      <c r="U2529" t="str">
        <f t="shared" si="279"/>
        <v>Successful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8245</v>
      </c>
      <c r="I2530" s="10">
        <f t="shared" si="277"/>
        <v>42236.458333333328</v>
      </c>
      <c r="J2530" s="10">
        <f t="shared" si="278"/>
        <v>42217.834525462968</v>
      </c>
      <c r="K2530">
        <v>1440068400</v>
      </c>
      <c r="L2530">
        <v>1438459303</v>
      </c>
      <c r="M2530" t="b">
        <v>0</v>
      </c>
      <c r="N2530">
        <v>81</v>
      </c>
      <c r="O2530" s="5">
        <f t="shared" si="273"/>
        <v>1.0724974999999999</v>
      </c>
      <c r="P2530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t="s">
        <v>8298</v>
      </c>
      <c r="T2530" t="b">
        <v>1</v>
      </c>
      <c r="U2530" t="str">
        <f t="shared" si="279"/>
        <v>Successful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8244</v>
      </c>
      <c r="I2531" s="10">
        <f t="shared" si="277"/>
        <v>40993.0390625</v>
      </c>
      <c r="J2531" s="10">
        <f t="shared" si="278"/>
        <v>40948.080729166664</v>
      </c>
      <c r="K2531">
        <v>1332636975</v>
      </c>
      <c r="L2531">
        <v>1328752575</v>
      </c>
      <c r="M2531" t="b">
        <v>0</v>
      </c>
      <c r="N2531">
        <v>76</v>
      </c>
      <c r="O2531" s="5">
        <f t="shared" si="273"/>
        <v>1.0428333333333333</v>
      </c>
      <c r="P2531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t="s">
        <v>8298</v>
      </c>
      <c r="T2531" t="b">
        <v>1</v>
      </c>
      <c r="U2531" t="str">
        <f t="shared" si="279"/>
        <v>Successful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8244</v>
      </c>
      <c r="I2532" s="10">
        <f t="shared" si="277"/>
        <v>42114.201388888891</v>
      </c>
      <c r="J2532" s="10">
        <f t="shared" si="278"/>
        <v>42081.864641203705</v>
      </c>
      <c r="K2532">
        <v>1429505400</v>
      </c>
      <c r="L2532">
        <v>1426711505</v>
      </c>
      <c r="M2532" t="b">
        <v>0</v>
      </c>
      <c r="N2532">
        <v>48</v>
      </c>
      <c r="O2532" s="5">
        <f t="shared" si="273"/>
        <v>1</v>
      </c>
      <c r="P2532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t="s">
        <v>8298</v>
      </c>
      <c r="T2532" t="b">
        <v>1</v>
      </c>
      <c r="U2532" t="str">
        <f t="shared" si="279"/>
        <v>Successful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8244</v>
      </c>
      <c r="I2533" s="10">
        <f t="shared" si="277"/>
        <v>42231.165972222225</v>
      </c>
      <c r="J2533" s="10">
        <f t="shared" si="278"/>
        <v>42208.680023148147</v>
      </c>
      <c r="K2533">
        <v>1439611140</v>
      </c>
      <c r="L2533">
        <v>1437668354</v>
      </c>
      <c r="M2533" t="b">
        <v>0</v>
      </c>
      <c r="N2533">
        <v>61</v>
      </c>
      <c r="O2533" s="5">
        <f t="shared" si="273"/>
        <v>1.004</v>
      </c>
      <c r="P253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t="s">
        <v>8298</v>
      </c>
      <c r="T2533" t="b">
        <v>1</v>
      </c>
      <c r="U2533" t="str">
        <f t="shared" si="279"/>
        <v>Successful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8244</v>
      </c>
      <c r="I2534" s="10">
        <f t="shared" si="277"/>
        <v>41137.849143518521</v>
      </c>
      <c r="J2534" s="10">
        <f t="shared" si="278"/>
        <v>41107.849143518521</v>
      </c>
      <c r="K2534">
        <v>1345148566</v>
      </c>
      <c r="L2534">
        <v>1342556566</v>
      </c>
      <c r="M2534" t="b">
        <v>0</v>
      </c>
      <c r="N2534">
        <v>60</v>
      </c>
      <c r="O2534" s="5">
        <f t="shared" si="273"/>
        <v>1.26125</v>
      </c>
      <c r="P2534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t="s">
        <v>8298</v>
      </c>
      <c r="T2534" t="b">
        <v>1</v>
      </c>
      <c r="U2534" t="str">
        <f t="shared" si="279"/>
        <v>Successful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8244</v>
      </c>
      <c r="I2535" s="10">
        <f t="shared" si="277"/>
        <v>41334.750787037039</v>
      </c>
      <c r="J2535" s="10">
        <f t="shared" si="278"/>
        <v>41304.751284722224</v>
      </c>
      <c r="K2535">
        <v>1362160868</v>
      </c>
      <c r="L2535">
        <v>1359568911</v>
      </c>
      <c r="M2535" t="b">
        <v>0</v>
      </c>
      <c r="N2535">
        <v>136</v>
      </c>
      <c r="O2535" s="5">
        <f t="shared" si="273"/>
        <v>1.1066666666666667</v>
      </c>
      <c r="P253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t="s">
        <v>8298</v>
      </c>
      <c r="T2535" t="b">
        <v>1</v>
      </c>
      <c r="U2535" t="str">
        <f t="shared" si="279"/>
        <v>Successful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8244</v>
      </c>
      <c r="I2536" s="10">
        <f t="shared" si="277"/>
        <v>40179.25</v>
      </c>
      <c r="J2536" s="10">
        <f t="shared" si="278"/>
        <v>40127.700370370367</v>
      </c>
      <c r="K2536">
        <v>1262325600</v>
      </c>
      <c r="L2536">
        <v>1257871712</v>
      </c>
      <c r="M2536" t="b">
        <v>0</v>
      </c>
      <c r="N2536">
        <v>14</v>
      </c>
      <c r="O2536" s="5">
        <f t="shared" si="273"/>
        <v>1.05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t="s">
        <v>8298</v>
      </c>
      <c r="T2536" t="b">
        <v>1</v>
      </c>
      <c r="U2536" t="str">
        <f t="shared" si="279"/>
        <v>Successful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8244</v>
      </c>
      <c r="I2537" s="10">
        <f t="shared" si="277"/>
        <v>41974.832696759258</v>
      </c>
      <c r="J2537" s="10">
        <f t="shared" si="278"/>
        <v>41943.791030092594</v>
      </c>
      <c r="K2537">
        <v>1417463945</v>
      </c>
      <c r="L2537">
        <v>1414781945</v>
      </c>
      <c r="M2537" t="b">
        <v>0</v>
      </c>
      <c r="N2537">
        <v>78</v>
      </c>
      <c r="O2537" s="5">
        <f t="shared" si="273"/>
        <v>1.03775</v>
      </c>
      <c r="P253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t="s">
        <v>8298</v>
      </c>
      <c r="T2537" t="b">
        <v>1</v>
      </c>
      <c r="U2537" t="str">
        <f t="shared" si="279"/>
        <v>Successful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8244</v>
      </c>
      <c r="I2538" s="10">
        <f t="shared" si="277"/>
        <v>41485.106087962966</v>
      </c>
      <c r="J2538" s="10">
        <f t="shared" si="278"/>
        <v>41464.106087962966</v>
      </c>
      <c r="K2538">
        <v>1375151566</v>
      </c>
      <c r="L2538">
        <v>1373337166</v>
      </c>
      <c r="M2538" t="b">
        <v>0</v>
      </c>
      <c r="N2538">
        <v>4</v>
      </c>
      <c r="O2538" s="5">
        <f t="shared" si="273"/>
        <v>1.1599999999999999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t="s">
        <v>8298</v>
      </c>
      <c r="T2538" t="b">
        <v>1</v>
      </c>
      <c r="U2538" t="str">
        <f t="shared" si="279"/>
        <v>Successful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8244</v>
      </c>
      <c r="I2539" s="10">
        <f t="shared" si="277"/>
        <v>40756.648784722223</v>
      </c>
      <c r="J2539" s="10">
        <f t="shared" si="278"/>
        <v>40696.648784722223</v>
      </c>
      <c r="K2539">
        <v>1312212855</v>
      </c>
      <c r="L2539">
        <v>1307028855</v>
      </c>
      <c r="M2539" t="b">
        <v>0</v>
      </c>
      <c r="N2539">
        <v>11</v>
      </c>
      <c r="O2539" s="5">
        <f t="shared" si="273"/>
        <v>1.1000000000000001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t="s">
        <v>8298</v>
      </c>
      <c r="T2539" t="b">
        <v>1</v>
      </c>
      <c r="U2539" t="str">
        <f t="shared" si="279"/>
        <v>Successful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8244</v>
      </c>
      <c r="I2540" s="10">
        <f t="shared" si="277"/>
        <v>41329.207638888889</v>
      </c>
      <c r="J2540" s="10">
        <f t="shared" si="278"/>
        <v>41298.509965277779</v>
      </c>
      <c r="K2540">
        <v>1361681940</v>
      </c>
      <c r="L2540">
        <v>1359029661</v>
      </c>
      <c r="M2540" t="b">
        <v>0</v>
      </c>
      <c r="N2540">
        <v>185</v>
      </c>
      <c r="O2540" s="5">
        <f t="shared" si="273"/>
        <v>1.130176111111111</v>
      </c>
      <c r="P2540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t="s">
        <v>8298</v>
      </c>
      <c r="T2540" t="b">
        <v>1</v>
      </c>
      <c r="U2540" t="str">
        <f t="shared" si="279"/>
        <v>Successful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8244</v>
      </c>
      <c r="I2541" s="10">
        <f t="shared" si="277"/>
        <v>42037.902222222227</v>
      </c>
      <c r="J2541" s="10">
        <f t="shared" si="278"/>
        <v>41977.902222222227</v>
      </c>
      <c r="K2541">
        <v>1422913152</v>
      </c>
      <c r="L2541">
        <v>1417729152</v>
      </c>
      <c r="M2541" t="b">
        <v>0</v>
      </c>
      <c r="N2541">
        <v>59</v>
      </c>
      <c r="O2541" s="5">
        <f t="shared" si="273"/>
        <v>1.0024999999999999</v>
      </c>
      <c r="P2541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t="s">
        <v>8298</v>
      </c>
      <c r="T2541" t="b">
        <v>1</v>
      </c>
      <c r="U2541" t="str">
        <f t="shared" si="279"/>
        <v>Successful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8244</v>
      </c>
      <c r="I2542" s="10">
        <f t="shared" si="277"/>
        <v>40845.675011574072</v>
      </c>
      <c r="J2542" s="10">
        <f t="shared" si="278"/>
        <v>40785.675011574072</v>
      </c>
      <c r="K2542">
        <v>1319904721</v>
      </c>
      <c r="L2542">
        <v>1314720721</v>
      </c>
      <c r="M2542" t="b">
        <v>0</v>
      </c>
      <c r="N2542">
        <v>27</v>
      </c>
      <c r="O2542" s="5">
        <f t="shared" si="273"/>
        <v>1.034</v>
      </c>
      <c r="P2542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t="s">
        <v>8298</v>
      </c>
      <c r="T2542" t="b">
        <v>1</v>
      </c>
      <c r="U2542" t="str">
        <f t="shared" si="279"/>
        <v>Successful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8245</v>
      </c>
      <c r="I2543" s="10">
        <f t="shared" si="277"/>
        <v>41543.449282407411</v>
      </c>
      <c r="J2543" s="10">
        <f t="shared" si="278"/>
        <v>41483.449282407411</v>
      </c>
      <c r="K2543">
        <v>1380192418</v>
      </c>
      <c r="L2543">
        <v>1375008418</v>
      </c>
      <c r="M2543" t="b">
        <v>0</v>
      </c>
      <c r="N2543">
        <v>63</v>
      </c>
      <c r="O2543" s="5">
        <f t="shared" si="273"/>
        <v>1.0702857142857143</v>
      </c>
      <c r="P254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t="s">
        <v>8298</v>
      </c>
      <c r="T2543" t="b">
        <v>1</v>
      </c>
      <c r="U2543" t="str">
        <f t="shared" si="279"/>
        <v>Successful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8244</v>
      </c>
      <c r="I2544" s="10">
        <f t="shared" si="277"/>
        <v>41548.165972222225</v>
      </c>
      <c r="J2544" s="10">
        <f t="shared" si="278"/>
        <v>41509.426585648151</v>
      </c>
      <c r="K2544">
        <v>1380599940</v>
      </c>
      <c r="L2544">
        <v>1377252857</v>
      </c>
      <c r="M2544" t="b">
        <v>0</v>
      </c>
      <c r="N2544">
        <v>13</v>
      </c>
      <c r="O2544" s="5">
        <f t="shared" si="273"/>
        <v>1.0357142857142858</v>
      </c>
      <c r="P2544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t="s">
        <v>8298</v>
      </c>
      <c r="T2544" t="b">
        <v>1</v>
      </c>
      <c r="U2544" t="str">
        <f t="shared" si="279"/>
        <v>Successful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8244</v>
      </c>
      <c r="I2545" s="10">
        <f t="shared" si="277"/>
        <v>40545.125</v>
      </c>
      <c r="J2545" s="10">
        <f t="shared" si="278"/>
        <v>40514.107615740737</v>
      </c>
      <c r="K2545">
        <v>1293937200</v>
      </c>
      <c r="L2545">
        <v>1291257298</v>
      </c>
      <c r="M2545" t="b">
        <v>0</v>
      </c>
      <c r="N2545">
        <v>13</v>
      </c>
      <c r="O2545" s="5">
        <f t="shared" si="273"/>
        <v>1.5640000000000001</v>
      </c>
      <c r="P254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t="s">
        <v>8298</v>
      </c>
      <c r="T2545" t="b">
        <v>1</v>
      </c>
      <c r="U2545" t="str">
        <f t="shared" si="279"/>
        <v>Successful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8244</v>
      </c>
      <c r="I2546" s="10">
        <f t="shared" si="277"/>
        <v>41098.520474537036</v>
      </c>
      <c r="J2546" s="10">
        <f t="shared" si="278"/>
        <v>41068.520474537036</v>
      </c>
      <c r="K2546">
        <v>1341750569</v>
      </c>
      <c r="L2546">
        <v>1339158569</v>
      </c>
      <c r="M2546" t="b">
        <v>0</v>
      </c>
      <c r="N2546">
        <v>57</v>
      </c>
      <c r="O2546" s="5">
        <f t="shared" si="273"/>
        <v>1.0082</v>
      </c>
      <c r="P2546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t="s">
        <v>8298</v>
      </c>
      <c r="T2546" t="b">
        <v>1</v>
      </c>
      <c r="U2546" t="str">
        <f t="shared" si="279"/>
        <v>Successful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8244</v>
      </c>
      <c r="I2547" s="10">
        <f t="shared" si="277"/>
        <v>42062.020833333328</v>
      </c>
      <c r="J2547" s="10">
        <f t="shared" si="278"/>
        <v>42027.138171296298</v>
      </c>
      <c r="K2547">
        <v>1424997000</v>
      </c>
      <c r="L2547">
        <v>1421983138</v>
      </c>
      <c r="M2547" t="b">
        <v>0</v>
      </c>
      <c r="N2547">
        <v>61</v>
      </c>
      <c r="O2547" s="5">
        <f t="shared" si="273"/>
        <v>1.9530000000000001</v>
      </c>
      <c r="P254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t="s">
        <v>8298</v>
      </c>
      <c r="T2547" t="b">
        <v>1</v>
      </c>
      <c r="U2547" t="str">
        <f t="shared" si="279"/>
        <v>Successful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8244</v>
      </c>
      <c r="I2548" s="10">
        <f t="shared" si="277"/>
        <v>41552.208333333336</v>
      </c>
      <c r="J2548" s="10">
        <f t="shared" si="278"/>
        <v>41524.858553240745</v>
      </c>
      <c r="K2548">
        <v>1380949200</v>
      </c>
      <c r="L2548">
        <v>1378586179</v>
      </c>
      <c r="M2548" t="b">
        <v>0</v>
      </c>
      <c r="N2548">
        <v>65</v>
      </c>
      <c r="O2548" s="5">
        <f t="shared" si="273"/>
        <v>1.1171428571428572</v>
      </c>
      <c r="P2548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t="s">
        <v>8298</v>
      </c>
      <c r="T2548" t="b">
        <v>1</v>
      </c>
      <c r="U2548" t="str">
        <f t="shared" si="279"/>
        <v>Successful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8244</v>
      </c>
      <c r="I2549" s="10">
        <f t="shared" si="277"/>
        <v>41003.731516203705</v>
      </c>
      <c r="J2549" s="10">
        <f t="shared" si="278"/>
        <v>40973.773182870369</v>
      </c>
      <c r="K2549">
        <v>1333560803</v>
      </c>
      <c r="L2549">
        <v>1330972403</v>
      </c>
      <c r="M2549" t="b">
        <v>0</v>
      </c>
      <c r="N2549">
        <v>134</v>
      </c>
      <c r="O2549" s="5">
        <f t="shared" si="273"/>
        <v>1.1985454545454546</v>
      </c>
      <c r="P2549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t="s">
        <v>8298</v>
      </c>
      <c r="T2549" t="b">
        <v>1</v>
      </c>
      <c r="U2549" t="str">
        <f t="shared" si="279"/>
        <v>Successful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8247</v>
      </c>
      <c r="I2550" s="10">
        <f t="shared" si="277"/>
        <v>42643.185416666667</v>
      </c>
      <c r="J2550" s="10">
        <f t="shared" si="278"/>
        <v>42618.625428240739</v>
      </c>
      <c r="K2550">
        <v>1475209620</v>
      </c>
      <c r="L2550">
        <v>1473087637</v>
      </c>
      <c r="M2550" t="b">
        <v>0</v>
      </c>
      <c r="N2550">
        <v>37</v>
      </c>
      <c r="O2550" s="5">
        <f t="shared" si="273"/>
        <v>1.0185</v>
      </c>
      <c r="P2550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t="s">
        <v>8298</v>
      </c>
      <c r="T2550" t="b">
        <v>1</v>
      </c>
      <c r="U2550" t="str">
        <f t="shared" si="279"/>
        <v>Successful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8245</v>
      </c>
      <c r="I2551" s="10">
        <f t="shared" si="277"/>
        <v>41425.708333333336</v>
      </c>
      <c r="J2551" s="10">
        <f t="shared" si="278"/>
        <v>41390.757754629631</v>
      </c>
      <c r="K2551">
        <v>1370019600</v>
      </c>
      <c r="L2551">
        <v>1366999870</v>
      </c>
      <c r="M2551" t="b">
        <v>0</v>
      </c>
      <c r="N2551">
        <v>37</v>
      </c>
      <c r="O2551" s="5">
        <f t="shared" si="273"/>
        <v>1.0280254777070064</v>
      </c>
      <c r="P2551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t="s">
        <v>8298</v>
      </c>
      <c r="T2551" t="b">
        <v>1</v>
      </c>
      <c r="U2551" t="str">
        <f t="shared" si="279"/>
        <v>Successful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8244</v>
      </c>
      <c r="I2552" s="10">
        <f t="shared" si="277"/>
        <v>42285.165972222225</v>
      </c>
      <c r="J2552" s="10">
        <f t="shared" si="278"/>
        <v>42228.634328703702</v>
      </c>
      <c r="K2552">
        <v>1444276740</v>
      </c>
      <c r="L2552">
        <v>1439392406</v>
      </c>
      <c r="M2552" t="b">
        <v>0</v>
      </c>
      <c r="N2552">
        <v>150</v>
      </c>
      <c r="O2552" s="5">
        <f t="shared" si="273"/>
        <v>1.0084615384615385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t="s">
        <v>8298</v>
      </c>
      <c r="T2552" t="b">
        <v>1</v>
      </c>
      <c r="U2552" t="str">
        <f t="shared" si="279"/>
        <v>Successful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8244</v>
      </c>
      <c r="I2553" s="10">
        <f t="shared" si="277"/>
        <v>40989.866666666669</v>
      </c>
      <c r="J2553" s="10">
        <f t="shared" si="278"/>
        <v>40961.252141203702</v>
      </c>
      <c r="K2553">
        <v>1332362880</v>
      </c>
      <c r="L2553">
        <v>1329890585</v>
      </c>
      <c r="M2553" t="b">
        <v>0</v>
      </c>
      <c r="N2553">
        <v>56</v>
      </c>
      <c r="O2553" s="5">
        <f t="shared" si="273"/>
        <v>1.0273469387755103</v>
      </c>
      <c r="P255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t="s">
        <v>8298</v>
      </c>
      <c r="T2553" t="b">
        <v>1</v>
      </c>
      <c r="U2553" t="str">
        <f t="shared" si="279"/>
        <v>Successful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8244</v>
      </c>
      <c r="I2554" s="10">
        <f t="shared" si="277"/>
        <v>42799.809965277775</v>
      </c>
      <c r="J2554" s="10">
        <f t="shared" si="278"/>
        <v>42769.809965277775</v>
      </c>
      <c r="K2554">
        <v>1488741981</v>
      </c>
      <c r="L2554">
        <v>1486149981</v>
      </c>
      <c r="M2554" t="b">
        <v>0</v>
      </c>
      <c r="N2554">
        <v>18</v>
      </c>
      <c r="O2554" s="5">
        <f t="shared" si="273"/>
        <v>1.0649999999999999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t="s">
        <v>8298</v>
      </c>
      <c r="T2554" t="b">
        <v>1</v>
      </c>
      <c r="U2554" t="str">
        <f t="shared" si="279"/>
        <v>Successful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8244</v>
      </c>
      <c r="I2555" s="10">
        <f t="shared" si="277"/>
        <v>41173.199155092589</v>
      </c>
      <c r="J2555" s="10">
        <f t="shared" si="278"/>
        <v>41113.199155092589</v>
      </c>
      <c r="K2555">
        <v>1348202807</v>
      </c>
      <c r="L2555">
        <v>1343018807</v>
      </c>
      <c r="M2555" t="b">
        <v>0</v>
      </c>
      <c r="N2555">
        <v>60</v>
      </c>
      <c r="O2555" s="5">
        <f t="shared" si="273"/>
        <v>1.5553333333333332</v>
      </c>
      <c r="P255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t="s">
        <v>8298</v>
      </c>
      <c r="T2555" t="b">
        <v>1</v>
      </c>
      <c r="U2555" t="str">
        <f t="shared" si="279"/>
        <v>Successful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8244</v>
      </c>
      <c r="I2556" s="10">
        <f t="shared" si="277"/>
        <v>42156.165972222225</v>
      </c>
      <c r="J2556" s="10">
        <f t="shared" si="278"/>
        <v>42125.078275462962</v>
      </c>
      <c r="K2556">
        <v>1433131140</v>
      </c>
      <c r="L2556">
        <v>1430445163</v>
      </c>
      <c r="M2556" t="b">
        <v>0</v>
      </c>
      <c r="N2556">
        <v>67</v>
      </c>
      <c r="O2556" s="5">
        <f t="shared" si="273"/>
        <v>1.228</v>
      </c>
      <c r="P2556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t="s">
        <v>8298</v>
      </c>
      <c r="T2556" t="b">
        <v>1</v>
      </c>
      <c r="U2556" t="str">
        <f t="shared" si="279"/>
        <v>Successful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8244</v>
      </c>
      <c r="I2557" s="10">
        <f t="shared" si="277"/>
        <v>41057.655011574076</v>
      </c>
      <c r="J2557" s="10">
        <f t="shared" si="278"/>
        <v>41026.655011574076</v>
      </c>
      <c r="K2557">
        <v>1338219793</v>
      </c>
      <c r="L2557">
        <v>1335541393</v>
      </c>
      <c r="M2557" t="b">
        <v>0</v>
      </c>
      <c r="N2557">
        <v>35</v>
      </c>
      <c r="O2557" s="5">
        <f t="shared" si="273"/>
        <v>1.0734999999999999</v>
      </c>
      <c r="P255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t="s">
        <v>8298</v>
      </c>
      <c r="T2557" t="b">
        <v>1</v>
      </c>
      <c r="U2557" t="str">
        <f t="shared" si="279"/>
        <v>Successful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8244</v>
      </c>
      <c r="I2558" s="10">
        <f t="shared" si="277"/>
        <v>41267.991400462961</v>
      </c>
      <c r="J2558" s="10">
        <f t="shared" si="278"/>
        <v>41222.991400462961</v>
      </c>
      <c r="K2558">
        <v>1356392857</v>
      </c>
      <c r="L2558">
        <v>1352504857</v>
      </c>
      <c r="M2558" t="b">
        <v>0</v>
      </c>
      <c r="N2558">
        <v>34</v>
      </c>
      <c r="O2558" s="5">
        <f t="shared" si="273"/>
        <v>1.0550335570469798</v>
      </c>
      <c r="P2558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t="s">
        <v>8298</v>
      </c>
      <c r="T2558" t="b">
        <v>1</v>
      </c>
      <c r="U2558" t="str">
        <f t="shared" si="279"/>
        <v>Successful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8245</v>
      </c>
      <c r="I2559" s="10">
        <f t="shared" si="277"/>
        <v>41774.745208333334</v>
      </c>
      <c r="J2559" s="10">
        <f t="shared" si="278"/>
        <v>41744.745208333334</v>
      </c>
      <c r="K2559">
        <v>1400176386</v>
      </c>
      <c r="L2559">
        <v>1397584386</v>
      </c>
      <c r="M2559" t="b">
        <v>0</v>
      </c>
      <c r="N2559">
        <v>36</v>
      </c>
      <c r="O2559" s="5">
        <f t="shared" si="273"/>
        <v>1.1844444444444444</v>
      </c>
      <c r="P2559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t="s">
        <v>8298</v>
      </c>
      <c r="T2559" t="b">
        <v>1</v>
      </c>
      <c r="U2559" t="str">
        <f t="shared" si="279"/>
        <v>Successful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8246</v>
      </c>
      <c r="I2560" s="10">
        <f t="shared" si="277"/>
        <v>42125.582638888889</v>
      </c>
      <c r="J2560" s="10">
        <f t="shared" si="278"/>
        <v>42093.860023148147</v>
      </c>
      <c r="K2560">
        <v>1430488740</v>
      </c>
      <c r="L2560">
        <v>1427747906</v>
      </c>
      <c r="M2560" t="b">
        <v>0</v>
      </c>
      <c r="N2560">
        <v>18</v>
      </c>
      <c r="O2560" s="5">
        <f t="shared" si="273"/>
        <v>1.0888</v>
      </c>
      <c r="P2560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t="s">
        <v>8298</v>
      </c>
      <c r="T2560" t="b">
        <v>1</v>
      </c>
      <c r="U2560" t="str">
        <f t="shared" si="279"/>
        <v>Successful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8244</v>
      </c>
      <c r="I2561" s="10">
        <f t="shared" si="277"/>
        <v>40862.817361111112</v>
      </c>
      <c r="J2561" s="10">
        <f t="shared" si="278"/>
        <v>40829.873657407406</v>
      </c>
      <c r="K2561">
        <v>1321385820</v>
      </c>
      <c r="L2561">
        <v>1318539484</v>
      </c>
      <c r="M2561" t="b">
        <v>0</v>
      </c>
      <c r="N2561">
        <v>25</v>
      </c>
      <c r="O2561" s="5">
        <f t="shared" si="273"/>
        <v>1.1125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t="s">
        <v>8298</v>
      </c>
      <c r="T2561" t="b">
        <v>1</v>
      </c>
      <c r="U2561" t="str">
        <f t="shared" si="279"/>
        <v>Successful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8245</v>
      </c>
      <c r="I2562" s="10">
        <f t="shared" si="277"/>
        <v>42069.951087962967</v>
      </c>
      <c r="J2562" s="10">
        <f t="shared" si="278"/>
        <v>42039.951087962967</v>
      </c>
      <c r="K2562">
        <v>1425682174</v>
      </c>
      <c r="L2562">
        <v>1423090174</v>
      </c>
      <c r="M2562" t="b">
        <v>0</v>
      </c>
      <c r="N2562">
        <v>21</v>
      </c>
      <c r="O2562" s="5">
        <f t="shared" ref="O2562:O2625" si="280">E2562/D2562</f>
        <v>1.0009999999999999</v>
      </c>
      <c r="P2562">
        <f t="shared" ref="P2562:P2625" si="281">IFERROR((E2562/N2562),"Received No Donations")</f>
        <v>143</v>
      </c>
      <c r="Q2562" t="str">
        <f t="shared" ref="Q2562:Q2625" si="282">LEFT(S2562,FIND("/",S2562)-1)</f>
        <v>music</v>
      </c>
      <c r="R2562" t="str">
        <f t="shared" ref="R2562:R2625" si="283">RIGHT(S2562,LEN(S2562)-FIND("/",S2562))</f>
        <v>classical music</v>
      </c>
      <c r="S2562" t="s">
        <v>8298</v>
      </c>
      <c r="T2562" t="b">
        <v>1</v>
      </c>
      <c r="U2562" t="str">
        <f t="shared" si="279"/>
        <v>Successful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8228</v>
      </c>
      <c r="H2563" t="s">
        <v>8249</v>
      </c>
      <c r="I2563" s="10">
        <f t="shared" ref="I2563:I2626" si="284">((K2563/86400)/IF(LEN(K2563)=13,1000,1))+DATE(1970,1,1)</f>
        <v>42290.528807870374</v>
      </c>
      <c r="J2563" s="10">
        <f t="shared" ref="J2563:J2626" si="285">((L2563/86400)/IF(LEN(L2563)=13,1000,1))+DATE(1970,1,1)</f>
        <v>42260.528807870374</v>
      </c>
      <c r="K2563">
        <v>1444740089</v>
      </c>
      <c r="L2563">
        <v>1442148089</v>
      </c>
      <c r="M2563" t="b">
        <v>0</v>
      </c>
      <c r="N2563">
        <v>0</v>
      </c>
      <c r="O2563" s="5">
        <f t="shared" si="280"/>
        <v>0</v>
      </c>
      <c r="P2563" t="str">
        <f t="shared" si="281"/>
        <v>Received No Donations</v>
      </c>
      <c r="Q2563" t="str">
        <f t="shared" si="282"/>
        <v>food</v>
      </c>
      <c r="R2563" t="str">
        <f t="shared" si="283"/>
        <v>food trucks</v>
      </c>
      <c r="S2563" t="s">
        <v>8282</v>
      </c>
      <c r="T2563" t="b">
        <v>0</v>
      </c>
      <c r="U2563" t="str">
        <f t="shared" ref="U2563:U2626" si="286">IF(F2563="successful","Successful","Unsuccessful")</f>
        <v>Unsuccessful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8235</v>
      </c>
      <c r="H2564" t="s">
        <v>8247</v>
      </c>
      <c r="I2564" s="10">
        <f t="shared" si="284"/>
        <v>42654.524756944447</v>
      </c>
      <c r="J2564" s="10">
        <f t="shared" si="285"/>
        <v>42594.524756944447</v>
      </c>
      <c r="K2564">
        <v>1476189339</v>
      </c>
      <c r="L2564">
        <v>1471005339</v>
      </c>
      <c r="M2564" t="b">
        <v>0</v>
      </c>
      <c r="N2564">
        <v>3</v>
      </c>
      <c r="O2564" s="5">
        <f t="shared" si="280"/>
        <v>7.4999999999999997E-3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t="s">
        <v>8282</v>
      </c>
      <c r="T2564" t="b">
        <v>0</v>
      </c>
      <c r="U2564" t="str">
        <f t="shared" si="286"/>
        <v>Unsuccessful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8223</v>
      </c>
      <c r="H2565" t="s">
        <v>8244</v>
      </c>
      <c r="I2565" s="10">
        <f t="shared" si="284"/>
        <v>42215.139479166668</v>
      </c>
      <c r="J2565" s="10">
        <f t="shared" si="285"/>
        <v>42155.139479166668</v>
      </c>
      <c r="K2565">
        <v>1438226451</v>
      </c>
      <c r="L2565">
        <v>1433042451</v>
      </c>
      <c r="M2565" t="b">
        <v>0</v>
      </c>
      <c r="N2565">
        <v>0</v>
      </c>
      <c r="O2565" s="5">
        <f t="shared" si="280"/>
        <v>0</v>
      </c>
      <c r="P2565" t="str">
        <f t="shared" si="281"/>
        <v>Received No Donations</v>
      </c>
      <c r="Q2565" t="str">
        <f t="shared" si="282"/>
        <v>food</v>
      </c>
      <c r="R2565" t="str">
        <f t="shared" si="283"/>
        <v>food trucks</v>
      </c>
      <c r="S2565" t="s">
        <v>8282</v>
      </c>
      <c r="T2565" t="b">
        <v>0</v>
      </c>
      <c r="U2565" t="str">
        <f t="shared" si="286"/>
        <v>Unsuccessful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8228</v>
      </c>
      <c r="H2566" t="s">
        <v>8249</v>
      </c>
      <c r="I2566" s="10">
        <f t="shared" si="284"/>
        <v>41852.040497685186</v>
      </c>
      <c r="J2566" s="10">
        <f t="shared" si="285"/>
        <v>41822.040497685186</v>
      </c>
      <c r="K2566">
        <v>1406854699</v>
      </c>
      <c r="L2566">
        <v>1404262699</v>
      </c>
      <c r="M2566" t="b">
        <v>0</v>
      </c>
      <c r="N2566">
        <v>0</v>
      </c>
      <c r="O2566" s="5">
        <f t="shared" si="280"/>
        <v>0</v>
      </c>
      <c r="P2566" t="str">
        <f t="shared" si="281"/>
        <v>Received No Donations</v>
      </c>
      <c r="Q2566" t="str">
        <f t="shared" si="282"/>
        <v>food</v>
      </c>
      <c r="R2566" t="str">
        <f t="shared" si="283"/>
        <v>food trucks</v>
      </c>
      <c r="S2566" t="s">
        <v>8282</v>
      </c>
      <c r="T2566" t="b">
        <v>0</v>
      </c>
      <c r="U2566" t="str">
        <f t="shared" si="286"/>
        <v>Unsuccessful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8223</v>
      </c>
      <c r="H2567" t="s">
        <v>8244</v>
      </c>
      <c r="I2567" s="10">
        <f t="shared" si="284"/>
        <v>42499.868055555555</v>
      </c>
      <c r="J2567" s="10">
        <f t="shared" si="285"/>
        <v>42440.650335648148</v>
      </c>
      <c r="K2567">
        <v>1462827000</v>
      </c>
      <c r="L2567">
        <v>1457710589</v>
      </c>
      <c r="M2567" t="b">
        <v>0</v>
      </c>
      <c r="N2567">
        <v>1</v>
      </c>
      <c r="O2567" s="5">
        <f t="shared" si="280"/>
        <v>0.01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t="s">
        <v>8282</v>
      </c>
      <c r="T2567" t="b">
        <v>0</v>
      </c>
      <c r="U2567" t="str">
        <f t="shared" si="286"/>
        <v>Unsuccessful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8223</v>
      </c>
      <c r="H2568" t="s">
        <v>8244</v>
      </c>
      <c r="I2568" s="10">
        <f t="shared" si="284"/>
        <v>41872.980879629627</v>
      </c>
      <c r="J2568" s="10">
        <f t="shared" si="285"/>
        <v>41842.980879629627</v>
      </c>
      <c r="K2568">
        <v>1408663948</v>
      </c>
      <c r="L2568">
        <v>1406071948</v>
      </c>
      <c r="M2568" t="b">
        <v>0</v>
      </c>
      <c r="N2568">
        <v>0</v>
      </c>
      <c r="O2568" s="5">
        <f t="shared" si="280"/>
        <v>0</v>
      </c>
      <c r="P2568" t="str">
        <f t="shared" si="281"/>
        <v>Received No Donations</v>
      </c>
      <c r="Q2568" t="str">
        <f t="shared" si="282"/>
        <v>food</v>
      </c>
      <c r="R2568" t="str">
        <f t="shared" si="283"/>
        <v>food trucks</v>
      </c>
      <c r="S2568" t="s">
        <v>8282</v>
      </c>
      <c r="T2568" t="b">
        <v>0</v>
      </c>
      <c r="U2568" t="str">
        <f t="shared" si="286"/>
        <v>Unsuccessful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8223</v>
      </c>
      <c r="H2569" t="s">
        <v>8244</v>
      </c>
      <c r="I2569" s="10">
        <f t="shared" si="284"/>
        <v>42117.878912037035</v>
      </c>
      <c r="J2569" s="10">
        <f t="shared" si="285"/>
        <v>42087.878912037035</v>
      </c>
      <c r="K2569">
        <v>1429823138</v>
      </c>
      <c r="L2569">
        <v>1427231138</v>
      </c>
      <c r="M2569" t="b">
        <v>0</v>
      </c>
      <c r="N2569">
        <v>2</v>
      </c>
      <c r="O2569" s="5">
        <f t="shared" si="280"/>
        <v>2.6666666666666666E-3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t="s">
        <v>8282</v>
      </c>
      <c r="T2569" t="b">
        <v>0</v>
      </c>
      <c r="U2569" t="str">
        <f t="shared" si="286"/>
        <v>Unsuccessful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8224</v>
      </c>
      <c r="H2570" t="s">
        <v>8245</v>
      </c>
      <c r="I2570" s="10">
        <f t="shared" si="284"/>
        <v>42614.666597222225</v>
      </c>
      <c r="J2570" s="10">
        <f t="shared" si="285"/>
        <v>42584.666597222225</v>
      </c>
      <c r="K2570">
        <v>1472745594</v>
      </c>
      <c r="L2570">
        <v>1470153594</v>
      </c>
      <c r="M2570" t="b">
        <v>0</v>
      </c>
      <c r="N2570">
        <v>1</v>
      </c>
      <c r="O2570" s="5">
        <f t="shared" si="280"/>
        <v>5.0000000000000001E-3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t="s">
        <v>8282</v>
      </c>
      <c r="T2570" t="b">
        <v>0</v>
      </c>
      <c r="U2570" t="str">
        <f t="shared" si="286"/>
        <v>Unsuccessful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8223</v>
      </c>
      <c r="H2571" t="s">
        <v>8244</v>
      </c>
      <c r="I2571" s="10">
        <f t="shared" si="284"/>
        <v>42264.105462962965</v>
      </c>
      <c r="J2571" s="10">
        <f t="shared" si="285"/>
        <v>42234.105462962965</v>
      </c>
      <c r="K2571">
        <v>1442457112</v>
      </c>
      <c r="L2571">
        <v>1439865112</v>
      </c>
      <c r="M2571" t="b">
        <v>0</v>
      </c>
      <c r="N2571">
        <v>2</v>
      </c>
      <c r="O2571" s="5">
        <f t="shared" si="280"/>
        <v>2.2307692307692306E-2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t="s">
        <v>8282</v>
      </c>
      <c r="T2571" t="b">
        <v>0</v>
      </c>
      <c r="U2571" t="str">
        <f t="shared" si="286"/>
        <v>Unsuccessful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8223</v>
      </c>
      <c r="H2572" t="s">
        <v>8244</v>
      </c>
      <c r="I2572" s="10">
        <f t="shared" si="284"/>
        <v>42774.903182870374</v>
      </c>
      <c r="J2572" s="10">
        <f t="shared" si="285"/>
        <v>42744.903182870374</v>
      </c>
      <c r="K2572">
        <v>1486590035</v>
      </c>
      <c r="L2572">
        <v>1483998035</v>
      </c>
      <c r="M2572" t="b">
        <v>0</v>
      </c>
      <c r="N2572">
        <v>2</v>
      </c>
      <c r="O2572" s="5">
        <f t="shared" si="280"/>
        <v>8.4285714285714294E-3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t="s">
        <v>8282</v>
      </c>
      <c r="T2572" t="b">
        <v>0</v>
      </c>
      <c r="U2572" t="str">
        <f t="shared" si="286"/>
        <v>Unsuccessful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8225</v>
      </c>
      <c r="H2573" t="s">
        <v>8246</v>
      </c>
      <c r="I2573" s="10">
        <f t="shared" si="284"/>
        <v>42509.341678240744</v>
      </c>
      <c r="J2573" s="10">
        <f t="shared" si="285"/>
        <v>42449.341678240744</v>
      </c>
      <c r="K2573">
        <v>1463645521</v>
      </c>
      <c r="L2573">
        <v>1458461521</v>
      </c>
      <c r="M2573" t="b">
        <v>0</v>
      </c>
      <c r="N2573">
        <v>4</v>
      </c>
      <c r="O2573" s="5">
        <f t="shared" si="280"/>
        <v>2.5000000000000001E-3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t="s">
        <v>8282</v>
      </c>
      <c r="T2573" t="b">
        <v>0</v>
      </c>
      <c r="U2573" t="str">
        <f t="shared" si="286"/>
        <v>Unsuccessful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8223</v>
      </c>
      <c r="H2574" t="s">
        <v>8244</v>
      </c>
      <c r="I2574" s="10">
        <f t="shared" si="284"/>
        <v>42107.119409722218</v>
      </c>
      <c r="J2574" s="10">
        <f t="shared" si="285"/>
        <v>42077.119409722218</v>
      </c>
      <c r="K2574">
        <v>1428893517</v>
      </c>
      <c r="L2574">
        <v>1426301517</v>
      </c>
      <c r="M2574" t="b">
        <v>0</v>
      </c>
      <c r="N2574">
        <v>0</v>
      </c>
      <c r="O2574" s="5">
        <f t="shared" si="280"/>
        <v>0</v>
      </c>
      <c r="P2574" t="str">
        <f t="shared" si="281"/>
        <v>Received No Donations</v>
      </c>
      <c r="Q2574" t="str">
        <f t="shared" si="282"/>
        <v>food</v>
      </c>
      <c r="R2574" t="str">
        <f t="shared" si="283"/>
        <v>food trucks</v>
      </c>
      <c r="S2574" t="s">
        <v>8282</v>
      </c>
      <c r="T2574" t="b">
        <v>0</v>
      </c>
      <c r="U2574" t="str">
        <f t="shared" si="286"/>
        <v>Unsuccessful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8223</v>
      </c>
      <c r="H2575" t="s">
        <v>8244</v>
      </c>
      <c r="I2575" s="10">
        <f t="shared" si="284"/>
        <v>41874.592002314814</v>
      </c>
      <c r="J2575" s="10">
        <f t="shared" si="285"/>
        <v>41829.592002314814</v>
      </c>
      <c r="K2575">
        <v>1408803149</v>
      </c>
      <c r="L2575">
        <v>1404915149</v>
      </c>
      <c r="M2575" t="b">
        <v>0</v>
      </c>
      <c r="N2575">
        <v>0</v>
      </c>
      <c r="O2575" s="5">
        <f t="shared" si="280"/>
        <v>0</v>
      </c>
      <c r="P2575" t="str">
        <f t="shared" si="281"/>
        <v>Received No Donations</v>
      </c>
      <c r="Q2575" t="str">
        <f t="shared" si="282"/>
        <v>food</v>
      </c>
      <c r="R2575" t="str">
        <f t="shared" si="283"/>
        <v>food trucks</v>
      </c>
      <c r="S2575" t="s">
        <v>8282</v>
      </c>
      <c r="T2575" t="b">
        <v>0</v>
      </c>
      <c r="U2575" t="str">
        <f t="shared" si="286"/>
        <v>Unsuccessful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8223</v>
      </c>
      <c r="H2576" t="s">
        <v>8244</v>
      </c>
      <c r="I2576" s="10">
        <f t="shared" si="284"/>
        <v>42508.825752314813</v>
      </c>
      <c r="J2576" s="10">
        <f t="shared" si="285"/>
        <v>42487.825752314813</v>
      </c>
      <c r="K2576">
        <v>1463600945</v>
      </c>
      <c r="L2576">
        <v>1461786545</v>
      </c>
      <c r="M2576" t="b">
        <v>0</v>
      </c>
      <c r="N2576">
        <v>0</v>
      </c>
      <c r="O2576" s="5">
        <f t="shared" si="280"/>
        <v>0</v>
      </c>
      <c r="P2576" t="str">
        <f t="shared" si="281"/>
        <v>Received No Donations</v>
      </c>
      <c r="Q2576" t="str">
        <f t="shared" si="282"/>
        <v>food</v>
      </c>
      <c r="R2576" t="str">
        <f t="shared" si="283"/>
        <v>food trucks</v>
      </c>
      <c r="S2576" t="s">
        <v>8282</v>
      </c>
      <c r="T2576" t="b">
        <v>0</v>
      </c>
      <c r="U2576" t="str">
        <f t="shared" si="286"/>
        <v>Unsuccessful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8223</v>
      </c>
      <c r="H2577" t="s">
        <v>8244</v>
      </c>
      <c r="I2577" s="10">
        <f t="shared" si="284"/>
        <v>42016.108726851853</v>
      </c>
      <c r="J2577" s="10">
        <f t="shared" si="285"/>
        <v>41986.108726851853</v>
      </c>
      <c r="K2577">
        <v>1421030194</v>
      </c>
      <c r="L2577">
        <v>1418438194</v>
      </c>
      <c r="M2577" t="b">
        <v>0</v>
      </c>
      <c r="N2577">
        <v>0</v>
      </c>
      <c r="O2577" s="5">
        <f t="shared" si="280"/>
        <v>0</v>
      </c>
      <c r="P2577" t="str">
        <f t="shared" si="281"/>
        <v>Received No Donations</v>
      </c>
      <c r="Q2577" t="str">
        <f t="shared" si="282"/>
        <v>food</v>
      </c>
      <c r="R2577" t="str">
        <f t="shared" si="283"/>
        <v>food trucks</v>
      </c>
      <c r="S2577" t="s">
        <v>8282</v>
      </c>
      <c r="T2577" t="b">
        <v>0</v>
      </c>
      <c r="U2577" t="str">
        <f t="shared" si="286"/>
        <v>Unsuccessful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8223</v>
      </c>
      <c r="H2578" t="s">
        <v>8244</v>
      </c>
      <c r="I2578" s="10">
        <f t="shared" si="284"/>
        <v>42104.968136574069</v>
      </c>
      <c r="J2578" s="10">
        <f t="shared" si="285"/>
        <v>42060.00980324074</v>
      </c>
      <c r="K2578">
        <v>1428707647</v>
      </c>
      <c r="L2578">
        <v>1424823247</v>
      </c>
      <c r="M2578" t="b">
        <v>0</v>
      </c>
      <c r="N2578">
        <v>0</v>
      </c>
      <c r="O2578" s="5">
        <f t="shared" si="280"/>
        <v>0</v>
      </c>
      <c r="P2578" t="str">
        <f t="shared" si="281"/>
        <v>Received No Donations</v>
      </c>
      <c r="Q2578" t="str">
        <f t="shared" si="282"/>
        <v>food</v>
      </c>
      <c r="R2578" t="str">
        <f t="shared" si="283"/>
        <v>food trucks</v>
      </c>
      <c r="S2578" t="s">
        <v>8282</v>
      </c>
      <c r="T2578" t="b">
        <v>0</v>
      </c>
      <c r="U2578" t="str">
        <f t="shared" si="286"/>
        <v>Unsuccessful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8223</v>
      </c>
      <c r="H2579" t="s">
        <v>8244</v>
      </c>
      <c r="I2579" s="10">
        <f t="shared" si="284"/>
        <v>41855.820567129631</v>
      </c>
      <c r="J2579" s="10">
        <f t="shared" si="285"/>
        <v>41830.820567129631</v>
      </c>
      <c r="K2579">
        <v>1407181297</v>
      </c>
      <c r="L2579">
        <v>1405021297</v>
      </c>
      <c r="M2579" t="b">
        <v>0</v>
      </c>
      <c r="N2579">
        <v>0</v>
      </c>
      <c r="O2579" s="5">
        <f t="shared" si="280"/>
        <v>0</v>
      </c>
      <c r="P2579" t="str">
        <f t="shared" si="281"/>
        <v>Received No Donations</v>
      </c>
      <c r="Q2579" t="str">
        <f t="shared" si="282"/>
        <v>food</v>
      </c>
      <c r="R2579" t="str">
        <f t="shared" si="283"/>
        <v>food trucks</v>
      </c>
      <c r="S2579" t="s">
        <v>8282</v>
      </c>
      <c r="T2579" t="b">
        <v>0</v>
      </c>
      <c r="U2579" t="str">
        <f t="shared" si="286"/>
        <v>Unsuccessful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8223</v>
      </c>
      <c r="H2580" t="s">
        <v>8244</v>
      </c>
      <c r="I2580" s="10">
        <f t="shared" si="284"/>
        <v>42286.708333333328</v>
      </c>
      <c r="J2580" s="10">
        <f t="shared" si="285"/>
        <v>42238.022905092592</v>
      </c>
      <c r="K2580">
        <v>1444410000</v>
      </c>
      <c r="L2580">
        <v>1440203579</v>
      </c>
      <c r="M2580" t="b">
        <v>0</v>
      </c>
      <c r="N2580">
        <v>0</v>
      </c>
      <c r="O2580" s="5">
        <f t="shared" si="280"/>
        <v>0</v>
      </c>
      <c r="P2580" t="str">
        <f t="shared" si="281"/>
        <v>Received No Donations</v>
      </c>
      <c r="Q2580" t="str">
        <f t="shared" si="282"/>
        <v>food</v>
      </c>
      <c r="R2580" t="str">
        <f t="shared" si="283"/>
        <v>food trucks</v>
      </c>
      <c r="S2580" t="s">
        <v>8282</v>
      </c>
      <c r="T2580" t="b">
        <v>0</v>
      </c>
      <c r="U2580" t="str">
        <f t="shared" si="286"/>
        <v>Unsuccessful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8223</v>
      </c>
      <c r="H2581" t="s">
        <v>8244</v>
      </c>
      <c r="I2581" s="10">
        <f t="shared" si="284"/>
        <v>41897.829895833333</v>
      </c>
      <c r="J2581" s="10">
        <f t="shared" si="285"/>
        <v>41837.829895833333</v>
      </c>
      <c r="K2581">
        <v>1410810903</v>
      </c>
      <c r="L2581">
        <v>1405626903</v>
      </c>
      <c r="M2581" t="b">
        <v>0</v>
      </c>
      <c r="N2581">
        <v>12</v>
      </c>
      <c r="O2581" s="5">
        <f t="shared" si="280"/>
        <v>1.3849999999999999E-3</v>
      </c>
      <c r="P2581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t="s">
        <v>8282</v>
      </c>
      <c r="T2581" t="b">
        <v>0</v>
      </c>
      <c r="U2581" t="str">
        <f t="shared" si="286"/>
        <v>Unsuccessful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8223</v>
      </c>
      <c r="H2582" t="s">
        <v>8244</v>
      </c>
      <c r="I2582" s="10">
        <f t="shared" si="284"/>
        <v>42140.125</v>
      </c>
      <c r="J2582" s="10">
        <f t="shared" si="285"/>
        <v>42110.326423611114</v>
      </c>
      <c r="K2582">
        <v>1431745200</v>
      </c>
      <c r="L2582">
        <v>1429170603</v>
      </c>
      <c r="M2582" t="b">
        <v>0</v>
      </c>
      <c r="N2582">
        <v>2</v>
      </c>
      <c r="O2582" s="5">
        <f t="shared" si="280"/>
        <v>6.0000000000000001E-3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t="s">
        <v>8282</v>
      </c>
      <c r="T2582" t="b">
        <v>0</v>
      </c>
      <c r="U2582" t="str">
        <f t="shared" si="286"/>
        <v>Unsuccessful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8223</v>
      </c>
      <c r="H2583" t="s">
        <v>8244</v>
      </c>
      <c r="I2583" s="10">
        <f t="shared" si="284"/>
        <v>42324.670115740737</v>
      </c>
      <c r="J2583" s="10">
        <f t="shared" si="285"/>
        <v>42294.628449074073</v>
      </c>
      <c r="K2583">
        <v>1447689898</v>
      </c>
      <c r="L2583">
        <v>1445094298</v>
      </c>
      <c r="M2583" t="b">
        <v>0</v>
      </c>
      <c r="N2583">
        <v>11</v>
      </c>
      <c r="O2583" s="5">
        <f t="shared" si="280"/>
        <v>0.106</v>
      </c>
      <c r="P258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t="s">
        <v>8282</v>
      </c>
      <c r="T2583" t="b">
        <v>0</v>
      </c>
      <c r="U2583" t="str">
        <f t="shared" si="286"/>
        <v>Unsuccessful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8223</v>
      </c>
      <c r="H2584" t="s">
        <v>8244</v>
      </c>
      <c r="I2584" s="10">
        <f t="shared" si="284"/>
        <v>42672.988819444443</v>
      </c>
      <c r="J2584" s="10">
        <f t="shared" si="285"/>
        <v>42642.988819444443</v>
      </c>
      <c r="K2584">
        <v>1477784634</v>
      </c>
      <c r="L2584">
        <v>1475192634</v>
      </c>
      <c r="M2584" t="b">
        <v>0</v>
      </c>
      <c r="N2584">
        <v>1</v>
      </c>
      <c r="O2584" s="5">
        <f t="shared" si="280"/>
        <v>1.1111111111111112E-5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t="s">
        <v>8282</v>
      </c>
      <c r="T2584" t="b">
        <v>0</v>
      </c>
      <c r="U2584" t="str">
        <f t="shared" si="286"/>
        <v>Unsuccessful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8223</v>
      </c>
      <c r="H2585" t="s">
        <v>8244</v>
      </c>
      <c r="I2585" s="10">
        <f t="shared" si="284"/>
        <v>42079.727777777778</v>
      </c>
      <c r="J2585" s="10">
        <f t="shared" si="285"/>
        <v>42019.76944444445</v>
      </c>
      <c r="K2585">
        <v>1426526880</v>
      </c>
      <c r="L2585">
        <v>1421346480</v>
      </c>
      <c r="M2585" t="b">
        <v>0</v>
      </c>
      <c r="N2585">
        <v>5</v>
      </c>
      <c r="O2585" s="5">
        <f t="shared" si="280"/>
        <v>5.0000000000000001E-3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t="s">
        <v>8282</v>
      </c>
      <c r="T2585" t="b">
        <v>0</v>
      </c>
      <c r="U2585" t="str">
        <f t="shared" si="286"/>
        <v>Unsuccessful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8223</v>
      </c>
      <c r="H2586" t="s">
        <v>8244</v>
      </c>
      <c r="I2586" s="10">
        <f t="shared" si="284"/>
        <v>42170.173252314809</v>
      </c>
      <c r="J2586" s="10">
        <f t="shared" si="285"/>
        <v>42140.173252314809</v>
      </c>
      <c r="K2586">
        <v>1434341369</v>
      </c>
      <c r="L2586">
        <v>1431749369</v>
      </c>
      <c r="M2586" t="b">
        <v>0</v>
      </c>
      <c r="N2586">
        <v>0</v>
      </c>
      <c r="O2586" s="5">
        <f t="shared" si="280"/>
        <v>0</v>
      </c>
      <c r="P2586" t="str">
        <f t="shared" si="281"/>
        <v>Received No Donations</v>
      </c>
      <c r="Q2586" t="str">
        <f t="shared" si="282"/>
        <v>food</v>
      </c>
      <c r="R2586" t="str">
        <f t="shared" si="283"/>
        <v>food trucks</v>
      </c>
      <c r="S2586" t="s">
        <v>8282</v>
      </c>
      <c r="T2586" t="b">
        <v>0</v>
      </c>
      <c r="U2586" t="str">
        <f t="shared" si="286"/>
        <v>Unsuccessful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8223</v>
      </c>
      <c r="H2587" t="s">
        <v>8244</v>
      </c>
      <c r="I2587" s="10">
        <f t="shared" si="284"/>
        <v>41825.963333333333</v>
      </c>
      <c r="J2587" s="10">
        <f t="shared" si="285"/>
        <v>41795.963333333333</v>
      </c>
      <c r="K2587">
        <v>1404601632</v>
      </c>
      <c r="L2587">
        <v>1402009632</v>
      </c>
      <c r="M2587" t="b">
        <v>0</v>
      </c>
      <c r="N2587">
        <v>1</v>
      </c>
      <c r="O2587" s="5">
        <f t="shared" si="280"/>
        <v>1.6666666666666668E-3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t="s">
        <v>8282</v>
      </c>
      <c r="T2587" t="b">
        <v>0</v>
      </c>
      <c r="U2587" t="str">
        <f t="shared" si="286"/>
        <v>Unsuccessful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8224</v>
      </c>
      <c r="H2588" t="s">
        <v>8245</v>
      </c>
      <c r="I2588" s="10">
        <f t="shared" si="284"/>
        <v>42363.330277777779</v>
      </c>
      <c r="J2588" s="10">
        <f t="shared" si="285"/>
        <v>42333.330277777779</v>
      </c>
      <c r="K2588">
        <v>1451030136</v>
      </c>
      <c r="L2588">
        <v>1448438136</v>
      </c>
      <c r="M2588" t="b">
        <v>0</v>
      </c>
      <c r="N2588">
        <v>1</v>
      </c>
      <c r="O2588" s="5">
        <f t="shared" si="280"/>
        <v>1.6666666666666668E-3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t="s">
        <v>8282</v>
      </c>
      <c r="T2588" t="b">
        <v>0</v>
      </c>
      <c r="U2588" t="str">
        <f t="shared" si="286"/>
        <v>Unsuccessful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8223</v>
      </c>
      <c r="H2589" t="s">
        <v>8244</v>
      </c>
      <c r="I2589" s="10">
        <f t="shared" si="284"/>
        <v>42368.675381944442</v>
      </c>
      <c r="J2589" s="10">
        <f t="shared" si="285"/>
        <v>42338.675381944442</v>
      </c>
      <c r="K2589">
        <v>1451491953</v>
      </c>
      <c r="L2589">
        <v>1448899953</v>
      </c>
      <c r="M2589" t="b">
        <v>0</v>
      </c>
      <c r="N2589">
        <v>6</v>
      </c>
      <c r="O2589" s="5">
        <f t="shared" si="280"/>
        <v>2.4340000000000001E-2</v>
      </c>
      <c r="P2589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t="s">
        <v>8282</v>
      </c>
      <c r="T2589" t="b">
        <v>0</v>
      </c>
      <c r="U2589" t="str">
        <f t="shared" si="286"/>
        <v>Unsuccessful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8223</v>
      </c>
      <c r="H2590" t="s">
        <v>8244</v>
      </c>
      <c r="I2590" s="10">
        <f t="shared" si="284"/>
        <v>42094.551388888889</v>
      </c>
      <c r="J2590" s="10">
        <f t="shared" si="285"/>
        <v>42042.676226851851</v>
      </c>
      <c r="K2590">
        <v>1427807640</v>
      </c>
      <c r="L2590">
        <v>1423325626</v>
      </c>
      <c r="M2590" t="b">
        <v>0</v>
      </c>
      <c r="N2590">
        <v>8</v>
      </c>
      <c r="O2590" s="5">
        <f t="shared" si="280"/>
        <v>3.8833333333333331E-2</v>
      </c>
      <c r="P2590">
        <f t="shared" si="281"/>
        <v>29.125</v>
      </c>
      <c r="Q2590" t="str">
        <f t="shared" si="282"/>
        <v>food</v>
      </c>
      <c r="R2590" t="str">
        <f t="shared" si="283"/>
        <v>food trucks</v>
      </c>
      <c r="S2590" t="s">
        <v>8282</v>
      </c>
      <c r="T2590" t="b">
        <v>0</v>
      </c>
      <c r="U2590" t="str">
        <f t="shared" si="286"/>
        <v>Unsuccessful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8231</v>
      </c>
      <c r="H2591" t="s">
        <v>8251</v>
      </c>
      <c r="I2591" s="10">
        <f t="shared" si="284"/>
        <v>42452.494525462964</v>
      </c>
      <c r="J2591" s="10">
        <f t="shared" si="285"/>
        <v>42422.536192129628</v>
      </c>
      <c r="K2591">
        <v>1458733927</v>
      </c>
      <c r="L2591">
        <v>1456145527</v>
      </c>
      <c r="M2591" t="b">
        <v>0</v>
      </c>
      <c r="N2591">
        <v>1</v>
      </c>
      <c r="O2591" s="5">
        <f t="shared" si="280"/>
        <v>1E-4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t="s">
        <v>8282</v>
      </c>
      <c r="T2591" t="b">
        <v>0</v>
      </c>
      <c r="U2591" t="str">
        <f t="shared" si="286"/>
        <v>Unsuccessful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8225</v>
      </c>
      <c r="H2592" t="s">
        <v>8246</v>
      </c>
      <c r="I2592" s="10">
        <f t="shared" si="284"/>
        <v>42395.589085648149</v>
      </c>
      <c r="J2592" s="10">
        <f t="shared" si="285"/>
        <v>42388.589085648149</v>
      </c>
      <c r="K2592">
        <v>1453817297</v>
      </c>
      <c r="L2592">
        <v>1453212497</v>
      </c>
      <c r="M2592" t="b">
        <v>0</v>
      </c>
      <c r="N2592">
        <v>0</v>
      </c>
      <c r="O2592" s="5">
        <f t="shared" si="280"/>
        <v>0</v>
      </c>
      <c r="P2592" t="str">
        <f t="shared" si="281"/>
        <v>Received No Donations</v>
      </c>
      <c r="Q2592" t="str">
        <f t="shared" si="282"/>
        <v>food</v>
      </c>
      <c r="R2592" t="str">
        <f t="shared" si="283"/>
        <v>food trucks</v>
      </c>
      <c r="S2592" t="s">
        <v>8282</v>
      </c>
      <c r="T2592" t="b">
        <v>0</v>
      </c>
      <c r="U2592" t="str">
        <f t="shared" si="286"/>
        <v>Unsuccessful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8223</v>
      </c>
      <c r="H2593" t="s">
        <v>8244</v>
      </c>
      <c r="I2593" s="10">
        <f t="shared" si="284"/>
        <v>42442.864861111113</v>
      </c>
      <c r="J2593" s="10">
        <f t="shared" si="285"/>
        <v>42382.906527777777</v>
      </c>
      <c r="K2593">
        <v>1457901924</v>
      </c>
      <c r="L2593">
        <v>1452721524</v>
      </c>
      <c r="M2593" t="b">
        <v>0</v>
      </c>
      <c r="N2593">
        <v>2</v>
      </c>
      <c r="O2593" s="5">
        <f t="shared" si="280"/>
        <v>1.7333333333333333E-2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t="s">
        <v>8282</v>
      </c>
      <c r="T2593" t="b">
        <v>0</v>
      </c>
      <c r="U2593" t="str">
        <f t="shared" si="286"/>
        <v>Unsuccessful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8223</v>
      </c>
      <c r="H2594" t="s">
        <v>8244</v>
      </c>
      <c r="I2594" s="10">
        <f t="shared" si="284"/>
        <v>41917.801168981481</v>
      </c>
      <c r="J2594" s="10">
        <f t="shared" si="285"/>
        <v>41887.801168981481</v>
      </c>
      <c r="K2594">
        <v>1412536421</v>
      </c>
      <c r="L2594">
        <v>1409944421</v>
      </c>
      <c r="M2594" t="b">
        <v>0</v>
      </c>
      <c r="N2594">
        <v>1</v>
      </c>
      <c r="O2594" s="5">
        <f t="shared" si="280"/>
        <v>1.6666666666666668E-3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t="s">
        <v>8282</v>
      </c>
      <c r="T2594" t="b">
        <v>0</v>
      </c>
      <c r="U2594" t="str">
        <f t="shared" si="286"/>
        <v>Unsuccessful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8223</v>
      </c>
      <c r="H2595" t="s">
        <v>8244</v>
      </c>
      <c r="I2595" s="10">
        <f t="shared" si="284"/>
        <v>42119.845208333332</v>
      </c>
      <c r="J2595" s="10">
        <f t="shared" si="285"/>
        <v>42089.845208333332</v>
      </c>
      <c r="K2595">
        <v>1429993026</v>
      </c>
      <c r="L2595">
        <v>1427401026</v>
      </c>
      <c r="M2595" t="b">
        <v>0</v>
      </c>
      <c r="N2595">
        <v>0</v>
      </c>
      <c r="O2595" s="5">
        <f t="shared" si="280"/>
        <v>0</v>
      </c>
      <c r="P2595" t="str">
        <f t="shared" si="281"/>
        <v>Received No Donations</v>
      </c>
      <c r="Q2595" t="str">
        <f t="shared" si="282"/>
        <v>food</v>
      </c>
      <c r="R2595" t="str">
        <f t="shared" si="283"/>
        <v>food trucks</v>
      </c>
      <c r="S2595" t="s">
        <v>8282</v>
      </c>
      <c r="T2595" t="b">
        <v>0</v>
      </c>
      <c r="U2595" t="str">
        <f t="shared" si="286"/>
        <v>Unsuccessful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8223</v>
      </c>
      <c r="H2596" t="s">
        <v>8244</v>
      </c>
      <c r="I2596" s="10">
        <f t="shared" si="284"/>
        <v>41858.967916666668</v>
      </c>
      <c r="J2596" s="10">
        <f t="shared" si="285"/>
        <v>41828.967916666668</v>
      </c>
      <c r="K2596">
        <v>1407453228</v>
      </c>
      <c r="L2596">
        <v>1404861228</v>
      </c>
      <c r="M2596" t="b">
        <v>0</v>
      </c>
      <c r="N2596">
        <v>1</v>
      </c>
      <c r="O2596" s="5">
        <f t="shared" si="280"/>
        <v>1.2500000000000001E-5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t="s">
        <v>8282</v>
      </c>
      <c r="T2596" t="b">
        <v>0</v>
      </c>
      <c r="U2596" t="str">
        <f t="shared" si="286"/>
        <v>Unsuccessful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8223</v>
      </c>
      <c r="H2597" t="s">
        <v>8244</v>
      </c>
      <c r="I2597" s="10">
        <f t="shared" si="284"/>
        <v>42790.244212962964</v>
      </c>
      <c r="J2597" s="10">
        <f t="shared" si="285"/>
        <v>42760.244212962964</v>
      </c>
      <c r="K2597">
        <v>1487915500</v>
      </c>
      <c r="L2597">
        <v>1485323500</v>
      </c>
      <c r="M2597" t="b">
        <v>0</v>
      </c>
      <c r="N2597">
        <v>19</v>
      </c>
      <c r="O2597" s="5">
        <f t="shared" si="280"/>
        <v>0.12166666666666667</v>
      </c>
      <c r="P259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t="s">
        <v>8282</v>
      </c>
      <c r="T2597" t="b">
        <v>0</v>
      </c>
      <c r="U2597" t="str">
        <f t="shared" si="286"/>
        <v>Unsuccessful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8228</v>
      </c>
      <c r="H2598" t="s">
        <v>8249</v>
      </c>
      <c r="I2598" s="10">
        <f t="shared" si="284"/>
        <v>41858.664456018516</v>
      </c>
      <c r="J2598" s="10">
        <f t="shared" si="285"/>
        <v>41828.664456018516</v>
      </c>
      <c r="K2598">
        <v>1407427009</v>
      </c>
      <c r="L2598">
        <v>1404835009</v>
      </c>
      <c r="M2598" t="b">
        <v>0</v>
      </c>
      <c r="N2598">
        <v>27</v>
      </c>
      <c r="O2598" s="5">
        <f t="shared" si="280"/>
        <v>0.23588571428571428</v>
      </c>
      <c r="P2598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t="s">
        <v>8282</v>
      </c>
      <c r="T2598" t="b">
        <v>0</v>
      </c>
      <c r="U2598" t="str">
        <f t="shared" si="286"/>
        <v>Unsuccessful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8224</v>
      </c>
      <c r="H2599" t="s">
        <v>8245</v>
      </c>
      <c r="I2599" s="10">
        <f t="shared" si="284"/>
        <v>42540.341631944444</v>
      </c>
      <c r="J2599" s="10">
        <f t="shared" si="285"/>
        <v>42510.341631944444</v>
      </c>
      <c r="K2599">
        <v>1466323917</v>
      </c>
      <c r="L2599">
        <v>1463731917</v>
      </c>
      <c r="M2599" t="b">
        <v>0</v>
      </c>
      <c r="N2599">
        <v>7</v>
      </c>
      <c r="O2599" s="5">
        <f t="shared" si="280"/>
        <v>5.6666666666666664E-2</v>
      </c>
      <c r="P2599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t="s">
        <v>8282</v>
      </c>
      <c r="T2599" t="b">
        <v>0</v>
      </c>
      <c r="U2599" t="str">
        <f t="shared" si="286"/>
        <v>Unsuccessful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8223</v>
      </c>
      <c r="H2600" t="s">
        <v>8244</v>
      </c>
      <c r="I2600" s="10">
        <f t="shared" si="284"/>
        <v>42270.840289351851</v>
      </c>
      <c r="J2600" s="10">
        <f t="shared" si="285"/>
        <v>42240.840289351851</v>
      </c>
      <c r="K2600">
        <v>1443039001</v>
      </c>
      <c r="L2600">
        <v>1440447001</v>
      </c>
      <c r="M2600" t="b">
        <v>0</v>
      </c>
      <c r="N2600">
        <v>14</v>
      </c>
      <c r="O2600" s="5">
        <f t="shared" si="280"/>
        <v>0.39</v>
      </c>
      <c r="P2600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t="s">
        <v>8282</v>
      </c>
      <c r="T2600" t="b">
        <v>0</v>
      </c>
      <c r="U2600" t="str">
        <f t="shared" si="286"/>
        <v>Unsuccessful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8223</v>
      </c>
      <c r="H2601" t="s">
        <v>8244</v>
      </c>
      <c r="I2601" s="10">
        <f t="shared" si="284"/>
        <v>41854.754016203704</v>
      </c>
      <c r="J2601" s="10">
        <f t="shared" si="285"/>
        <v>41809.754016203704</v>
      </c>
      <c r="K2601">
        <v>1407089147</v>
      </c>
      <c r="L2601">
        <v>1403201147</v>
      </c>
      <c r="M2601" t="b">
        <v>0</v>
      </c>
      <c r="N2601">
        <v>5</v>
      </c>
      <c r="O2601" s="5">
        <f t="shared" si="280"/>
        <v>9.9546510341776348E-3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t="s">
        <v>8282</v>
      </c>
      <c r="T2601" t="b">
        <v>0</v>
      </c>
      <c r="U2601" t="str">
        <f t="shared" si="286"/>
        <v>Unsuccessful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8223</v>
      </c>
      <c r="H2602" t="s">
        <v>8244</v>
      </c>
      <c r="I2602" s="10">
        <f t="shared" si="284"/>
        <v>42454.858796296292</v>
      </c>
      <c r="J2602" s="10">
        <f t="shared" si="285"/>
        <v>42394.900462962964</v>
      </c>
      <c r="K2602">
        <v>1458938200</v>
      </c>
      <c r="L2602">
        <v>1453757800</v>
      </c>
      <c r="M2602" t="b">
        <v>0</v>
      </c>
      <c r="N2602">
        <v>30</v>
      </c>
      <c r="O2602" s="5">
        <f t="shared" si="280"/>
        <v>6.9320000000000007E-2</v>
      </c>
      <c r="P2602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t="s">
        <v>8282</v>
      </c>
      <c r="T2602" t="b">
        <v>0</v>
      </c>
      <c r="U2602" t="str">
        <f t="shared" si="286"/>
        <v>Unsuccessful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8244</v>
      </c>
      <c r="I2603" s="10">
        <f t="shared" si="284"/>
        <v>41165.165972222225</v>
      </c>
      <c r="J2603" s="10">
        <f t="shared" si="285"/>
        <v>41150.902187500003</v>
      </c>
      <c r="K2603">
        <v>1347508740</v>
      </c>
      <c r="L2603">
        <v>1346276349</v>
      </c>
      <c r="M2603" t="b">
        <v>1</v>
      </c>
      <c r="N2603">
        <v>151</v>
      </c>
      <c r="O2603" s="5">
        <f t="shared" si="280"/>
        <v>6.6139999999999999</v>
      </c>
      <c r="P260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t="s">
        <v>8299</v>
      </c>
      <c r="T2603" t="b">
        <v>1</v>
      </c>
      <c r="U2603" t="str">
        <f t="shared" si="286"/>
        <v>Successful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8244</v>
      </c>
      <c r="I2604" s="10">
        <f t="shared" si="284"/>
        <v>41955.888888888891</v>
      </c>
      <c r="J2604" s="10">
        <f t="shared" si="285"/>
        <v>41915.747314814813</v>
      </c>
      <c r="K2604">
        <v>1415827200</v>
      </c>
      <c r="L2604">
        <v>1412358968</v>
      </c>
      <c r="M2604" t="b">
        <v>1</v>
      </c>
      <c r="N2604">
        <v>489</v>
      </c>
      <c r="O2604" s="5">
        <f t="shared" si="280"/>
        <v>3.2609166666666667</v>
      </c>
      <c r="P2604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t="s">
        <v>8299</v>
      </c>
      <c r="T2604" t="b">
        <v>1</v>
      </c>
      <c r="U2604" t="str">
        <f t="shared" si="286"/>
        <v>Successful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8244</v>
      </c>
      <c r="I2605" s="10">
        <f t="shared" si="284"/>
        <v>41631.912662037037</v>
      </c>
      <c r="J2605" s="10">
        <f t="shared" si="285"/>
        <v>41617.912662037037</v>
      </c>
      <c r="K2605">
        <v>1387835654</v>
      </c>
      <c r="L2605">
        <v>1386626054</v>
      </c>
      <c r="M2605" t="b">
        <v>1</v>
      </c>
      <c r="N2605">
        <v>50</v>
      </c>
      <c r="O2605" s="5">
        <f t="shared" si="280"/>
        <v>1.0148571428571429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t="s">
        <v>8299</v>
      </c>
      <c r="T2605" t="b">
        <v>1</v>
      </c>
      <c r="U2605" t="str">
        <f t="shared" si="286"/>
        <v>Successful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8244</v>
      </c>
      <c r="I2606" s="10">
        <f t="shared" si="284"/>
        <v>41028.051192129627</v>
      </c>
      <c r="J2606" s="10">
        <f t="shared" si="285"/>
        <v>40998.051192129627</v>
      </c>
      <c r="K2606">
        <v>1335662023</v>
      </c>
      <c r="L2606">
        <v>1333070023</v>
      </c>
      <c r="M2606" t="b">
        <v>1</v>
      </c>
      <c r="N2606">
        <v>321</v>
      </c>
      <c r="O2606" s="5">
        <f t="shared" si="280"/>
        <v>1.0421799999999999</v>
      </c>
      <c r="P2606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t="s">
        <v>8299</v>
      </c>
      <c r="T2606" t="b">
        <v>1</v>
      </c>
      <c r="U2606" t="str">
        <f t="shared" si="286"/>
        <v>Successful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8244</v>
      </c>
      <c r="I2607" s="10">
        <f t="shared" si="284"/>
        <v>42538.541550925926</v>
      </c>
      <c r="J2607" s="10">
        <f t="shared" si="285"/>
        <v>42508.541550925926</v>
      </c>
      <c r="K2607">
        <v>1466168390</v>
      </c>
      <c r="L2607">
        <v>1463576390</v>
      </c>
      <c r="M2607" t="b">
        <v>1</v>
      </c>
      <c r="N2607">
        <v>1762</v>
      </c>
      <c r="O2607" s="5">
        <f t="shared" si="280"/>
        <v>1.0742157000000001</v>
      </c>
      <c r="P260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t="s">
        <v>8299</v>
      </c>
      <c r="T2607" t="b">
        <v>1</v>
      </c>
      <c r="U2607" t="str">
        <f t="shared" si="286"/>
        <v>Successful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8244</v>
      </c>
      <c r="I2608" s="10">
        <f t="shared" si="284"/>
        <v>41758.712754629625</v>
      </c>
      <c r="J2608" s="10">
        <f t="shared" si="285"/>
        <v>41726.712754629625</v>
      </c>
      <c r="K2608">
        <v>1398791182</v>
      </c>
      <c r="L2608">
        <v>1396026382</v>
      </c>
      <c r="M2608" t="b">
        <v>1</v>
      </c>
      <c r="N2608">
        <v>385</v>
      </c>
      <c r="O2608" s="5">
        <f t="shared" si="280"/>
        <v>1.1005454545454545</v>
      </c>
      <c r="P2608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t="s">
        <v>8299</v>
      </c>
      <c r="T2608" t="b">
        <v>1</v>
      </c>
      <c r="U2608" t="str">
        <f t="shared" si="286"/>
        <v>Successful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8244</v>
      </c>
      <c r="I2609" s="10">
        <f t="shared" si="284"/>
        <v>42228.083333333328</v>
      </c>
      <c r="J2609" s="10">
        <f t="shared" si="285"/>
        <v>42184.874675925923</v>
      </c>
      <c r="K2609">
        <v>1439344800</v>
      </c>
      <c r="L2609">
        <v>1435611572</v>
      </c>
      <c r="M2609" t="b">
        <v>1</v>
      </c>
      <c r="N2609">
        <v>398</v>
      </c>
      <c r="O2609" s="5">
        <f t="shared" si="280"/>
        <v>4.077</v>
      </c>
      <c r="P2609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t="s">
        <v>8299</v>
      </c>
      <c r="T2609" t="b">
        <v>1</v>
      </c>
      <c r="U2609" t="str">
        <f t="shared" si="286"/>
        <v>Successful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8244</v>
      </c>
      <c r="I2610" s="10">
        <f t="shared" si="284"/>
        <v>42809</v>
      </c>
      <c r="J2610" s="10">
        <f t="shared" si="285"/>
        <v>42767.801712962959</v>
      </c>
      <c r="K2610">
        <v>1489536000</v>
      </c>
      <c r="L2610">
        <v>1485976468</v>
      </c>
      <c r="M2610" t="b">
        <v>1</v>
      </c>
      <c r="N2610">
        <v>304</v>
      </c>
      <c r="O2610" s="5">
        <f t="shared" si="280"/>
        <v>2.2392500000000002</v>
      </c>
      <c r="P2610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t="s">
        <v>8299</v>
      </c>
      <c r="T2610" t="b">
        <v>1</v>
      </c>
      <c r="U2610" t="str">
        <f t="shared" si="286"/>
        <v>Successful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8244</v>
      </c>
      <c r="I2611" s="10">
        <f t="shared" si="284"/>
        <v>41105.237858796296</v>
      </c>
      <c r="J2611" s="10">
        <f t="shared" si="285"/>
        <v>41075.237858796296</v>
      </c>
      <c r="K2611">
        <v>1342330951</v>
      </c>
      <c r="L2611">
        <v>1339738951</v>
      </c>
      <c r="M2611" t="b">
        <v>1</v>
      </c>
      <c r="N2611">
        <v>676</v>
      </c>
      <c r="O2611" s="5">
        <f t="shared" si="280"/>
        <v>3.038011142857143</v>
      </c>
      <c r="P2611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t="s">
        <v>8299</v>
      </c>
      <c r="T2611" t="b">
        <v>1</v>
      </c>
      <c r="U2611" t="str">
        <f t="shared" si="286"/>
        <v>Successful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8244</v>
      </c>
      <c r="I2612" s="10">
        <f t="shared" si="284"/>
        <v>42604.290972222225</v>
      </c>
      <c r="J2612" s="10">
        <f t="shared" si="285"/>
        <v>42564.881076388891</v>
      </c>
      <c r="K2612">
        <v>1471849140</v>
      </c>
      <c r="L2612">
        <v>1468444125</v>
      </c>
      <c r="M2612" t="b">
        <v>1</v>
      </c>
      <c r="N2612">
        <v>577</v>
      </c>
      <c r="O2612" s="5">
        <f t="shared" si="280"/>
        <v>1.4132510432681749</v>
      </c>
      <c r="P2612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t="s">
        <v>8299</v>
      </c>
      <c r="T2612" t="b">
        <v>1</v>
      </c>
      <c r="U2612" t="str">
        <f t="shared" si="286"/>
        <v>Successful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8247</v>
      </c>
      <c r="I2613" s="10">
        <f t="shared" si="284"/>
        <v>42737.957638888889</v>
      </c>
      <c r="J2613" s="10">
        <f t="shared" si="285"/>
        <v>42704.335810185185</v>
      </c>
      <c r="K2613">
        <v>1483397940</v>
      </c>
      <c r="L2613">
        <v>1480493014</v>
      </c>
      <c r="M2613" t="b">
        <v>1</v>
      </c>
      <c r="N2613">
        <v>3663</v>
      </c>
      <c r="O2613" s="5">
        <f t="shared" si="280"/>
        <v>27.906363636363636</v>
      </c>
      <c r="P261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t="s">
        <v>8299</v>
      </c>
      <c r="T2613" t="b">
        <v>1</v>
      </c>
      <c r="U2613" t="str">
        <f t="shared" si="286"/>
        <v>Successful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8244</v>
      </c>
      <c r="I2614" s="10">
        <f t="shared" si="284"/>
        <v>42013.143171296295</v>
      </c>
      <c r="J2614" s="10">
        <f t="shared" si="285"/>
        <v>41982.143171296295</v>
      </c>
      <c r="K2614">
        <v>1420773970</v>
      </c>
      <c r="L2614">
        <v>1418095570</v>
      </c>
      <c r="M2614" t="b">
        <v>1</v>
      </c>
      <c r="N2614">
        <v>294</v>
      </c>
      <c r="O2614" s="5">
        <f t="shared" si="280"/>
        <v>1.7176130000000001</v>
      </c>
      <c r="P2614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t="s">
        <v>8299</v>
      </c>
      <c r="T2614" t="b">
        <v>1</v>
      </c>
      <c r="U2614" t="str">
        <f t="shared" si="286"/>
        <v>Successful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8244</v>
      </c>
      <c r="I2615" s="10">
        <f t="shared" si="284"/>
        <v>41173.81821759259</v>
      </c>
      <c r="J2615" s="10">
        <f t="shared" si="285"/>
        <v>41143.81821759259</v>
      </c>
      <c r="K2615">
        <v>1348256294</v>
      </c>
      <c r="L2615">
        <v>1345664294</v>
      </c>
      <c r="M2615" t="b">
        <v>1</v>
      </c>
      <c r="N2615">
        <v>28</v>
      </c>
      <c r="O2615" s="5">
        <f t="shared" si="280"/>
        <v>1.0101333333333333</v>
      </c>
      <c r="P261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t="s">
        <v>8299</v>
      </c>
      <c r="T2615" t="b">
        <v>1</v>
      </c>
      <c r="U2615" t="str">
        <f t="shared" si="286"/>
        <v>Successful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8244</v>
      </c>
      <c r="I2616" s="10">
        <f t="shared" si="284"/>
        <v>41759.208333333336</v>
      </c>
      <c r="J2616" s="10">
        <f t="shared" si="285"/>
        <v>41730.708472222221</v>
      </c>
      <c r="K2616">
        <v>1398834000</v>
      </c>
      <c r="L2616">
        <v>1396371612</v>
      </c>
      <c r="M2616" t="b">
        <v>1</v>
      </c>
      <c r="N2616">
        <v>100</v>
      </c>
      <c r="O2616" s="5">
        <f t="shared" si="280"/>
        <v>1.02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t="s">
        <v>8299</v>
      </c>
      <c r="T2616" t="b">
        <v>1</v>
      </c>
      <c r="U2616" t="str">
        <f t="shared" si="286"/>
        <v>Successful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8245</v>
      </c>
      <c r="I2617" s="10">
        <f t="shared" si="284"/>
        <v>42490.5</v>
      </c>
      <c r="J2617" s="10">
        <f t="shared" si="285"/>
        <v>42453.49726851852</v>
      </c>
      <c r="K2617">
        <v>1462017600</v>
      </c>
      <c r="L2617">
        <v>1458820564</v>
      </c>
      <c r="M2617" t="b">
        <v>0</v>
      </c>
      <c r="N2617">
        <v>72</v>
      </c>
      <c r="O2617" s="5">
        <f t="shared" si="280"/>
        <v>1.6976511744127936</v>
      </c>
      <c r="P261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t="s">
        <v>8299</v>
      </c>
      <c r="T2617" t="b">
        <v>1</v>
      </c>
      <c r="U2617" t="str">
        <f t="shared" si="286"/>
        <v>Successful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8244</v>
      </c>
      <c r="I2618" s="10">
        <f t="shared" si="284"/>
        <v>42241.99454861111</v>
      </c>
      <c r="J2618" s="10">
        <f t="shared" si="285"/>
        <v>42211.99454861111</v>
      </c>
      <c r="K2618">
        <v>1440546729</v>
      </c>
      <c r="L2618">
        <v>1437954729</v>
      </c>
      <c r="M2618" t="b">
        <v>1</v>
      </c>
      <c r="N2618">
        <v>238</v>
      </c>
      <c r="O2618" s="5">
        <f t="shared" si="280"/>
        <v>1.14534</v>
      </c>
      <c r="P2618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t="s">
        <v>8299</v>
      </c>
      <c r="T2618" t="b">
        <v>1</v>
      </c>
      <c r="U2618" t="str">
        <f t="shared" si="286"/>
        <v>Successful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8244</v>
      </c>
      <c r="I2619" s="10">
        <f t="shared" si="284"/>
        <v>41932.874432870369</v>
      </c>
      <c r="J2619" s="10">
        <f t="shared" si="285"/>
        <v>41902.874432870369</v>
      </c>
      <c r="K2619">
        <v>1413838751</v>
      </c>
      <c r="L2619">
        <v>1411246751</v>
      </c>
      <c r="M2619" t="b">
        <v>1</v>
      </c>
      <c r="N2619">
        <v>159</v>
      </c>
      <c r="O2619" s="5">
        <f t="shared" si="280"/>
        <v>8.7759999999999998</v>
      </c>
      <c r="P2619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t="s">
        <v>8299</v>
      </c>
      <c r="T2619" t="b">
        <v>1</v>
      </c>
      <c r="U2619" t="str">
        <f t="shared" si="286"/>
        <v>Successful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8244</v>
      </c>
      <c r="I2620" s="10">
        <f t="shared" si="284"/>
        <v>42339.834039351852</v>
      </c>
      <c r="J2620" s="10">
        <f t="shared" si="285"/>
        <v>42279.792372685188</v>
      </c>
      <c r="K2620">
        <v>1449000061</v>
      </c>
      <c r="L2620">
        <v>1443812461</v>
      </c>
      <c r="M2620" t="b">
        <v>1</v>
      </c>
      <c r="N2620">
        <v>77</v>
      </c>
      <c r="O2620" s="5">
        <f t="shared" si="280"/>
        <v>1.0538666666666667</v>
      </c>
      <c r="P2620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t="s">
        <v>8299</v>
      </c>
      <c r="T2620" t="b">
        <v>1</v>
      </c>
      <c r="U2620" t="str">
        <f t="shared" si="286"/>
        <v>Successful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8244</v>
      </c>
      <c r="I2621" s="10">
        <f t="shared" si="284"/>
        <v>42300.458333333328</v>
      </c>
      <c r="J2621" s="10">
        <f t="shared" si="285"/>
        <v>42273.884305555555</v>
      </c>
      <c r="K2621">
        <v>1445598000</v>
      </c>
      <c r="L2621">
        <v>1443302004</v>
      </c>
      <c r="M2621" t="b">
        <v>1</v>
      </c>
      <c r="N2621">
        <v>53</v>
      </c>
      <c r="O2621" s="5">
        <f t="shared" si="280"/>
        <v>1.8839999999999999</v>
      </c>
      <c r="P2621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t="s">
        <v>8299</v>
      </c>
      <c r="T2621" t="b">
        <v>1</v>
      </c>
      <c r="U2621" t="str">
        <f t="shared" si="286"/>
        <v>Successful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8246</v>
      </c>
      <c r="I2622" s="10">
        <f t="shared" si="284"/>
        <v>42288.041666666672</v>
      </c>
      <c r="J2622" s="10">
        <f t="shared" si="285"/>
        <v>42251.16715277778</v>
      </c>
      <c r="K2622">
        <v>1444525200</v>
      </c>
      <c r="L2622">
        <v>1441339242</v>
      </c>
      <c r="M2622" t="b">
        <v>1</v>
      </c>
      <c r="N2622">
        <v>1251</v>
      </c>
      <c r="O2622" s="5">
        <f t="shared" si="280"/>
        <v>1.436523076923077</v>
      </c>
      <c r="P2622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t="s">
        <v>8299</v>
      </c>
      <c r="T2622" t="b">
        <v>1</v>
      </c>
      <c r="U2622" t="str">
        <f t="shared" si="286"/>
        <v>Successful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8244</v>
      </c>
      <c r="I2623" s="10">
        <f t="shared" si="284"/>
        <v>42145.747546296298</v>
      </c>
      <c r="J2623" s="10">
        <f t="shared" si="285"/>
        <v>42115.747546296298</v>
      </c>
      <c r="K2623">
        <v>1432230988</v>
      </c>
      <c r="L2623">
        <v>1429638988</v>
      </c>
      <c r="M2623" t="b">
        <v>1</v>
      </c>
      <c r="N2623">
        <v>465</v>
      </c>
      <c r="O2623" s="5">
        <f t="shared" si="280"/>
        <v>1.4588000000000001</v>
      </c>
      <c r="P262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t="s">
        <v>8299</v>
      </c>
      <c r="T2623" t="b">
        <v>1</v>
      </c>
      <c r="U2623" t="str">
        <f t="shared" si="286"/>
        <v>Successful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8247</v>
      </c>
      <c r="I2624" s="10">
        <f t="shared" si="284"/>
        <v>42734.74324074074</v>
      </c>
      <c r="J2624" s="10">
        <f t="shared" si="285"/>
        <v>42689.74324074074</v>
      </c>
      <c r="K2624">
        <v>1483120216</v>
      </c>
      <c r="L2624">
        <v>1479232216</v>
      </c>
      <c r="M2624" t="b">
        <v>0</v>
      </c>
      <c r="N2624">
        <v>74</v>
      </c>
      <c r="O2624" s="5">
        <f t="shared" si="280"/>
        <v>1.3118399999999999</v>
      </c>
      <c r="P2624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t="s">
        <v>8299</v>
      </c>
      <c r="T2624" t="b">
        <v>1</v>
      </c>
      <c r="U2624" t="str">
        <f t="shared" si="286"/>
        <v>Successful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8244</v>
      </c>
      <c r="I2625" s="10">
        <f t="shared" si="284"/>
        <v>42706.256550925929</v>
      </c>
      <c r="J2625" s="10">
        <f t="shared" si="285"/>
        <v>42692.256550925929</v>
      </c>
      <c r="K2625">
        <v>1480658966</v>
      </c>
      <c r="L2625">
        <v>1479449366</v>
      </c>
      <c r="M2625" t="b">
        <v>0</v>
      </c>
      <c r="N2625">
        <v>62</v>
      </c>
      <c r="O2625" s="5">
        <f t="shared" si="280"/>
        <v>1.1399999999999999</v>
      </c>
      <c r="P262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t="s">
        <v>8299</v>
      </c>
      <c r="T2625" t="b">
        <v>1</v>
      </c>
      <c r="U2625" t="str">
        <f t="shared" si="286"/>
        <v>Successful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8244</v>
      </c>
      <c r="I2626" s="10">
        <f t="shared" si="284"/>
        <v>41165.421550925923</v>
      </c>
      <c r="J2626" s="10">
        <f t="shared" si="285"/>
        <v>41144.421550925923</v>
      </c>
      <c r="K2626">
        <v>1347530822</v>
      </c>
      <c r="L2626">
        <v>1345716422</v>
      </c>
      <c r="M2626" t="b">
        <v>0</v>
      </c>
      <c r="N2626">
        <v>3468</v>
      </c>
      <c r="O2626" s="5">
        <f t="shared" ref="O2626:O2689" si="287">E2626/D2626</f>
        <v>13.794206249999998</v>
      </c>
      <c r="P2626">
        <f t="shared" ref="P2626:P2689" si="288">IFERROR((E2626/N2626),"Received No Donations")</f>
        <v>31.820544982698959</v>
      </c>
      <c r="Q2626" t="str">
        <f t="shared" ref="Q2626:Q2689" si="289">LEFT(S2626,FIND("/",S2626)-1)</f>
        <v>technology</v>
      </c>
      <c r="R2626" t="str">
        <f t="shared" ref="R2626:R2689" si="290">RIGHT(S2626,LEN(S2626)-FIND("/",S2626))</f>
        <v>space exploration</v>
      </c>
      <c r="S2626" t="s">
        <v>8299</v>
      </c>
      <c r="T2626" t="b">
        <v>1</v>
      </c>
      <c r="U2626" t="str">
        <f t="shared" si="286"/>
        <v>Successful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8247</v>
      </c>
      <c r="I2627" s="10">
        <f t="shared" ref="I2627:I2690" si="291">((K2627/86400)/IF(LEN(K2627)=13,1000,1))+DATE(1970,1,1)</f>
        <v>42683.851944444439</v>
      </c>
      <c r="J2627" s="10">
        <f t="shared" ref="J2627:J2690" si="292">((L2627/86400)/IF(LEN(L2627)=13,1000,1))+DATE(1970,1,1)</f>
        <v>42658.810277777782</v>
      </c>
      <c r="K2627">
        <v>1478723208</v>
      </c>
      <c r="L2627">
        <v>1476559608</v>
      </c>
      <c r="M2627" t="b">
        <v>0</v>
      </c>
      <c r="N2627">
        <v>52</v>
      </c>
      <c r="O2627" s="5">
        <f t="shared" si="287"/>
        <v>9.56</v>
      </c>
      <c r="P2627">
        <f t="shared" si="288"/>
        <v>27.576923076923077</v>
      </c>
      <c r="Q2627" t="str">
        <f t="shared" si="289"/>
        <v>technology</v>
      </c>
      <c r="R2627" t="str">
        <f t="shared" si="290"/>
        <v>space exploration</v>
      </c>
      <c r="S2627" t="s">
        <v>8299</v>
      </c>
      <c r="T2627" t="b">
        <v>1</v>
      </c>
      <c r="U2627" t="str">
        <f t="shared" ref="U2627:U2690" si="293">IF(F2627="successful","Successful","Unsuccessful")</f>
        <v>Successful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8244</v>
      </c>
      <c r="I2628" s="10">
        <f t="shared" si="291"/>
        <v>42158.628113425926</v>
      </c>
      <c r="J2628" s="10">
        <f t="shared" si="292"/>
        <v>42128.628113425926</v>
      </c>
      <c r="K2628">
        <v>1433343869</v>
      </c>
      <c r="L2628">
        <v>1430751869</v>
      </c>
      <c r="M2628" t="b">
        <v>0</v>
      </c>
      <c r="N2628">
        <v>50</v>
      </c>
      <c r="O2628" s="5">
        <f t="shared" si="287"/>
        <v>1.1200000000000001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t="s">
        <v>8299</v>
      </c>
      <c r="T2628" t="b">
        <v>1</v>
      </c>
      <c r="U2628" t="str">
        <f t="shared" si="293"/>
        <v>Successful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8244</v>
      </c>
      <c r="I2629" s="10">
        <f t="shared" si="291"/>
        <v>42334.871076388888</v>
      </c>
      <c r="J2629" s="10">
        <f t="shared" si="292"/>
        <v>42304.829409722224</v>
      </c>
      <c r="K2629">
        <v>1448571261</v>
      </c>
      <c r="L2629">
        <v>1445975661</v>
      </c>
      <c r="M2629" t="b">
        <v>0</v>
      </c>
      <c r="N2629">
        <v>45</v>
      </c>
      <c r="O2629" s="5">
        <f t="shared" si="287"/>
        <v>6.4666666666666668</v>
      </c>
      <c r="P2629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t="s">
        <v>8299</v>
      </c>
      <c r="T2629" t="b">
        <v>1</v>
      </c>
      <c r="U2629" t="str">
        <f t="shared" si="293"/>
        <v>Successful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8244</v>
      </c>
      <c r="I2630" s="10">
        <f t="shared" si="291"/>
        <v>41973.966053240743</v>
      </c>
      <c r="J2630" s="10">
        <f t="shared" si="292"/>
        <v>41953.966053240743</v>
      </c>
      <c r="K2630">
        <v>1417389067</v>
      </c>
      <c r="L2630">
        <v>1415661067</v>
      </c>
      <c r="M2630" t="b">
        <v>0</v>
      </c>
      <c r="N2630">
        <v>21</v>
      </c>
      <c r="O2630" s="5">
        <f t="shared" si="287"/>
        <v>1.1036948748510131</v>
      </c>
      <c r="P2630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t="s">
        <v>8299</v>
      </c>
      <c r="T2630" t="b">
        <v>1</v>
      </c>
      <c r="U2630" t="str">
        <f t="shared" si="293"/>
        <v>Successful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8245</v>
      </c>
      <c r="I2631" s="10">
        <f t="shared" si="291"/>
        <v>42138.538449074069</v>
      </c>
      <c r="J2631" s="10">
        <f t="shared" si="292"/>
        <v>42108.538449074069</v>
      </c>
      <c r="K2631">
        <v>1431608122</v>
      </c>
      <c r="L2631">
        <v>1429016122</v>
      </c>
      <c r="M2631" t="b">
        <v>0</v>
      </c>
      <c r="N2631">
        <v>100</v>
      </c>
      <c r="O2631" s="5">
        <f t="shared" si="287"/>
        <v>1.2774000000000001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t="s">
        <v>8299</v>
      </c>
      <c r="T2631" t="b">
        <v>1</v>
      </c>
      <c r="U2631" t="str">
        <f t="shared" si="293"/>
        <v>Successful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8246</v>
      </c>
      <c r="I2632" s="10">
        <f t="shared" si="291"/>
        <v>42551.416666666672</v>
      </c>
      <c r="J2632" s="10">
        <f t="shared" si="292"/>
        <v>42524.105462962965</v>
      </c>
      <c r="K2632">
        <v>1467280800</v>
      </c>
      <c r="L2632">
        <v>1464921112</v>
      </c>
      <c r="M2632" t="b">
        <v>0</v>
      </c>
      <c r="N2632">
        <v>81</v>
      </c>
      <c r="O2632" s="5">
        <f t="shared" si="287"/>
        <v>1.579</v>
      </c>
      <c r="P2632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t="s">
        <v>8299</v>
      </c>
      <c r="T2632" t="b">
        <v>1</v>
      </c>
      <c r="U2632" t="str">
        <f t="shared" si="293"/>
        <v>Successful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8244</v>
      </c>
      <c r="I2633" s="10">
        <f t="shared" si="291"/>
        <v>42246.169293981482</v>
      </c>
      <c r="J2633" s="10">
        <f t="shared" si="292"/>
        <v>42218.169293981482</v>
      </c>
      <c r="K2633">
        <v>1440907427</v>
      </c>
      <c r="L2633">
        <v>1438488227</v>
      </c>
      <c r="M2633" t="b">
        <v>0</v>
      </c>
      <c r="N2633">
        <v>286</v>
      </c>
      <c r="O2633" s="5">
        <f t="shared" si="287"/>
        <v>1.1466525000000001</v>
      </c>
      <c r="P263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t="s">
        <v>8299</v>
      </c>
      <c r="T2633" t="b">
        <v>1</v>
      </c>
      <c r="U2633" t="str">
        <f t="shared" si="293"/>
        <v>Successful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8244</v>
      </c>
      <c r="I2634" s="10">
        <f t="shared" si="291"/>
        <v>42519.061793981484</v>
      </c>
      <c r="J2634" s="10">
        <f t="shared" si="292"/>
        <v>42494.061793981484</v>
      </c>
      <c r="K2634">
        <v>1464485339</v>
      </c>
      <c r="L2634">
        <v>1462325339</v>
      </c>
      <c r="M2634" t="b">
        <v>0</v>
      </c>
      <c r="N2634">
        <v>42</v>
      </c>
      <c r="O2634" s="5">
        <f t="shared" si="287"/>
        <v>1.3700934579439252</v>
      </c>
      <c r="P2634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t="s">
        <v>8299</v>
      </c>
      <c r="T2634" t="b">
        <v>1</v>
      </c>
      <c r="U2634" t="str">
        <f t="shared" si="293"/>
        <v>Successful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8244</v>
      </c>
      <c r="I2635" s="10">
        <f t="shared" si="291"/>
        <v>41697.958333333336</v>
      </c>
      <c r="J2635" s="10">
        <f t="shared" si="292"/>
        <v>41667.823287037041</v>
      </c>
      <c r="K2635">
        <v>1393542000</v>
      </c>
      <c r="L2635">
        <v>1390938332</v>
      </c>
      <c r="M2635" t="b">
        <v>0</v>
      </c>
      <c r="N2635">
        <v>199</v>
      </c>
      <c r="O2635" s="5">
        <f t="shared" si="287"/>
        <v>3.5461999999999998</v>
      </c>
      <c r="P263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t="s">
        <v>8299</v>
      </c>
      <c r="T2635" t="b">
        <v>1</v>
      </c>
      <c r="U2635" t="str">
        <f t="shared" si="293"/>
        <v>Successful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8244</v>
      </c>
      <c r="I2636" s="10">
        <f t="shared" si="291"/>
        <v>42642.656493055554</v>
      </c>
      <c r="J2636" s="10">
        <f t="shared" si="292"/>
        <v>42612.656493055554</v>
      </c>
      <c r="K2636">
        <v>1475163921</v>
      </c>
      <c r="L2636">
        <v>1472571921</v>
      </c>
      <c r="M2636" t="b">
        <v>0</v>
      </c>
      <c r="N2636">
        <v>25</v>
      </c>
      <c r="O2636" s="5">
        <f t="shared" si="287"/>
        <v>1.0602150537634409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t="s">
        <v>8299</v>
      </c>
      <c r="T2636" t="b">
        <v>1</v>
      </c>
      <c r="U2636" t="str">
        <f t="shared" si="293"/>
        <v>Successful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8249</v>
      </c>
      <c r="I2637" s="10">
        <f t="shared" si="291"/>
        <v>42072.909270833334</v>
      </c>
      <c r="J2637" s="10">
        <f t="shared" si="292"/>
        <v>42037.950937500005</v>
      </c>
      <c r="K2637">
        <v>1425937761</v>
      </c>
      <c r="L2637">
        <v>1422917361</v>
      </c>
      <c r="M2637" t="b">
        <v>0</v>
      </c>
      <c r="N2637">
        <v>84</v>
      </c>
      <c r="O2637" s="5">
        <f t="shared" si="287"/>
        <v>1</v>
      </c>
      <c r="P263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t="s">
        <v>8299</v>
      </c>
      <c r="T2637" t="b">
        <v>1</v>
      </c>
      <c r="U2637" t="str">
        <f t="shared" si="293"/>
        <v>Successful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8244</v>
      </c>
      <c r="I2638" s="10">
        <f t="shared" si="291"/>
        <v>42659.041666666672</v>
      </c>
      <c r="J2638" s="10">
        <f t="shared" si="292"/>
        <v>42636.614745370374</v>
      </c>
      <c r="K2638">
        <v>1476579600</v>
      </c>
      <c r="L2638">
        <v>1474641914</v>
      </c>
      <c r="M2638" t="b">
        <v>0</v>
      </c>
      <c r="N2638">
        <v>50</v>
      </c>
      <c r="O2638" s="5">
        <f t="shared" si="287"/>
        <v>1.873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t="s">
        <v>8299</v>
      </c>
      <c r="T2638" t="b">
        <v>1</v>
      </c>
      <c r="U2638" t="str">
        <f t="shared" si="293"/>
        <v>Successful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8244</v>
      </c>
      <c r="I2639" s="10">
        <f t="shared" si="291"/>
        <v>42655.549479166672</v>
      </c>
      <c r="J2639" s="10">
        <f t="shared" si="292"/>
        <v>42639.549479166672</v>
      </c>
      <c r="K2639">
        <v>1476277875</v>
      </c>
      <c r="L2639">
        <v>1474895475</v>
      </c>
      <c r="M2639" t="b">
        <v>0</v>
      </c>
      <c r="N2639">
        <v>26</v>
      </c>
      <c r="O2639" s="5">
        <f t="shared" si="287"/>
        <v>1.6619999999999999</v>
      </c>
      <c r="P2639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t="s">
        <v>8299</v>
      </c>
      <c r="T2639" t="b">
        <v>1</v>
      </c>
      <c r="U2639" t="str">
        <f t="shared" si="293"/>
        <v>Successful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8244</v>
      </c>
      <c r="I2640" s="10">
        <f t="shared" si="291"/>
        <v>42019.913136574076</v>
      </c>
      <c r="J2640" s="10">
        <f t="shared" si="292"/>
        <v>41989.913136574076</v>
      </c>
      <c r="K2640">
        <v>1421358895</v>
      </c>
      <c r="L2640">
        <v>1418766895</v>
      </c>
      <c r="M2640" t="b">
        <v>0</v>
      </c>
      <c r="N2640">
        <v>14</v>
      </c>
      <c r="O2640" s="5">
        <f t="shared" si="287"/>
        <v>1.0172910662824208</v>
      </c>
      <c r="P2640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t="s">
        <v>8299</v>
      </c>
      <c r="T2640" t="b">
        <v>1</v>
      </c>
      <c r="U2640" t="str">
        <f t="shared" si="293"/>
        <v>Successful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8245</v>
      </c>
      <c r="I2641" s="10">
        <f t="shared" si="291"/>
        <v>42054.86513888889</v>
      </c>
      <c r="J2641" s="10">
        <f t="shared" si="292"/>
        <v>42024.86513888889</v>
      </c>
      <c r="K2641">
        <v>1424378748</v>
      </c>
      <c r="L2641">
        <v>1421786748</v>
      </c>
      <c r="M2641" t="b">
        <v>0</v>
      </c>
      <c r="N2641">
        <v>49</v>
      </c>
      <c r="O2641" s="5">
        <f t="shared" si="287"/>
        <v>1.64</v>
      </c>
      <c r="P2641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t="s">
        <v>8299</v>
      </c>
      <c r="T2641" t="b">
        <v>1</v>
      </c>
      <c r="U2641" t="str">
        <f t="shared" si="293"/>
        <v>Successful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8244</v>
      </c>
      <c r="I2642" s="10">
        <f t="shared" si="291"/>
        <v>42163.160578703704</v>
      </c>
      <c r="J2642" s="10">
        <f t="shared" si="292"/>
        <v>42103.160578703704</v>
      </c>
      <c r="K2642">
        <v>1433735474</v>
      </c>
      <c r="L2642">
        <v>1428551474</v>
      </c>
      <c r="M2642" t="b">
        <v>0</v>
      </c>
      <c r="N2642">
        <v>69</v>
      </c>
      <c r="O2642" s="5">
        <f t="shared" si="287"/>
        <v>1.0566666666666666</v>
      </c>
      <c r="P2642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t="s">
        <v>8299</v>
      </c>
      <c r="T2642" t="b">
        <v>1</v>
      </c>
      <c r="U2642" t="str">
        <f t="shared" si="293"/>
        <v>Successful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8223</v>
      </c>
      <c r="H2643" t="s">
        <v>8244</v>
      </c>
      <c r="I2643" s="10">
        <f t="shared" si="291"/>
        <v>41897.839583333334</v>
      </c>
      <c r="J2643" s="10">
        <f t="shared" si="292"/>
        <v>41880.827118055553</v>
      </c>
      <c r="K2643">
        <v>1410811740</v>
      </c>
      <c r="L2643">
        <v>1409341863</v>
      </c>
      <c r="M2643" t="b">
        <v>0</v>
      </c>
      <c r="N2643">
        <v>1</v>
      </c>
      <c r="O2643" s="5">
        <f t="shared" si="287"/>
        <v>0.01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t="s">
        <v>8299</v>
      </c>
      <c r="T2643" t="b">
        <v>0</v>
      </c>
      <c r="U2643" t="str">
        <f t="shared" si="293"/>
        <v>Unsuccessful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8235</v>
      </c>
      <c r="H2644" t="s">
        <v>8247</v>
      </c>
      <c r="I2644" s="10">
        <f t="shared" si="291"/>
        <v>42566.289583333331</v>
      </c>
      <c r="J2644" s="10">
        <f t="shared" si="292"/>
        <v>42536.246620370366</v>
      </c>
      <c r="K2644">
        <v>1468565820</v>
      </c>
      <c r="L2644">
        <v>1465970108</v>
      </c>
      <c r="M2644" t="b">
        <v>0</v>
      </c>
      <c r="N2644">
        <v>0</v>
      </c>
      <c r="O2644" s="5">
        <f t="shared" si="287"/>
        <v>0</v>
      </c>
      <c r="P2644" t="str">
        <f t="shared" si="288"/>
        <v>Received No Donations</v>
      </c>
      <c r="Q2644" t="str">
        <f t="shared" si="289"/>
        <v>technology</v>
      </c>
      <c r="R2644" t="str">
        <f t="shared" si="290"/>
        <v>space exploration</v>
      </c>
      <c r="S2644" t="s">
        <v>8299</v>
      </c>
      <c r="T2644" t="b">
        <v>0</v>
      </c>
      <c r="U2644" t="str">
        <f t="shared" si="293"/>
        <v>Unsuccessful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8223</v>
      </c>
      <c r="H2645" t="s">
        <v>8244</v>
      </c>
      <c r="I2645" s="10">
        <f t="shared" si="291"/>
        <v>42725.332638888889</v>
      </c>
      <c r="J2645" s="10">
        <f t="shared" si="292"/>
        <v>42689.582349537042</v>
      </c>
      <c r="K2645">
        <v>1482307140</v>
      </c>
      <c r="L2645">
        <v>1479218315</v>
      </c>
      <c r="M2645" t="b">
        <v>1</v>
      </c>
      <c r="N2645">
        <v>1501</v>
      </c>
      <c r="O2645" s="5">
        <f t="shared" si="287"/>
        <v>0.33559730999999998</v>
      </c>
      <c r="P264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t="s">
        <v>8299</v>
      </c>
      <c r="T2645" t="b">
        <v>0</v>
      </c>
      <c r="U2645" t="str">
        <f t="shared" si="293"/>
        <v>Unsuccessful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8223</v>
      </c>
      <c r="H2646" t="s">
        <v>8244</v>
      </c>
      <c r="I2646" s="10">
        <f t="shared" si="291"/>
        <v>42804.792071759264</v>
      </c>
      <c r="J2646" s="10">
        <f t="shared" si="292"/>
        <v>42774.792071759264</v>
      </c>
      <c r="K2646">
        <v>1489172435</v>
      </c>
      <c r="L2646">
        <v>1486580435</v>
      </c>
      <c r="M2646" t="b">
        <v>1</v>
      </c>
      <c r="N2646">
        <v>52</v>
      </c>
      <c r="O2646" s="5">
        <f t="shared" si="287"/>
        <v>2.053E-2</v>
      </c>
      <c r="P2646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t="s">
        <v>8299</v>
      </c>
      <c r="T2646" t="b">
        <v>0</v>
      </c>
      <c r="U2646" t="str">
        <f t="shared" si="293"/>
        <v>Unsuccessful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8225</v>
      </c>
      <c r="H2647" t="s">
        <v>8246</v>
      </c>
      <c r="I2647" s="10">
        <f t="shared" si="291"/>
        <v>41951.884293981479</v>
      </c>
      <c r="J2647" s="10">
        <f t="shared" si="292"/>
        <v>41921.842627314814</v>
      </c>
      <c r="K2647">
        <v>1415481203</v>
      </c>
      <c r="L2647">
        <v>1412885603</v>
      </c>
      <c r="M2647" t="b">
        <v>1</v>
      </c>
      <c r="N2647">
        <v>23</v>
      </c>
      <c r="O2647" s="5">
        <f t="shared" si="287"/>
        <v>0.105</v>
      </c>
      <c r="P264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t="s">
        <v>8299</v>
      </c>
      <c r="T2647" t="b">
        <v>0</v>
      </c>
      <c r="U2647" t="str">
        <f t="shared" si="293"/>
        <v>Unsuccessful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8223</v>
      </c>
      <c r="H2648" t="s">
        <v>8244</v>
      </c>
      <c r="I2648" s="10">
        <f t="shared" si="291"/>
        <v>42256.313298611116</v>
      </c>
      <c r="J2648" s="10">
        <f t="shared" si="292"/>
        <v>42226.313298611116</v>
      </c>
      <c r="K2648">
        <v>1441783869</v>
      </c>
      <c r="L2648">
        <v>1439191869</v>
      </c>
      <c r="M2648" t="b">
        <v>1</v>
      </c>
      <c r="N2648">
        <v>535</v>
      </c>
      <c r="O2648" s="5">
        <f t="shared" si="287"/>
        <v>8.4172839999999999E-2</v>
      </c>
      <c r="P2648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t="s">
        <v>8299</v>
      </c>
      <c r="T2648" t="b">
        <v>0</v>
      </c>
      <c r="U2648" t="str">
        <f t="shared" si="293"/>
        <v>Unsuccessful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8228</v>
      </c>
      <c r="H2649" t="s">
        <v>8249</v>
      </c>
      <c r="I2649" s="10">
        <f t="shared" si="291"/>
        <v>42230.261793981481</v>
      </c>
      <c r="J2649" s="10">
        <f t="shared" si="292"/>
        <v>42200.261793981481</v>
      </c>
      <c r="K2649">
        <v>1439533019</v>
      </c>
      <c r="L2649">
        <v>1436941019</v>
      </c>
      <c r="M2649" t="b">
        <v>0</v>
      </c>
      <c r="N2649">
        <v>3</v>
      </c>
      <c r="O2649" s="5">
        <f t="shared" si="287"/>
        <v>1.44E-2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t="s">
        <v>8299</v>
      </c>
      <c r="T2649" t="b">
        <v>0</v>
      </c>
      <c r="U2649" t="str">
        <f t="shared" si="293"/>
        <v>Unsuccessful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8223</v>
      </c>
      <c r="H2650" t="s">
        <v>8244</v>
      </c>
      <c r="I2650" s="10">
        <f t="shared" si="291"/>
        <v>42438.714814814812</v>
      </c>
      <c r="J2650" s="10">
        <f t="shared" si="292"/>
        <v>42408.714814814812</v>
      </c>
      <c r="K2650">
        <v>1457543360</v>
      </c>
      <c r="L2650">
        <v>1454951360</v>
      </c>
      <c r="M2650" t="b">
        <v>0</v>
      </c>
      <c r="N2650">
        <v>6</v>
      </c>
      <c r="O2650" s="5">
        <f t="shared" si="287"/>
        <v>8.8333333333333337E-3</v>
      </c>
      <c r="P2650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t="s">
        <v>8299</v>
      </c>
      <c r="T2650" t="b">
        <v>0</v>
      </c>
      <c r="U2650" t="str">
        <f t="shared" si="293"/>
        <v>Unsuccessful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8223</v>
      </c>
      <c r="H2651" t="s">
        <v>8244</v>
      </c>
      <c r="I2651" s="10">
        <f t="shared" si="291"/>
        <v>42401.99700231482</v>
      </c>
      <c r="J2651" s="10">
        <f t="shared" si="292"/>
        <v>42341.99700231482</v>
      </c>
      <c r="K2651">
        <v>1454370941</v>
      </c>
      <c r="L2651">
        <v>1449186941</v>
      </c>
      <c r="M2651" t="b">
        <v>0</v>
      </c>
      <c r="N2651">
        <v>3</v>
      </c>
      <c r="O2651" s="5">
        <f t="shared" si="287"/>
        <v>9.9200000000000004E-4</v>
      </c>
      <c r="P2651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t="s">
        <v>8299</v>
      </c>
      <c r="T2651" t="b">
        <v>0</v>
      </c>
      <c r="U2651" t="str">
        <f t="shared" si="293"/>
        <v>Unsuccessful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8223</v>
      </c>
      <c r="H2652" t="s">
        <v>8244</v>
      </c>
      <c r="I2652" s="10">
        <f t="shared" si="291"/>
        <v>42725.624340277776</v>
      </c>
      <c r="J2652" s="10">
        <f t="shared" si="292"/>
        <v>42695.624340277776</v>
      </c>
      <c r="K2652">
        <v>1482332343</v>
      </c>
      <c r="L2652">
        <v>1479740343</v>
      </c>
      <c r="M2652" t="b">
        <v>0</v>
      </c>
      <c r="N2652">
        <v>5</v>
      </c>
      <c r="O2652" s="5">
        <f t="shared" si="287"/>
        <v>5.966666666666667E-3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t="s">
        <v>8299</v>
      </c>
      <c r="T2652" t="b">
        <v>0</v>
      </c>
      <c r="U2652" t="str">
        <f t="shared" si="293"/>
        <v>Unsuccessful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8223</v>
      </c>
      <c r="H2653" t="s">
        <v>8244</v>
      </c>
      <c r="I2653" s="10">
        <f t="shared" si="291"/>
        <v>42355.805659722224</v>
      </c>
      <c r="J2653" s="10">
        <f t="shared" si="292"/>
        <v>42327.805659722224</v>
      </c>
      <c r="K2653">
        <v>1450380009</v>
      </c>
      <c r="L2653">
        <v>1447960809</v>
      </c>
      <c r="M2653" t="b">
        <v>0</v>
      </c>
      <c r="N2653">
        <v>17</v>
      </c>
      <c r="O2653" s="5">
        <f t="shared" si="287"/>
        <v>1.8689285714285714E-2</v>
      </c>
      <c r="P265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t="s">
        <v>8299</v>
      </c>
      <c r="T2653" t="b">
        <v>0</v>
      </c>
      <c r="U2653" t="str">
        <f t="shared" si="293"/>
        <v>Unsuccessful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8225</v>
      </c>
      <c r="H2654" t="s">
        <v>8246</v>
      </c>
      <c r="I2654" s="10">
        <f t="shared" si="291"/>
        <v>41983.158854166672</v>
      </c>
      <c r="J2654" s="10">
        <f t="shared" si="292"/>
        <v>41953.158854166672</v>
      </c>
      <c r="K2654">
        <v>1418183325</v>
      </c>
      <c r="L2654">
        <v>1415591325</v>
      </c>
      <c r="M2654" t="b">
        <v>0</v>
      </c>
      <c r="N2654">
        <v>11</v>
      </c>
      <c r="O2654" s="5">
        <f t="shared" si="287"/>
        <v>8.8500000000000002E-3</v>
      </c>
      <c r="P2654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t="s">
        <v>8299</v>
      </c>
      <c r="T2654" t="b">
        <v>0</v>
      </c>
      <c r="U2654" t="str">
        <f t="shared" si="293"/>
        <v>Unsuccessful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8223</v>
      </c>
      <c r="H2655" t="s">
        <v>8244</v>
      </c>
      <c r="I2655" s="10">
        <f t="shared" si="291"/>
        <v>41803.166666666664</v>
      </c>
      <c r="J2655" s="10">
        <f t="shared" si="292"/>
        <v>41771.651932870373</v>
      </c>
      <c r="K2655">
        <v>1402632000</v>
      </c>
      <c r="L2655">
        <v>1399909127</v>
      </c>
      <c r="M2655" t="b">
        <v>0</v>
      </c>
      <c r="N2655">
        <v>70</v>
      </c>
      <c r="O2655" s="5">
        <f t="shared" si="287"/>
        <v>0.1152156862745098</v>
      </c>
      <c r="P265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t="s">
        <v>8299</v>
      </c>
      <c r="T2655" t="b">
        <v>0</v>
      </c>
      <c r="U2655" t="str">
        <f t="shared" si="293"/>
        <v>Unsuccessful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8223</v>
      </c>
      <c r="H2656" t="s">
        <v>8244</v>
      </c>
      <c r="I2656" s="10">
        <f t="shared" si="291"/>
        <v>42115.559328703705</v>
      </c>
      <c r="J2656" s="10">
        <f t="shared" si="292"/>
        <v>42055.600995370369</v>
      </c>
      <c r="K2656">
        <v>1429622726</v>
      </c>
      <c r="L2656">
        <v>1424442326</v>
      </c>
      <c r="M2656" t="b">
        <v>0</v>
      </c>
      <c r="N2656">
        <v>6</v>
      </c>
      <c r="O2656" s="5">
        <f t="shared" si="287"/>
        <v>5.1000000000000004E-4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t="s">
        <v>8299</v>
      </c>
      <c r="T2656" t="b">
        <v>0</v>
      </c>
      <c r="U2656" t="str">
        <f t="shared" si="293"/>
        <v>Unsuccessful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8223</v>
      </c>
      <c r="H2657" t="s">
        <v>8244</v>
      </c>
      <c r="I2657" s="10">
        <f t="shared" si="291"/>
        <v>42409.833333333328</v>
      </c>
      <c r="J2657" s="10">
        <f t="shared" si="292"/>
        <v>42381.866284722222</v>
      </c>
      <c r="K2657">
        <v>1455048000</v>
      </c>
      <c r="L2657">
        <v>1452631647</v>
      </c>
      <c r="M2657" t="b">
        <v>0</v>
      </c>
      <c r="N2657">
        <v>43</v>
      </c>
      <c r="O2657" s="5">
        <f t="shared" si="287"/>
        <v>0.21033333333333334</v>
      </c>
      <c r="P265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t="s">
        <v>8299</v>
      </c>
      <c r="T2657" t="b">
        <v>0</v>
      </c>
      <c r="U2657" t="str">
        <f t="shared" si="293"/>
        <v>Unsuccessful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8223</v>
      </c>
      <c r="H2658" t="s">
        <v>8244</v>
      </c>
      <c r="I2658" s="10">
        <f t="shared" si="291"/>
        <v>42806.791666666672</v>
      </c>
      <c r="J2658" s="10">
        <f t="shared" si="292"/>
        <v>42767.688518518524</v>
      </c>
      <c r="K2658">
        <v>1489345200</v>
      </c>
      <c r="L2658">
        <v>1485966688</v>
      </c>
      <c r="M2658" t="b">
        <v>0</v>
      </c>
      <c r="N2658">
        <v>152</v>
      </c>
      <c r="O2658" s="5">
        <f t="shared" si="287"/>
        <v>0.11436666666666667</v>
      </c>
      <c r="P2658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t="s">
        <v>8299</v>
      </c>
      <c r="T2658" t="b">
        <v>0</v>
      </c>
      <c r="U2658" t="str">
        <f t="shared" si="293"/>
        <v>Unsuccessful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8223</v>
      </c>
      <c r="H2659" t="s">
        <v>8244</v>
      </c>
      <c r="I2659" s="10">
        <f t="shared" si="291"/>
        <v>42585.0625</v>
      </c>
      <c r="J2659" s="10">
        <f t="shared" si="292"/>
        <v>42551.928854166668</v>
      </c>
      <c r="K2659">
        <v>1470187800</v>
      </c>
      <c r="L2659">
        <v>1467325053</v>
      </c>
      <c r="M2659" t="b">
        <v>0</v>
      </c>
      <c r="N2659">
        <v>59</v>
      </c>
      <c r="O2659" s="5">
        <f t="shared" si="287"/>
        <v>0.18737933333333334</v>
      </c>
      <c r="P2659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t="s">
        <v>8299</v>
      </c>
      <c r="T2659" t="b">
        <v>0</v>
      </c>
      <c r="U2659" t="str">
        <f t="shared" si="293"/>
        <v>Unsuccessful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8223</v>
      </c>
      <c r="H2660" t="s">
        <v>8244</v>
      </c>
      <c r="I2660" s="10">
        <f t="shared" si="291"/>
        <v>42581.884189814809</v>
      </c>
      <c r="J2660" s="10">
        <f t="shared" si="292"/>
        <v>42551.884189814809</v>
      </c>
      <c r="K2660">
        <v>1469913194</v>
      </c>
      <c r="L2660">
        <v>1467321194</v>
      </c>
      <c r="M2660" t="b">
        <v>0</v>
      </c>
      <c r="N2660">
        <v>4</v>
      </c>
      <c r="O2660" s="5">
        <f t="shared" si="287"/>
        <v>9.2857142857142856E-4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t="s">
        <v>8299</v>
      </c>
      <c r="T2660" t="b">
        <v>0</v>
      </c>
      <c r="U2660" t="str">
        <f t="shared" si="293"/>
        <v>Unsuccessful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8223</v>
      </c>
      <c r="H2661" t="s">
        <v>8244</v>
      </c>
      <c r="I2661" s="10">
        <f t="shared" si="291"/>
        <v>42112.069560185184</v>
      </c>
      <c r="J2661" s="10">
        <f t="shared" si="292"/>
        <v>42082.069560185184</v>
      </c>
      <c r="K2661">
        <v>1429321210</v>
      </c>
      <c r="L2661">
        <v>1426729210</v>
      </c>
      <c r="M2661" t="b">
        <v>0</v>
      </c>
      <c r="N2661">
        <v>10</v>
      </c>
      <c r="O2661" s="5">
        <f t="shared" si="287"/>
        <v>2.720408163265306E-2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t="s">
        <v>8299</v>
      </c>
      <c r="T2661" t="b">
        <v>0</v>
      </c>
      <c r="U2661" t="str">
        <f t="shared" si="293"/>
        <v>Unsuccessful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8223</v>
      </c>
      <c r="H2662" t="s">
        <v>8244</v>
      </c>
      <c r="I2662" s="10">
        <f t="shared" si="291"/>
        <v>42332.754837962959</v>
      </c>
      <c r="J2662" s="10">
        <f t="shared" si="292"/>
        <v>42272.713171296295</v>
      </c>
      <c r="K2662">
        <v>1448388418</v>
      </c>
      <c r="L2662">
        <v>1443200818</v>
      </c>
      <c r="M2662" t="b">
        <v>0</v>
      </c>
      <c r="N2662">
        <v>5</v>
      </c>
      <c r="O2662" s="5">
        <f t="shared" si="287"/>
        <v>9.5E-4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t="s">
        <v>8299</v>
      </c>
      <c r="T2662" t="b">
        <v>0</v>
      </c>
      <c r="U2662" t="str">
        <f t="shared" si="293"/>
        <v>Unsuccessful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8244</v>
      </c>
      <c r="I2663" s="10">
        <f t="shared" si="291"/>
        <v>41572.958449074074</v>
      </c>
      <c r="J2663" s="10">
        <f t="shared" si="292"/>
        <v>41542.958449074074</v>
      </c>
      <c r="K2663">
        <v>1382742010</v>
      </c>
      <c r="L2663">
        <v>1380150010</v>
      </c>
      <c r="M2663" t="b">
        <v>0</v>
      </c>
      <c r="N2663">
        <v>60</v>
      </c>
      <c r="O2663" s="5">
        <f t="shared" si="287"/>
        <v>1.0289999999999999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t="s">
        <v>8300</v>
      </c>
      <c r="T2663" t="b">
        <v>1</v>
      </c>
      <c r="U2663" t="str">
        <f t="shared" si="293"/>
        <v>Successful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8244</v>
      </c>
      <c r="I2664" s="10">
        <f t="shared" si="291"/>
        <v>42237.746678240743</v>
      </c>
      <c r="J2664" s="10">
        <f t="shared" si="292"/>
        <v>42207.746678240743</v>
      </c>
      <c r="K2664">
        <v>1440179713</v>
      </c>
      <c r="L2664">
        <v>1437587713</v>
      </c>
      <c r="M2664" t="b">
        <v>0</v>
      </c>
      <c r="N2664">
        <v>80</v>
      </c>
      <c r="O2664" s="5">
        <f t="shared" si="287"/>
        <v>1.0680000000000001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t="s">
        <v>8300</v>
      </c>
      <c r="T2664" t="b">
        <v>1</v>
      </c>
      <c r="U2664" t="str">
        <f t="shared" si="293"/>
        <v>Successful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8249</v>
      </c>
      <c r="I2665" s="10">
        <f t="shared" si="291"/>
        <v>42251.625</v>
      </c>
      <c r="J2665" s="10">
        <f t="shared" si="292"/>
        <v>42222.622766203705</v>
      </c>
      <c r="K2665">
        <v>1441378800</v>
      </c>
      <c r="L2665">
        <v>1438873007</v>
      </c>
      <c r="M2665" t="b">
        <v>0</v>
      </c>
      <c r="N2665">
        <v>56</v>
      </c>
      <c r="O2665" s="5">
        <f t="shared" si="287"/>
        <v>1.0459624999999999</v>
      </c>
      <c r="P266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t="s">
        <v>8300</v>
      </c>
      <c r="T2665" t="b">
        <v>1</v>
      </c>
      <c r="U2665" t="str">
        <f t="shared" si="293"/>
        <v>Successful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8244</v>
      </c>
      <c r="I2666" s="10">
        <f t="shared" si="291"/>
        <v>42347.290972222225</v>
      </c>
      <c r="J2666" s="10">
        <f t="shared" si="292"/>
        <v>42313.02542824074</v>
      </c>
      <c r="K2666">
        <v>1449644340</v>
      </c>
      <c r="L2666">
        <v>1446683797</v>
      </c>
      <c r="M2666" t="b">
        <v>0</v>
      </c>
      <c r="N2666">
        <v>104</v>
      </c>
      <c r="O2666" s="5">
        <f t="shared" si="287"/>
        <v>1.0342857142857143</v>
      </c>
      <c r="P2666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t="s">
        <v>8300</v>
      </c>
      <c r="T2666" t="b">
        <v>1</v>
      </c>
      <c r="U2666" t="str">
        <f t="shared" si="293"/>
        <v>Successful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8244</v>
      </c>
      <c r="I2667" s="10">
        <f t="shared" si="291"/>
        <v>42128.895532407405</v>
      </c>
      <c r="J2667" s="10">
        <f t="shared" si="292"/>
        <v>42083.895532407405</v>
      </c>
      <c r="K2667">
        <v>1430774974</v>
      </c>
      <c r="L2667">
        <v>1426886974</v>
      </c>
      <c r="M2667" t="b">
        <v>0</v>
      </c>
      <c r="N2667">
        <v>46</v>
      </c>
      <c r="O2667" s="5">
        <f t="shared" si="287"/>
        <v>1.2314285714285715</v>
      </c>
      <c r="P266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t="s">
        <v>8300</v>
      </c>
      <c r="T2667" t="b">
        <v>1</v>
      </c>
      <c r="U2667" t="str">
        <f t="shared" si="293"/>
        <v>Successful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8244</v>
      </c>
      <c r="I2668" s="10">
        <f t="shared" si="291"/>
        <v>42272.875</v>
      </c>
      <c r="J2668" s="10">
        <f t="shared" si="292"/>
        <v>42235.764340277776</v>
      </c>
      <c r="K2668">
        <v>1443214800</v>
      </c>
      <c r="L2668">
        <v>1440008439</v>
      </c>
      <c r="M2668" t="b">
        <v>0</v>
      </c>
      <c r="N2668">
        <v>206</v>
      </c>
      <c r="O2668" s="5">
        <f t="shared" si="287"/>
        <v>1.592951</v>
      </c>
      <c r="P2668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t="s">
        <v>8300</v>
      </c>
      <c r="T2668" t="b">
        <v>1</v>
      </c>
      <c r="U2668" t="str">
        <f t="shared" si="293"/>
        <v>Successful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8244</v>
      </c>
      <c r="I2669" s="10">
        <f t="shared" si="291"/>
        <v>42410.926111111112</v>
      </c>
      <c r="J2669" s="10">
        <f t="shared" si="292"/>
        <v>42380.926111111112</v>
      </c>
      <c r="K2669">
        <v>1455142416</v>
      </c>
      <c r="L2669">
        <v>1452550416</v>
      </c>
      <c r="M2669" t="b">
        <v>0</v>
      </c>
      <c r="N2669">
        <v>18</v>
      </c>
      <c r="O2669" s="5">
        <f t="shared" si="287"/>
        <v>1.1066666666666667</v>
      </c>
      <c r="P2669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t="s">
        <v>8300</v>
      </c>
      <c r="T2669" t="b">
        <v>1</v>
      </c>
      <c r="U2669" t="str">
        <f t="shared" si="293"/>
        <v>Successful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8249</v>
      </c>
      <c r="I2670" s="10">
        <f t="shared" si="291"/>
        <v>42317.60555555555</v>
      </c>
      <c r="J2670" s="10">
        <f t="shared" si="292"/>
        <v>42275.58871527778</v>
      </c>
      <c r="K2670">
        <v>1447079520</v>
      </c>
      <c r="L2670">
        <v>1443449265</v>
      </c>
      <c r="M2670" t="b">
        <v>0</v>
      </c>
      <c r="N2670">
        <v>28</v>
      </c>
      <c r="O2670" s="5">
        <f t="shared" si="287"/>
        <v>1.7070000000000001</v>
      </c>
      <c r="P2670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t="s">
        <v>8300</v>
      </c>
      <c r="T2670" t="b">
        <v>1</v>
      </c>
      <c r="U2670" t="str">
        <f t="shared" si="293"/>
        <v>Successful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8244</v>
      </c>
      <c r="I2671" s="10">
        <f t="shared" si="291"/>
        <v>42379.035833333328</v>
      </c>
      <c r="J2671" s="10">
        <f t="shared" si="292"/>
        <v>42319.035833333328</v>
      </c>
      <c r="K2671">
        <v>1452387096</v>
      </c>
      <c r="L2671">
        <v>1447203096</v>
      </c>
      <c r="M2671" t="b">
        <v>0</v>
      </c>
      <c r="N2671">
        <v>11</v>
      </c>
      <c r="O2671" s="5">
        <f t="shared" si="287"/>
        <v>1.25125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t="s">
        <v>8300</v>
      </c>
      <c r="T2671" t="b">
        <v>1</v>
      </c>
      <c r="U2671" t="str">
        <f t="shared" si="293"/>
        <v>Successful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8225</v>
      </c>
      <c r="H2672" t="s">
        <v>8246</v>
      </c>
      <c r="I2672" s="10">
        <f t="shared" si="291"/>
        <v>41849.020601851851</v>
      </c>
      <c r="J2672" s="10">
        <f t="shared" si="292"/>
        <v>41821.020601851851</v>
      </c>
      <c r="K2672">
        <v>1406593780</v>
      </c>
      <c r="L2672">
        <v>1404174580</v>
      </c>
      <c r="M2672" t="b">
        <v>1</v>
      </c>
      <c r="N2672">
        <v>60</v>
      </c>
      <c r="O2672" s="5">
        <f t="shared" si="287"/>
        <v>6.4158609339642042E-2</v>
      </c>
      <c r="P2672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t="s">
        <v>8300</v>
      </c>
      <c r="T2672" t="b">
        <v>0</v>
      </c>
      <c r="U2672" t="str">
        <f t="shared" si="293"/>
        <v>Unsuccessful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8223</v>
      </c>
      <c r="H2673" t="s">
        <v>8244</v>
      </c>
      <c r="I2673" s="10">
        <f t="shared" si="291"/>
        <v>41992.818055555559</v>
      </c>
      <c r="J2673" s="10">
        <f t="shared" si="292"/>
        <v>41962.749027777776</v>
      </c>
      <c r="K2673">
        <v>1419017880</v>
      </c>
      <c r="L2673">
        <v>1416419916</v>
      </c>
      <c r="M2673" t="b">
        <v>1</v>
      </c>
      <c r="N2673">
        <v>84</v>
      </c>
      <c r="O2673" s="5">
        <f t="shared" si="287"/>
        <v>0.11344</v>
      </c>
      <c r="P267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t="s">
        <v>8300</v>
      </c>
      <c r="T2673" t="b">
        <v>0</v>
      </c>
      <c r="U2673" t="str">
        <f t="shared" si="293"/>
        <v>Unsuccessful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8223</v>
      </c>
      <c r="H2674" t="s">
        <v>8244</v>
      </c>
      <c r="I2674" s="10">
        <f t="shared" si="291"/>
        <v>42366.25</v>
      </c>
      <c r="J2674" s="10">
        <f t="shared" si="292"/>
        <v>42344.884143518517</v>
      </c>
      <c r="K2674">
        <v>1451282400</v>
      </c>
      <c r="L2674">
        <v>1449436390</v>
      </c>
      <c r="M2674" t="b">
        <v>1</v>
      </c>
      <c r="N2674">
        <v>47</v>
      </c>
      <c r="O2674" s="5">
        <f t="shared" si="287"/>
        <v>0.33189999999999997</v>
      </c>
      <c r="P2674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t="s">
        <v>8300</v>
      </c>
      <c r="T2674" t="b">
        <v>0</v>
      </c>
      <c r="U2674" t="str">
        <f t="shared" si="293"/>
        <v>Unsuccessful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8223</v>
      </c>
      <c r="H2675" t="s">
        <v>8244</v>
      </c>
      <c r="I2675" s="10">
        <f t="shared" si="291"/>
        <v>41941.947916666664</v>
      </c>
      <c r="J2675" s="10">
        <f t="shared" si="292"/>
        <v>41912.541655092595</v>
      </c>
      <c r="K2675">
        <v>1414622700</v>
      </c>
      <c r="L2675">
        <v>1412081999</v>
      </c>
      <c r="M2675" t="b">
        <v>1</v>
      </c>
      <c r="N2675">
        <v>66</v>
      </c>
      <c r="O2675" s="5">
        <f t="shared" si="287"/>
        <v>0.27579999999999999</v>
      </c>
      <c r="P267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t="s">
        <v>8300</v>
      </c>
      <c r="T2675" t="b">
        <v>0</v>
      </c>
      <c r="U2675" t="str">
        <f t="shared" si="293"/>
        <v>Unsuccessful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8223</v>
      </c>
      <c r="H2676" t="s">
        <v>8244</v>
      </c>
      <c r="I2676" s="10">
        <f t="shared" si="291"/>
        <v>42556.207638888889</v>
      </c>
      <c r="J2676" s="10">
        <f t="shared" si="292"/>
        <v>42529.632754629631</v>
      </c>
      <c r="K2676">
        <v>1467694740</v>
      </c>
      <c r="L2676">
        <v>1465398670</v>
      </c>
      <c r="M2676" t="b">
        <v>1</v>
      </c>
      <c r="N2676">
        <v>171</v>
      </c>
      <c r="O2676" s="5">
        <f t="shared" si="287"/>
        <v>0.62839999999999996</v>
      </c>
      <c r="P2676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t="s">
        <v>8300</v>
      </c>
      <c r="T2676" t="b">
        <v>0</v>
      </c>
      <c r="U2676" t="str">
        <f t="shared" si="293"/>
        <v>Unsuccessful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8223</v>
      </c>
      <c r="H2677" t="s">
        <v>8244</v>
      </c>
      <c r="I2677" s="10">
        <f t="shared" si="291"/>
        <v>41953.899178240739</v>
      </c>
      <c r="J2677" s="10">
        <f t="shared" si="292"/>
        <v>41923.857511574075</v>
      </c>
      <c r="K2677">
        <v>1415655289</v>
      </c>
      <c r="L2677">
        <v>1413059689</v>
      </c>
      <c r="M2677" t="b">
        <v>1</v>
      </c>
      <c r="N2677">
        <v>29</v>
      </c>
      <c r="O2677" s="5">
        <f t="shared" si="287"/>
        <v>7.5880000000000003E-2</v>
      </c>
      <c r="P267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t="s">
        <v>8300</v>
      </c>
      <c r="T2677" t="b">
        <v>0</v>
      </c>
      <c r="U2677" t="str">
        <f t="shared" si="293"/>
        <v>Unsuccessful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8228</v>
      </c>
      <c r="H2678" t="s">
        <v>8249</v>
      </c>
      <c r="I2678" s="10">
        <f t="shared" si="291"/>
        <v>42512.624699074076</v>
      </c>
      <c r="J2678" s="10">
        <f t="shared" si="292"/>
        <v>42482.624699074076</v>
      </c>
      <c r="K2678">
        <v>1463929174</v>
      </c>
      <c r="L2678">
        <v>1461337174</v>
      </c>
      <c r="M2678" t="b">
        <v>0</v>
      </c>
      <c r="N2678">
        <v>9</v>
      </c>
      <c r="O2678" s="5">
        <f t="shared" si="287"/>
        <v>0.50380952380952382</v>
      </c>
      <c r="P2678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t="s">
        <v>8300</v>
      </c>
      <c r="T2678" t="b">
        <v>0</v>
      </c>
      <c r="U2678" t="str">
        <f t="shared" si="293"/>
        <v>Unsuccessful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8223</v>
      </c>
      <c r="H2679" t="s">
        <v>8244</v>
      </c>
      <c r="I2679" s="10">
        <f t="shared" si="291"/>
        <v>41823.029432870375</v>
      </c>
      <c r="J2679" s="10">
        <f t="shared" si="292"/>
        <v>41793.029432870375</v>
      </c>
      <c r="K2679">
        <v>1404348143</v>
      </c>
      <c r="L2679">
        <v>1401756143</v>
      </c>
      <c r="M2679" t="b">
        <v>0</v>
      </c>
      <c r="N2679">
        <v>27</v>
      </c>
      <c r="O2679" s="5">
        <f t="shared" si="287"/>
        <v>0.17512820512820512</v>
      </c>
      <c r="P2679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t="s">
        <v>8300</v>
      </c>
      <c r="T2679" t="b">
        <v>0</v>
      </c>
      <c r="U2679" t="str">
        <f t="shared" si="293"/>
        <v>Unsuccessful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8226</v>
      </c>
      <c r="H2680" t="s">
        <v>8247</v>
      </c>
      <c r="I2680" s="10">
        <f t="shared" si="291"/>
        <v>42271.798206018517</v>
      </c>
      <c r="J2680" s="10">
        <f t="shared" si="292"/>
        <v>42241.798206018517</v>
      </c>
      <c r="K2680">
        <v>1443121765</v>
      </c>
      <c r="L2680">
        <v>1440529765</v>
      </c>
      <c r="M2680" t="b">
        <v>0</v>
      </c>
      <c r="N2680">
        <v>2</v>
      </c>
      <c r="O2680" s="5">
        <f t="shared" si="287"/>
        <v>1.3750000000000001E-4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t="s">
        <v>8300</v>
      </c>
      <c r="T2680" t="b">
        <v>0</v>
      </c>
      <c r="U2680" t="str">
        <f t="shared" si="293"/>
        <v>Unsuccessful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8223</v>
      </c>
      <c r="H2681" t="s">
        <v>8244</v>
      </c>
      <c r="I2681" s="10">
        <f t="shared" si="291"/>
        <v>42063.001087962963</v>
      </c>
      <c r="J2681" s="10">
        <f t="shared" si="292"/>
        <v>42033.001087962963</v>
      </c>
      <c r="K2681">
        <v>1425081694</v>
      </c>
      <c r="L2681">
        <v>1422489694</v>
      </c>
      <c r="M2681" t="b">
        <v>0</v>
      </c>
      <c r="N2681">
        <v>3</v>
      </c>
      <c r="O2681" s="5">
        <f t="shared" si="287"/>
        <v>3.3E-3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t="s">
        <v>8300</v>
      </c>
      <c r="T2681" t="b">
        <v>0</v>
      </c>
      <c r="U2681" t="str">
        <f t="shared" si="293"/>
        <v>Unsuccessful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8226</v>
      </c>
      <c r="H2682" t="s">
        <v>8247</v>
      </c>
      <c r="I2682" s="10">
        <f t="shared" si="291"/>
        <v>42466.170034722221</v>
      </c>
      <c r="J2682" s="10">
        <f t="shared" si="292"/>
        <v>42436.211701388893</v>
      </c>
      <c r="K2682">
        <v>1459915491</v>
      </c>
      <c r="L2682">
        <v>1457327091</v>
      </c>
      <c r="M2682" t="b">
        <v>0</v>
      </c>
      <c r="N2682">
        <v>4</v>
      </c>
      <c r="O2682" s="5">
        <f t="shared" si="287"/>
        <v>8.6250000000000007E-3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t="s">
        <v>8300</v>
      </c>
      <c r="T2682" t="b">
        <v>0</v>
      </c>
      <c r="U2682" t="str">
        <f t="shared" si="293"/>
        <v>Unsuccessful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8223</v>
      </c>
      <c r="H2683" t="s">
        <v>8244</v>
      </c>
      <c r="I2683" s="10">
        <f t="shared" si="291"/>
        <v>41830.895254629628</v>
      </c>
      <c r="J2683" s="10">
        <f t="shared" si="292"/>
        <v>41805.895254629628</v>
      </c>
      <c r="K2683">
        <v>1405027750</v>
      </c>
      <c r="L2683">
        <v>1402867750</v>
      </c>
      <c r="M2683" t="b">
        <v>0</v>
      </c>
      <c r="N2683">
        <v>2</v>
      </c>
      <c r="O2683" s="5">
        <f t="shared" si="287"/>
        <v>6.875E-3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t="s">
        <v>8282</v>
      </c>
      <c r="T2683" t="b">
        <v>0</v>
      </c>
      <c r="U2683" t="str">
        <f t="shared" si="293"/>
        <v>Unsuccessful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8223</v>
      </c>
      <c r="H2684" t="s">
        <v>8244</v>
      </c>
      <c r="I2684" s="10">
        <f t="shared" si="291"/>
        <v>41965.249305555553</v>
      </c>
      <c r="J2684" s="10">
        <f t="shared" si="292"/>
        <v>41932.871990740743</v>
      </c>
      <c r="K2684">
        <v>1416635940</v>
      </c>
      <c r="L2684">
        <v>1413838540</v>
      </c>
      <c r="M2684" t="b">
        <v>0</v>
      </c>
      <c r="N2684">
        <v>20</v>
      </c>
      <c r="O2684" s="5">
        <f t="shared" si="287"/>
        <v>0.28299999999999997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t="s">
        <v>8282</v>
      </c>
      <c r="T2684" t="b">
        <v>0</v>
      </c>
      <c r="U2684" t="str">
        <f t="shared" si="293"/>
        <v>Unsuccessful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8223</v>
      </c>
      <c r="H2685" t="s">
        <v>8244</v>
      </c>
      <c r="I2685" s="10">
        <f t="shared" si="291"/>
        <v>42064.75509259259</v>
      </c>
      <c r="J2685" s="10">
        <f t="shared" si="292"/>
        <v>42034.75509259259</v>
      </c>
      <c r="K2685">
        <v>1425233240</v>
      </c>
      <c r="L2685">
        <v>1422641240</v>
      </c>
      <c r="M2685" t="b">
        <v>0</v>
      </c>
      <c r="N2685">
        <v>3</v>
      </c>
      <c r="O2685" s="5">
        <f t="shared" si="287"/>
        <v>2.3999999999999998E-3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t="s">
        <v>8282</v>
      </c>
      <c r="T2685" t="b">
        <v>0</v>
      </c>
      <c r="U2685" t="str">
        <f t="shared" si="293"/>
        <v>Unsuccessful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8223</v>
      </c>
      <c r="H2686" t="s">
        <v>8244</v>
      </c>
      <c r="I2686" s="10">
        <f t="shared" si="291"/>
        <v>41860.914641203708</v>
      </c>
      <c r="J2686" s="10">
        <f t="shared" si="292"/>
        <v>41820.914641203708</v>
      </c>
      <c r="K2686">
        <v>1407621425</v>
      </c>
      <c r="L2686">
        <v>1404165425</v>
      </c>
      <c r="M2686" t="b">
        <v>0</v>
      </c>
      <c r="N2686">
        <v>4</v>
      </c>
      <c r="O2686" s="5">
        <f t="shared" si="287"/>
        <v>1.1428571428571429E-2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t="s">
        <v>8282</v>
      </c>
      <c r="T2686" t="b">
        <v>0</v>
      </c>
      <c r="U2686" t="str">
        <f t="shared" si="293"/>
        <v>Unsuccessful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8223</v>
      </c>
      <c r="H2687" t="s">
        <v>8244</v>
      </c>
      <c r="I2687" s="10">
        <f t="shared" si="291"/>
        <v>42121.654282407406</v>
      </c>
      <c r="J2687" s="10">
        <f t="shared" si="292"/>
        <v>42061.69594907407</v>
      </c>
      <c r="K2687">
        <v>1430149330</v>
      </c>
      <c r="L2687">
        <v>1424968930</v>
      </c>
      <c r="M2687" t="b">
        <v>0</v>
      </c>
      <c r="N2687">
        <v>1</v>
      </c>
      <c r="O2687" s="5">
        <f t="shared" si="287"/>
        <v>2.0000000000000001E-4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t="s">
        <v>8282</v>
      </c>
      <c r="T2687" t="b">
        <v>0</v>
      </c>
      <c r="U2687" t="str">
        <f t="shared" si="293"/>
        <v>Unsuccessful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8223</v>
      </c>
      <c r="H2688" t="s">
        <v>8244</v>
      </c>
      <c r="I2688" s="10">
        <f t="shared" si="291"/>
        <v>41912.974803240737</v>
      </c>
      <c r="J2688" s="10">
        <f t="shared" si="292"/>
        <v>41892.974803240737</v>
      </c>
      <c r="K2688">
        <v>1412119423</v>
      </c>
      <c r="L2688">
        <v>1410391423</v>
      </c>
      <c r="M2688" t="b">
        <v>0</v>
      </c>
      <c r="N2688">
        <v>0</v>
      </c>
      <c r="O2688" s="5">
        <f t="shared" si="287"/>
        <v>0</v>
      </c>
      <c r="P2688" t="str">
        <f t="shared" si="288"/>
        <v>Received No Donations</v>
      </c>
      <c r="Q2688" t="str">
        <f t="shared" si="289"/>
        <v>food</v>
      </c>
      <c r="R2688" t="str">
        <f t="shared" si="290"/>
        <v>food trucks</v>
      </c>
      <c r="S2688" t="s">
        <v>8282</v>
      </c>
      <c r="T2688" t="b">
        <v>0</v>
      </c>
      <c r="U2688" t="str">
        <f t="shared" si="293"/>
        <v>Unsuccessful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8223</v>
      </c>
      <c r="H2689" t="s">
        <v>8244</v>
      </c>
      <c r="I2689" s="10">
        <f t="shared" si="291"/>
        <v>42184.64025462963</v>
      </c>
      <c r="J2689" s="10">
        <f t="shared" si="292"/>
        <v>42154.64025462963</v>
      </c>
      <c r="K2689">
        <v>1435591318</v>
      </c>
      <c r="L2689">
        <v>1432999318</v>
      </c>
      <c r="M2689" t="b">
        <v>0</v>
      </c>
      <c r="N2689">
        <v>0</v>
      </c>
      <c r="O2689" s="5">
        <f t="shared" si="287"/>
        <v>0</v>
      </c>
      <c r="P2689" t="str">
        <f t="shared" si="288"/>
        <v>Received No Donations</v>
      </c>
      <c r="Q2689" t="str">
        <f t="shared" si="289"/>
        <v>food</v>
      </c>
      <c r="R2689" t="str">
        <f t="shared" si="290"/>
        <v>food trucks</v>
      </c>
      <c r="S2689" t="s">
        <v>8282</v>
      </c>
      <c r="T2689" t="b">
        <v>0</v>
      </c>
      <c r="U2689" t="str">
        <f t="shared" si="293"/>
        <v>Unsuccessful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8223</v>
      </c>
      <c r="H2690" t="s">
        <v>8244</v>
      </c>
      <c r="I2690" s="10">
        <f t="shared" si="291"/>
        <v>42059.125</v>
      </c>
      <c r="J2690" s="10">
        <f t="shared" si="292"/>
        <v>42028.11886574074</v>
      </c>
      <c r="K2690">
        <v>1424746800</v>
      </c>
      <c r="L2690">
        <v>1422067870</v>
      </c>
      <c r="M2690" t="b">
        <v>0</v>
      </c>
      <c r="N2690">
        <v>14</v>
      </c>
      <c r="O2690" s="5">
        <f t="shared" ref="O2690:O2753" si="294">E2690/D2690</f>
        <v>1.48E-3</v>
      </c>
      <c r="P2690">
        <f t="shared" ref="P2690:P2753" si="295">IFERROR((E2690/N2690),"Received No Donations")</f>
        <v>5.2857142857142856</v>
      </c>
      <c r="Q2690" t="str">
        <f t="shared" ref="Q2690:Q2753" si="296">LEFT(S2690,FIND("/",S2690)-1)</f>
        <v>food</v>
      </c>
      <c r="R2690" t="str">
        <f t="shared" ref="R2690:R2753" si="297">RIGHT(S2690,LEN(S2690)-FIND("/",S2690))</f>
        <v>food trucks</v>
      </c>
      <c r="S2690" t="s">
        <v>8282</v>
      </c>
      <c r="T2690" t="b">
        <v>0</v>
      </c>
      <c r="U2690" t="str">
        <f t="shared" si="293"/>
        <v>Unsuccessful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8223</v>
      </c>
      <c r="H2691" t="s">
        <v>8244</v>
      </c>
      <c r="I2691" s="10">
        <f t="shared" ref="I2691:I2754" si="298">((K2691/86400)/IF(LEN(K2691)=13,1000,1))+DATE(1970,1,1)</f>
        <v>42581.961689814816</v>
      </c>
      <c r="J2691" s="10">
        <f t="shared" ref="J2691:J2754" si="299">((L2691/86400)/IF(LEN(L2691)=13,1000,1))+DATE(1970,1,1)</f>
        <v>42551.961689814816</v>
      </c>
      <c r="K2691">
        <v>1469919890</v>
      </c>
      <c r="L2691">
        <v>1467327890</v>
      </c>
      <c r="M2691" t="b">
        <v>0</v>
      </c>
      <c r="N2691">
        <v>1</v>
      </c>
      <c r="O2691" s="5">
        <f t="shared" si="294"/>
        <v>2.8571428571428571E-5</v>
      </c>
      <c r="P2691">
        <f t="shared" si="295"/>
        <v>1</v>
      </c>
      <c r="Q2691" t="str">
        <f t="shared" si="296"/>
        <v>food</v>
      </c>
      <c r="R2691" t="str">
        <f t="shared" si="297"/>
        <v>food trucks</v>
      </c>
      <c r="S2691" t="s">
        <v>8282</v>
      </c>
      <c r="T2691" t="b">
        <v>0</v>
      </c>
      <c r="U2691" t="str">
        <f t="shared" ref="U2691:U2754" si="300">IF(F2691="successful","Successful","Unsuccessful")</f>
        <v>Unsuccessful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8223</v>
      </c>
      <c r="H2692" t="s">
        <v>8244</v>
      </c>
      <c r="I2692" s="10">
        <f t="shared" si="298"/>
        <v>42158.105046296296</v>
      </c>
      <c r="J2692" s="10">
        <f t="shared" si="299"/>
        <v>42113.105046296296</v>
      </c>
      <c r="K2692">
        <v>1433298676</v>
      </c>
      <c r="L2692">
        <v>1429410676</v>
      </c>
      <c r="M2692" t="b">
        <v>0</v>
      </c>
      <c r="N2692">
        <v>118</v>
      </c>
      <c r="O2692" s="5">
        <f t="shared" si="294"/>
        <v>0.107325</v>
      </c>
      <c r="P2692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t="s">
        <v>8282</v>
      </c>
      <c r="T2692" t="b">
        <v>0</v>
      </c>
      <c r="U2692" t="str">
        <f t="shared" si="300"/>
        <v>Unsuccessful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8228</v>
      </c>
      <c r="H2693" t="s">
        <v>8249</v>
      </c>
      <c r="I2693" s="10">
        <f t="shared" si="298"/>
        <v>42134.724039351851</v>
      </c>
      <c r="J2693" s="10">
        <f t="shared" si="299"/>
        <v>42089.724039351851</v>
      </c>
      <c r="K2693">
        <v>1431278557</v>
      </c>
      <c r="L2693">
        <v>1427390557</v>
      </c>
      <c r="M2693" t="b">
        <v>0</v>
      </c>
      <c r="N2693">
        <v>2</v>
      </c>
      <c r="O2693" s="5">
        <f t="shared" si="294"/>
        <v>5.3846153846153844E-4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t="s">
        <v>8282</v>
      </c>
      <c r="T2693" t="b">
        <v>0</v>
      </c>
      <c r="U2693" t="str">
        <f t="shared" si="300"/>
        <v>Unsuccessful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8223</v>
      </c>
      <c r="H2694" t="s">
        <v>8244</v>
      </c>
      <c r="I2694" s="10">
        <f t="shared" si="298"/>
        <v>42088.292361111111</v>
      </c>
      <c r="J2694" s="10">
        <f t="shared" si="299"/>
        <v>42058.334027777775</v>
      </c>
      <c r="K2694">
        <v>1427266860</v>
      </c>
      <c r="L2694">
        <v>1424678460</v>
      </c>
      <c r="M2694" t="b">
        <v>0</v>
      </c>
      <c r="N2694">
        <v>1</v>
      </c>
      <c r="O2694" s="5">
        <f t="shared" si="294"/>
        <v>7.1428571428571426E-3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t="s">
        <v>8282</v>
      </c>
      <c r="T2694" t="b">
        <v>0</v>
      </c>
      <c r="U2694" t="str">
        <f t="shared" si="300"/>
        <v>Unsuccessful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8223</v>
      </c>
      <c r="H2695" t="s">
        <v>8244</v>
      </c>
      <c r="I2695" s="10">
        <f t="shared" si="298"/>
        <v>41864.138495370367</v>
      </c>
      <c r="J2695" s="10">
        <f t="shared" si="299"/>
        <v>41834.138495370367</v>
      </c>
      <c r="K2695">
        <v>1407899966</v>
      </c>
      <c r="L2695">
        <v>1405307966</v>
      </c>
      <c r="M2695" t="b">
        <v>0</v>
      </c>
      <c r="N2695">
        <v>3</v>
      </c>
      <c r="O2695" s="5">
        <f t="shared" si="294"/>
        <v>8.0000000000000002E-3</v>
      </c>
      <c r="P269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t="s">
        <v>8282</v>
      </c>
      <c r="T2695" t="b">
        <v>0</v>
      </c>
      <c r="U2695" t="str">
        <f t="shared" si="300"/>
        <v>Unsuccessful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8223</v>
      </c>
      <c r="H2696" t="s">
        <v>8244</v>
      </c>
      <c r="I2696" s="10">
        <f t="shared" si="298"/>
        <v>41908.140497685185</v>
      </c>
      <c r="J2696" s="10">
        <f t="shared" si="299"/>
        <v>41878.140497685185</v>
      </c>
      <c r="K2696">
        <v>1411701739</v>
      </c>
      <c r="L2696">
        <v>1409109739</v>
      </c>
      <c r="M2696" t="b">
        <v>0</v>
      </c>
      <c r="N2696">
        <v>1</v>
      </c>
      <c r="O2696" s="5">
        <f t="shared" si="294"/>
        <v>3.3333333333333335E-5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t="s">
        <v>8282</v>
      </c>
      <c r="T2696" t="b">
        <v>0</v>
      </c>
      <c r="U2696" t="str">
        <f t="shared" si="300"/>
        <v>Unsuccessful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8223</v>
      </c>
      <c r="H2697" t="s">
        <v>8244</v>
      </c>
      <c r="I2697" s="10">
        <f t="shared" si="298"/>
        <v>42108.14025462963</v>
      </c>
      <c r="J2697" s="10">
        <f t="shared" si="299"/>
        <v>42048.181921296295</v>
      </c>
      <c r="K2697">
        <v>1428981718</v>
      </c>
      <c r="L2697">
        <v>1423801318</v>
      </c>
      <c r="M2697" t="b">
        <v>0</v>
      </c>
      <c r="N2697">
        <v>3</v>
      </c>
      <c r="O2697" s="5">
        <f t="shared" si="294"/>
        <v>4.7333333333333333E-3</v>
      </c>
      <c r="P269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t="s">
        <v>8282</v>
      </c>
      <c r="T2697" t="b">
        <v>0</v>
      </c>
      <c r="U2697" t="str">
        <f t="shared" si="300"/>
        <v>Unsuccessful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8223</v>
      </c>
      <c r="H2698" t="s">
        <v>8244</v>
      </c>
      <c r="I2698" s="10">
        <f t="shared" si="298"/>
        <v>41998.844444444447</v>
      </c>
      <c r="J2698" s="10">
        <f t="shared" si="299"/>
        <v>41964.844444444447</v>
      </c>
      <c r="K2698">
        <v>1419538560</v>
      </c>
      <c r="L2698">
        <v>1416600960</v>
      </c>
      <c r="M2698" t="b">
        <v>0</v>
      </c>
      <c r="N2698">
        <v>38</v>
      </c>
      <c r="O2698" s="5">
        <f t="shared" si="294"/>
        <v>5.6500000000000002E-2</v>
      </c>
      <c r="P2698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t="s">
        <v>8282</v>
      </c>
      <c r="T2698" t="b">
        <v>0</v>
      </c>
      <c r="U2698" t="str">
        <f t="shared" si="300"/>
        <v>Unsuccessful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8223</v>
      </c>
      <c r="H2699" t="s">
        <v>8244</v>
      </c>
      <c r="I2699" s="10">
        <f t="shared" si="298"/>
        <v>42218.916666666672</v>
      </c>
      <c r="J2699" s="10">
        <f t="shared" si="299"/>
        <v>42187.940081018518</v>
      </c>
      <c r="K2699">
        <v>1438552800</v>
      </c>
      <c r="L2699">
        <v>1435876423</v>
      </c>
      <c r="M2699" t="b">
        <v>0</v>
      </c>
      <c r="N2699">
        <v>52</v>
      </c>
      <c r="O2699" s="5">
        <f t="shared" si="294"/>
        <v>0.26352173913043481</v>
      </c>
      <c r="P2699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t="s">
        <v>8282</v>
      </c>
      <c r="T2699" t="b">
        <v>0</v>
      </c>
      <c r="U2699" t="str">
        <f t="shared" si="300"/>
        <v>Unsuccessful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8223</v>
      </c>
      <c r="H2700" t="s">
        <v>8244</v>
      </c>
      <c r="I2700" s="10">
        <f t="shared" si="298"/>
        <v>41817.898240740738</v>
      </c>
      <c r="J2700" s="10">
        <f t="shared" si="299"/>
        <v>41787.898240740738</v>
      </c>
      <c r="K2700">
        <v>1403904808</v>
      </c>
      <c r="L2700">
        <v>1401312808</v>
      </c>
      <c r="M2700" t="b">
        <v>0</v>
      </c>
      <c r="N2700">
        <v>2</v>
      </c>
      <c r="O2700" s="5">
        <f t="shared" si="294"/>
        <v>3.2512500000000002E-3</v>
      </c>
      <c r="P2700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t="s">
        <v>8282</v>
      </c>
      <c r="T2700" t="b">
        <v>0</v>
      </c>
      <c r="U2700" t="str">
        <f t="shared" si="300"/>
        <v>Unsuccessful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8228</v>
      </c>
      <c r="H2701" t="s">
        <v>8249</v>
      </c>
      <c r="I2701" s="10">
        <f t="shared" si="298"/>
        <v>41859.896562499998</v>
      </c>
      <c r="J2701" s="10">
        <f t="shared" si="299"/>
        <v>41829.896562499998</v>
      </c>
      <c r="K2701">
        <v>1407533463</v>
      </c>
      <c r="L2701">
        <v>1404941463</v>
      </c>
      <c r="M2701" t="b">
        <v>0</v>
      </c>
      <c r="N2701">
        <v>0</v>
      </c>
      <c r="O2701" s="5">
        <f t="shared" si="294"/>
        <v>0</v>
      </c>
      <c r="P2701" t="str">
        <f t="shared" si="295"/>
        <v>Received No Donations</v>
      </c>
      <c r="Q2701" t="str">
        <f t="shared" si="296"/>
        <v>food</v>
      </c>
      <c r="R2701" t="str">
        <f t="shared" si="297"/>
        <v>food trucks</v>
      </c>
      <c r="S2701" t="s">
        <v>8282</v>
      </c>
      <c r="T2701" t="b">
        <v>0</v>
      </c>
      <c r="U2701" t="str">
        <f t="shared" si="300"/>
        <v>Unsuccessful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8223</v>
      </c>
      <c r="H2702" t="s">
        <v>8244</v>
      </c>
      <c r="I2702" s="10">
        <f t="shared" si="298"/>
        <v>41900.874675925923</v>
      </c>
      <c r="J2702" s="10">
        <f t="shared" si="299"/>
        <v>41870.874675925923</v>
      </c>
      <c r="K2702">
        <v>1411073972</v>
      </c>
      <c r="L2702">
        <v>1408481972</v>
      </c>
      <c r="M2702" t="b">
        <v>0</v>
      </c>
      <c r="N2702">
        <v>4</v>
      </c>
      <c r="O2702" s="5">
        <f t="shared" si="294"/>
        <v>7.0007000700070005E-3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t="s">
        <v>8282</v>
      </c>
      <c r="T2702" t="b">
        <v>0</v>
      </c>
      <c r="U2702" t="str">
        <f t="shared" si="300"/>
        <v>Unsuccessful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8240</v>
      </c>
      <c r="H2703" t="s">
        <v>8247</v>
      </c>
      <c r="I2703" s="10">
        <f t="shared" si="298"/>
        <v>42832.733032407406</v>
      </c>
      <c r="J2703" s="10">
        <f t="shared" si="299"/>
        <v>42801.774699074071</v>
      </c>
      <c r="K2703">
        <v>1491586534</v>
      </c>
      <c r="L2703">
        <v>1488911734</v>
      </c>
      <c r="M2703" t="b">
        <v>0</v>
      </c>
      <c r="N2703">
        <v>46</v>
      </c>
      <c r="O2703" s="5">
        <f t="shared" si="294"/>
        <v>0.46176470588235297</v>
      </c>
      <c r="P270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t="s">
        <v>8301</v>
      </c>
      <c r="T2703" t="b">
        <v>0</v>
      </c>
      <c r="U2703" t="str">
        <f t="shared" si="300"/>
        <v>Unsuccessful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8223</v>
      </c>
      <c r="H2704" t="s">
        <v>8244</v>
      </c>
      <c r="I2704" s="10">
        <f t="shared" si="298"/>
        <v>42830.760150462964</v>
      </c>
      <c r="J2704" s="10">
        <f t="shared" si="299"/>
        <v>42800.801817129628</v>
      </c>
      <c r="K2704">
        <v>1491416077</v>
      </c>
      <c r="L2704">
        <v>1488827677</v>
      </c>
      <c r="M2704" t="b">
        <v>1</v>
      </c>
      <c r="N2704">
        <v>26</v>
      </c>
      <c r="O2704" s="5">
        <f t="shared" si="294"/>
        <v>0.34410000000000002</v>
      </c>
      <c r="P2704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t="s">
        <v>8301</v>
      </c>
      <c r="T2704" t="b">
        <v>0</v>
      </c>
      <c r="U2704" t="str">
        <f t="shared" si="300"/>
        <v>Unsuccessful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8237</v>
      </c>
      <c r="H2705" t="s">
        <v>8254</v>
      </c>
      <c r="I2705" s="10">
        <f t="shared" si="298"/>
        <v>42816.648495370369</v>
      </c>
      <c r="J2705" s="10">
        <f t="shared" si="299"/>
        <v>42756.690162037034</v>
      </c>
      <c r="K2705">
        <v>1490196830</v>
      </c>
      <c r="L2705">
        <v>1485016430</v>
      </c>
      <c r="M2705" t="b">
        <v>0</v>
      </c>
      <c r="N2705">
        <v>45</v>
      </c>
      <c r="O2705" s="5">
        <f t="shared" si="294"/>
        <v>1.0375000000000001</v>
      </c>
      <c r="P270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t="s">
        <v>8301</v>
      </c>
      <c r="T2705" t="b">
        <v>0</v>
      </c>
      <c r="U2705" t="str">
        <f t="shared" si="300"/>
        <v>Unsuccessful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8223</v>
      </c>
      <c r="H2706" t="s">
        <v>8244</v>
      </c>
      <c r="I2706" s="10">
        <f t="shared" si="298"/>
        <v>42830.820763888885</v>
      </c>
      <c r="J2706" s="10">
        <f t="shared" si="299"/>
        <v>42787.862430555557</v>
      </c>
      <c r="K2706">
        <v>1491421314</v>
      </c>
      <c r="L2706">
        <v>1487709714</v>
      </c>
      <c r="M2706" t="b">
        <v>0</v>
      </c>
      <c r="N2706">
        <v>7</v>
      </c>
      <c r="O2706" s="5">
        <f t="shared" si="294"/>
        <v>6.0263157894736845E-2</v>
      </c>
      <c r="P2706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t="s">
        <v>8301</v>
      </c>
      <c r="T2706" t="b">
        <v>0</v>
      </c>
      <c r="U2706" t="str">
        <f t="shared" si="300"/>
        <v>Unsuccessful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8223</v>
      </c>
      <c r="H2707" t="s">
        <v>8244</v>
      </c>
      <c r="I2707" s="10">
        <f t="shared" si="298"/>
        <v>42818.874513888892</v>
      </c>
      <c r="J2707" s="10">
        <f t="shared" si="299"/>
        <v>42773.916180555556</v>
      </c>
      <c r="K2707">
        <v>1490389158</v>
      </c>
      <c r="L2707">
        <v>1486504758</v>
      </c>
      <c r="M2707" t="b">
        <v>0</v>
      </c>
      <c r="N2707">
        <v>8</v>
      </c>
      <c r="O2707" s="5">
        <f t="shared" si="294"/>
        <v>0.10539393939393939</v>
      </c>
      <c r="P2707">
        <f t="shared" si="295"/>
        <v>217.375</v>
      </c>
      <c r="Q2707" t="str">
        <f t="shared" si="296"/>
        <v>theater</v>
      </c>
      <c r="R2707" t="str">
        <f t="shared" si="297"/>
        <v>spaces</v>
      </c>
      <c r="S2707" t="s">
        <v>8301</v>
      </c>
      <c r="T2707" t="b">
        <v>0</v>
      </c>
      <c r="U2707" t="str">
        <f t="shared" si="300"/>
        <v>Unsuccessful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8244</v>
      </c>
      <c r="I2708" s="10">
        <f t="shared" si="298"/>
        <v>41928.290972222225</v>
      </c>
      <c r="J2708" s="10">
        <f t="shared" si="299"/>
        <v>41899.294942129629</v>
      </c>
      <c r="K2708">
        <v>1413442740</v>
      </c>
      <c r="L2708">
        <v>1410937483</v>
      </c>
      <c r="M2708" t="b">
        <v>1</v>
      </c>
      <c r="N2708">
        <v>263</v>
      </c>
      <c r="O2708" s="5">
        <f t="shared" si="294"/>
        <v>1.1229714285714285</v>
      </c>
      <c r="P2708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t="s">
        <v>8301</v>
      </c>
      <c r="T2708" t="b">
        <v>1</v>
      </c>
      <c r="U2708" t="str">
        <f t="shared" si="300"/>
        <v>Successful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8244</v>
      </c>
      <c r="I2709" s="10">
        <f t="shared" si="298"/>
        <v>41421.290972222225</v>
      </c>
      <c r="J2709" s="10">
        <f t="shared" si="299"/>
        <v>41391.782905092594</v>
      </c>
      <c r="K2709">
        <v>1369637940</v>
      </c>
      <c r="L2709">
        <v>1367088443</v>
      </c>
      <c r="M2709" t="b">
        <v>1</v>
      </c>
      <c r="N2709">
        <v>394</v>
      </c>
      <c r="O2709" s="5">
        <f t="shared" si="294"/>
        <v>3.50844625</v>
      </c>
      <c r="P2709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t="s">
        <v>8301</v>
      </c>
      <c r="T2709" t="b">
        <v>1</v>
      </c>
      <c r="U2709" t="str">
        <f t="shared" si="300"/>
        <v>Successful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8245</v>
      </c>
      <c r="I2710" s="10">
        <f t="shared" si="298"/>
        <v>42572.698217592595</v>
      </c>
      <c r="J2710" s="10">
        <f t="shared" si="299"/>
        <v>42512.698217592595</v>
      </c>
      <c r="K2710">
        <v>1469119526</v>
      </c>
      <c r="L2710">
        <v>1463935526</v>
      </c>
      <c r="M2710" t="b">
        <v>1</v>
      </c>
      <c r="N2710">
        <v>1049</v>
      </c>
      <c r="O2710" s="5">
        <f t="shared" si="294"/>
        <v>2.3321535</v>
      </c>
      <c r="P2710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t="s">
        <v>8301</v>
      </c>
      <c r="T2710" t="b">
        <v>1</v>
      </c>
      <c r="U2710" t="str">
        <f t="shared" si="300"/>
        <v>Successful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8244</v>
      </c>
      <c r="I2711" s="10">
        <f t="shared" si="298"/>
        <v>42647.165972222225</v>
      </c>
      <c r="J2711" s="10">
        <f t="shared" si="299"/>
        <v>42612.149780092594</v>
      </c>
      <c r="K2711">
        <v>1475553540</v>
      </c>
      <c r="L2711">
        <v>1472528141</v>
      </c>
      <c r="M2711" t="b">
        <v>1</v>
      </c>
      <c r="N2711">
        <v>308</v>
      </c>
      <c r="O2711" s="5">
        <f t="shared" si="294"/>
        <v>1.01606</v>
      </c>
      <c r="P2711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t="s">
        <v>8301</v>
      </c>
      <c r="T2711" t="b">
        <v>1</v>
      </c>
      <c r="U2711" t="str">
        <f t="shared" si="300"/>
        <v>Successful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8244</v>
      </c>
      <c r="I2712" s="10">
        <f t="shared" si="298"/>
        <v>41860.083333333336</v>
      </c>
      <c r="J2712" s="10">
        <f t="shared" si="299"/>
        <v>41828.229490740741</v>
      </c>
      <c r="K2712">
        <v>1407549600</v>
      </c>
      <c r="L2712">
        <v>1404797428</v>
      </c>
      <c r="M2712" t="b">
        <v>1</v>
      </c>
      <c r="N2712">
        <v>1088</v>
      </c>
      <c r="O2712" s="5">
        <f t="shared" si="294"/>
        <v>1.5390035000000002</v>
      </c>
      <c r="P2712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t="s">
        <v>8301</v>
      </c>
      <c r="T2712" t="b">
        <v>1</v>
      </c>
      <c r="U2712" t="str">
        <f t="shared" si="300"/>
        <v>Successful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8245</v>
      </c>
      <c r="I2713" s="10">
        <f t="shared" si="298"/>
        <v>41810.917361111111</v>
      </c>
      <c r="J2713" s="10">
        <f t="shared" si="299"/>
        <v>41780.745254629626</v>
      </c>
      <c r="K2713">
        <v>1403301660</v>
      </c>
      <c r="L2713">
        <v>1400694790</v>
      </c>
      <c r="M2713" t="b">
        <v>1</v>
      </c>
      <c r="N2713">
        <v>73</v>
      </c>
      <c r="O2713" s="5">
        <f t="shared" si="294"/>
        <v>1.007161125319693</v>
      </c>
      <c r="P271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t="s">
        <v>8301</v>
      </c>
      <c r="T2713" t="b">
        <v>1</v>
      </c>
      <c r="U2713" t="str">
        <f t="shared" si="300"/>
        <v>Successful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8244</v>
      </c>
      <c r="I2714" s="10">
        <f t="shared" si="298"/>
        <v>41468.75</v>
      </c>
      <c r="J2714" s="10">
        <f t="shared" si="299"/>
        <v>41432.062037037038</v>
      </c>
      <c r="K2714">
        <v>1373738400</v>
      </c>
      <c r="L2714">
        <v>1370568560</v>
      </c>
      <c r="M2714" t="b">
        <v>1</v>
      </c>
      <c r="N2714">
        <v>143</v>
      </c>
      <c r="O2714" s="5">
        <f t="shared" si="294"/>
        <v>1.3138181818181818</v>
      </c>
      <c r="P2714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t="s">
        <v>8301</v>
      </c>
      <c r="T2714" t="b">
        <v>1</v>
      </c>
      <c r="U2714" t="str">
        <f t="shared" si="300"/>
        <v>Successful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8244</v>
      </c>
      <c r="I2715" s="10">
        <f t="shared" si="298"/>
        <v>42362.653749999998</v>
      </c>
      <c r="J2715" s="10">
        <f t="shared" si="299"/>
        <v>42322.653749999998</v>
      </c>
      <c r="K2715">
        <v>1450971684</v>
      </c>
      <c r="L2715">
        <v>1447515684</v>
      </c>
      <c r="M2715" t="b">
        <v>1</v>
      </c>
      <c r="N2715">
        <v>1420</v>
      </c>
      <c r="O2715" s="5">
        <f t="shared" si="294"/>
        <v>1.0224133333333334</v>
      </c>
      <c r="P271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t="s">
        <v>8301</v>
      </c>
      <c r="T2715" t="b">
        <v>1</v>
      </c>
      <c r="U2715" t="str">
        <f t="shared" si="300"/>
        <v>Successful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8244</v>
      </c>
      <c r="I2716" s="10">
        <f t="shared" si="298"/>
        <v>42657.958333333328</v>
      </c>
      <c r="J2716" s="10">
        <f t="shared" si="299"/>
        <v>42629.655046296291</v>
      </c>
      <c r="K2716">
        <v>1476486000</v>
      </c>
      <c r="L2716">
        <v>1474040596</v>
      </c>
      <c r="M2716" t="b">
        <v>1</v>
      </c>
      <c r="N2716">
        <v>305</v>
      </c>
      <c r="O2716" s="5">
        <f t="shared" si="294"/>
        <v>1.1635599999999999</v>
      </c>
      <c r="P2716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t="s">
        <v>8301</v>
      </c>
      <c r="T2716" t="b">
        <v>1</v>
      </c>
      <c r="U2716" t="str">
        <f t="shared" si="300"/>
        <v>Successful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8244</v>
      </c>
      <c r="I2717" s="10">
        <f t="shared" si="298"/>
        <v>42421.398472222223</v>
      </c>
      <c r="J2717" s="10">
        <f t="shared" si="299"/>
        <v>42387.398472222223</v>
      </c>
      <c r="K2717">
        <v>1456047228</v>
      </c>
      <c r="L2717">
        <v>1453109628</v>
      </c>
      <c r="M2717" t="b">
        <v>1</v>
      </c>
      <c r="N2717">
        <v>551</v>
      </c>
      <c r="O2717" s="5">
        <f t="shared" si="294"/>
        <v>2.6462241666666664</v>
      </c>
      <c r="P271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t="s">
        <v>8301</v>
      </c>
      <c r="T2717" t="b">
        <v>1</v>
      </c>
      <c r="U2717" t="str">
        <f t="shared" si="300"/>
        <v>Successful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8247</v>
      </c>
      <c r="I2718" s="10">
        <f t="shared" si="298"/>
        <v>42285.333252314813</v>
      </c>
      <c r="J2718" s="10">
        <f t="shared" si="299"/>
        <v>42255.333252314813</v>
      </c>
      <c r="K2718">
        <v>1444291193</v>
      </c>
      <c r="L2718">
        <v>1441699193</v>
      </c>
      <c r="M2718" t="b">
        <v>1</v>
      </c>
      <c r="N2718">
        <v>187</v>
      </c>
      <c r="O2718" s="5">
        <f t="shared" si="294"/>
        <v>1.1998010000000001</v>
      </c>
      <c r="P2718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t="s">
        <v>8301</v>
      </c>
      <c r="T2718" t="b">
        <v>1</v>
      </c>
      <c r="U2718" t="str">
        <f t="shared" si="300"/>
        <v>Successful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8244</v>
      </c>
      <c r="I2719" s="10">
        <f t="shared" si="298"/>
        <v>41979.956585648149</v>
      </c>
      <c r="J2719" s="10">
        <f t="shared" si="299"/>
        <v>41934.914918981478</v>
      </c>
      <c r="K2719">
        <v>1417906649</v>
      </c>
      <c r="L2719">
        <v>1414015049</v>
      </c>
      <c r="M2719" t="b">
        <v>1</v>
      </c>
      <c r="N2719">
        <v>325</v>
      </c>
      <c r="O2719" s="5">
        <f t="shared" si="294"/>
        <v>1.2010400000000001</v>
      </c>
      <c r="P2719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t="s">
        <v>8301</v>
      </c>
      <c r="T2719" t="b">
        <v>1</v>
      </c>
      <c r="U2719" t="str">
        <f t="shared" si="300"/>
        <v>Successful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8244</v>
      </c>
      <c r="I2720" s="10">
        <f t="shared" si="298"/>
        <v>42493.958333333328</v>
      </c>
      <c r="J2720" s="10">
        <f t="shared" si="299"/>
        <v>42465.596585648149</v>
      </c>
      <c r="K2720">
        <v>1462316400</v>
      </c>
      <c r="L2720">
        <v>1459865945</v>
      </c>
      <c r="M2720" t="b">
        <v>1</v>
      </c>
      <c r="N2720">
        <v>148</v>
      </c>
      <c r="O2720" s="5">
        <f t="shared" si="294"/>
        <v>1.0358333333333334</v>
      </c>
      <c r="P2720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t="s">
        <v>8301</v>
      </c>
      <c r="T2720" t="b">
        <v>1</v>
      </c>
      <c r="U2720" t="str">
        <f t="shared" si="300"/>
        <v>Successful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8244</v>
      </c>
      <c r="I2721" s="10">
        <f t="shared" si="298"/>
        <v>42477.98951388889</v>
      </c>
      <c r="J2721" s="10">
        <f t="shared" si="299"/>
        <v>42418.031180555554</v>
      </c>
      <c r="K2721">
        <v>1460936694</v>
      </c>
      <c r="L2721">
        <v>1455756294</v>
      </c>
      <c r="M2721" t="b">
        <v>0</v>
      </c>
      <c r="N2721">
        <v>69</v>
      </c>
      <c r="O2721" s="5">
        <f t="shared" si="294"/>
        <v>1.0883333333333334</v>
      </c>
      <c r="P2721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t="s">
        <v>8301</v>
      </c>
      <c r="T2721" t="b">
        <v>1</v>
      </c>
      <c r="U2721" t="str">
        <f t="shared" si="300"/>
        <v>Successful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8244</v>
      </c>
      <c r="I2722" s="10">
        <f t="shared" si="298"/>
        <v>42685.507557870369</v>
      </c>
      <c r="J2722" s="10">
        <f t="shared" si="299"/>
        <v>42655.465891203705</v>
      </c>
      <c r="K2722">
        <v>1478866253</v>
      </c>
      <c r="L2722">
        <v>1476270653</v>
      </c>
      <c r="M2722" t="b">
        <v>0</v>
      </c>
      <c r="N2722">
        <v>173</v>
      </c>
      <c r="O2722" s="5">
        <f t="shared" si="294"/>
        <v>1.1812400000000001</v>
      </c>
      <c r="P2722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t="s">
        <v>8301</v>
      </c>
      <c r="T2722" t="b">
        <v>1</v>
      </c>
      <c r="U2722" t="str">
        <f t="shared" si="300"/>
        <v>Successful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8245</v>
      </c>
      <c r="I2723" s="10">
        <f t="shared" si="298"/>
        <v>41523.791666666664</v>
      </c>
      <c r="J2723" s="10">
        <f t="shared" si="299"/>
        <v>41493.543958333335</v>
      </c>
      <c r="K2723">
        <v>1378494000</v>
      </c>
      <c r="L2723">
        <v>1375880598</v>
      </c>
      <c r="M2723" t="b">
        <v>0</v>
      </c>
      <c r="N2723">
        <v>269</v>
      </c>
      <c r="O2723" s="5">
        <f t="shared" si="294"/>
        <v>14.62</v>
      </c>
      <c r="P272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t="s">
        <v>8293</v>
      </c>
      <c r="T2723" t="b">
        <v>1</v>
      </c>
      <c r="U2723" t="str">
        <f t="shared" si="300"/>
        <v>Successful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8244</v>
      </c>
      <c r="I2724" s="10">
        <f t="shared" si="298"/>
        <v>42764.857094907406</v>
      </c>
      <c r="J2724" s="10">
        <f t="shared" si="299"/>
        <v>42704.857094907406</v>
      </c>
      <c r="K2724">
        <v>1485722053</v>
      </c>
      <c r="L2724">
        <v>1480538053</v>
      </c>
      <c r="M2724" t="b">
        <v>0</v>
      </c>
      <c r="N2724">
        <v>185</v>
      </c>
      <c r="O2724" s="5">
        <f t="shared" si="294"/>
        <v>2.5253999999999999</v>
      </c>
      <c r="P2724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t="s">
        <v>8293</v>
      </c>
      <c r="T2724" t="b">
        <v>1</v>
      </c>
      <c r="U2724" t="str">
        <f t="shared" si="300"/>
        <v>Successful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8244</v>
      </c>
      <c r="I2725" s="10">
        <f t="shared" si="298"/>
        <v>42004.880648148144</v>
      </c>
      <c r="J2725" s="10">
        <f t="shared" si="299"/>
        <v>41944.83898148148</v>
      </c>
      <c r="K2725">
        <v>1420060088</v>
      </c>
      <c r="L2725">
        <v>1414872488</v>
      </c>
      <c r="M2725" t="b">
        <v>0</v>
      </c>
      <c r="N2725">
        <v>176</v>
      </c>
      <c r="O2725" s="5">
        <f t="shared" si="294"/>
        <v>1.4005000000000001</v>
      </c>
      <c r="P272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t="s">
        <v>8293</v>
      </c>
      <c r="T2725" t="b">
        <v>1</v>
      </c>
      <c r="U2725" t="str">
        <f t="shared" si="300"/>
        <v>Successful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8245</v>
      </c>
      <c r="I2726" s="10">
        <f t="shared" si="298"/>
        <v>42231.32707175926</v>
      </c>
      <c r="J2726" s="10">
        <f t="shared" si="299"/>
        <v>42199.32707175926</v>
      </c>
      <c r="K2726">
        <v>1439625059</v>
      </c>
      <c r="L2726">
        <v>1436860259</v>
      </c>
      <c r="M2726" t="b">
        <v>0</v>
      </c>
      <c r="N2726">
        <v>1019</v>
      </c>
      <c r="O2726" s="5">
        <f t="shared" si="294"/>
        <v>2.9687520259319289</v>
      </c>
      <c r="P2726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t="s">
        <v>8293</v>
      </c>
      <c r="T2726" t="b">
        <v>1</v>
      </c>
      <c r="U2726" t="str">
        <f t="shared" si="300"/>
        <v>Successful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8249</v>
      </c>
      <c r="I2727" s="10">
        <f t="shared" si="298"/>
        <v>42795.744618055556</v>
      </c>
      <c r="J2727" s="10">
        <f t="shared" si="299"/>
        <v>42745.744618055556</v>
      </c>
      <c r="K2727">
        <v>1488390735</v>
      </c>
      <c r="L2727">
        <v>1484070735</v>
      </c>
      <c r="M2727" t="b">
        <v>0</v>
      </c>
      <c r="N2727">
        <v>113</v>
      </c>
      <c r="O2727" s="5">
        <f t="shared" si="294"/>
        <v>1.445425</v>
      </c>
      <c r="P272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t="s">
        <v>8293</v>
      </c>
      <c r="T2727" t="b">
        <v>1</v>
      </c>
      <c r="U2727" t="str">
        <f t="shared" si="300"/>
        <v>Successful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8244</v>
      </c>
      <c r="I2728" s="10">
        <f t="shared" si="298"/>
        <v>42482.579988425925</v>
      </c>
      <c r="J2728" s="10">
        <f t="shared" si="299"/>
        <v>42452.579988425925</v>
      </c>
      <c r="K2728">
        <v>1461333311</v>
      </c>
      <c r="L2728">
        <v>1458741311</v>
      </c>
      <c r="M2728" t="b">
        <v>0</v>
      </c>
      <c r="N2728">
        <v>404</v>
      </c>
      <c r="O2728" s="5">
        <f t="shared" si="294"/>
        <v>1.05745</v>
      </c>
      <c r="P2728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t="s">
        <v>8293</v>
      </c>
      <c r="T2728" t="b">
        <v>1</v>
      </c>
      <c r="U2728" t="str">
        <f t="shared" si="300"/>
        <v>Successful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8244</v>
      </c>
      <c r="I2729" s="10">
        <f t="shared" si="298"/>
        <v>42223.676655092597</v>
      </c>
      <c r="J2729" s="10">
        <f t="shared" si="299"/>
        <v>42198.676655092597</v>
      </c>
      <c r="K2729">
        <v>1438964063</v>
      </c>
      <c r="L2729">
        <v>1436804063</v>
      </c>
      <c r="M2729" t="b">
        <v>0</v>
      </c>
      <c r="N2729">
        <v>707</v>
      </c>
      <c r="O2729" s="5">
        <f t="shared" si="294"/>
        <v>4.9321000000000002</v>
      </c>
      <c r="P2729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t="s">
        <v>8293</v>
      </c>
      <c r="T2729" t="b">
        <v>1</v>
      </c>
      <c r="U2729" t="str">
        <f t="shared" si="300"/>
        <v>Successful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8244</v>
      </c>
      <c r="I2730" s="10">
        <f t="shared" si="298"/>
        <v>42368.59993055556</v>
      </c>
      <c r="J2730" s="10">
        <f t="shared" si="299"/>
        <v>42333.59993055556</v>
      </c>
      <c r="K2730">
        <v>1451485434</v>
      </c>
      <c r="L2730">
        <v>1448461434</v>
      </c>
      <c r="M2730" t="b">
        <v>0</v>
      </c>
      <c r="N2730">
        <v>392</v>
      </c>
      <c r="O2730" s="5">
        <f t="shared" si="294"/>
        <v>2.0182666666666669</v>
      </c>
      <c r="P2730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t="s">
        <v>8293</v>
      </c>
      <c r="T2730" t="b">
        <v>1</v>
      </c>
      <c r="U2730" t="str">
        <f t="shared" si="300"/>
        <v>Successful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8244</v>
      </c>
      <c r="I2731" s="10">
        <f t="shared" si="298"/>
        <v>42125.240706018521</v>
      </c>
      <c r="J2731" s="10">
        <f t="shared" si="299"/>
        <v>42095.240706018521</v>
      </c>
      <c r="K2731">
        <v>1430459197</v>
      </c>
      <c r="L2731">
        <v>1427867197</v>
      </c>
      <c r="M2731" t="b">
        <v>0</v>
      </c>
      <c r="N2731">
        <v>23</v>
      </c>
      <c r="O2731" s="5">
        <f t="shared" si="294"/>
        <v>1.0444</v>
      </c>
      <c r="P2731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t="s">
        <v>8293</v>
      </c>
      <c r="T2731" t="b">
        <v>1</v>
      </c>
      <c r="U2731" t="str">
        <f t="shared" si="300"/>
        <v>Successful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8244</v>
      </c>
      <c r="I2732" s="10">
        <f t="shared" si="298"/>
        <v>41386.541377314818</v>
      </c>
      <c r="J2732" s="10">
        <f t="shared" si="299"/>
        <v>41351.541377314818</v>
      </c>
      <c r="K2732">
        <v>1366635575</v>
      </c>
      <c r="L2732">
        <v>1363611575</v>
      </c>
      <c r="M2732" t="b">
        <v>0</v>
      </c>
      <c r="N2732">
        <v>682</v>
      </c>
      <c r="O2732" s="5">
        <f t="shared" si="294"/>
        <v>1.7029262962962963</v>
      </c>
      <c r="P2732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t="s">
        <v>8293</v>
      </c>
      <c r="T2732" t="b">
        <v>1</v>
      </c>
      <c r="U2732" t="str">
        <f t="shared" si="300"/>
        <v>Successful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8244</v>
      </c>
      <c r="I2733" s="10">
        <f t="shared" si="298"/>
        <v>41930.166666666664</v>
      </c>
      <c r="J2733" s="10">
        <f t="shared" si="299"/>
        <v>41872.525717592594</v>
      </c>
      <c r="K2733">
        <v>1413604800</v>
      </c>
      <c r="L2733">
        <v>1408624622</v>
      </c>
      <c r="M2733" t="b">
        <v>0</v>
      </c>
      <c r="N2733">
        <v>37</v>
      </c>
      <c r="O2733" s="5">
        <f t="shared" si="294"/>
        <v>1.0430333333333333</v>
      </c>
      <c r="P273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t="s">
        <v>8293</v>
      </c>
      <c r="T2733" t="b">
        <v>1</v>
      </c>
      <c r="U2733" t="str">
        <f t="shared" si="300"/>
        <v>Successful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8244</v>
      </c>
      <c r="I2734" s="10">
        <f t="shared" si="298"/>
        <v>41422</v>
      </c>
      <c r="J2734" s="10">
        <f t="shared" si="299"/>
        <v>41389.808194444442</v>
      </c>
      <c r="K2734">
        <v>1369699200</v>
      </c>
      <c r="L2734">
        <v>1366917828</v>
      </c>
      <c r="M2734" t="b">
        <v>0</v>
      </c>
      <c r="N2734">
        <v>146</v>
      </c>
      <c r="O2734" s="5">
        <f t="shared" si="294"/>
        <v>1.1825000000000001</v>
      </c>
      <c r="P2734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t="s">
        <v>8293</v>
      </c>
      <c r="T2734" t="b">
        <v>1</v>
      </c>
      <c r="U2734" t="str">
        <f t="shared" si="300"/>
        <v>Successful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8244</v>
      </c>
      <c r="I2735" s="10">
        <f t="shared" si="298"/>
        <v>42104.231180555551</v>
      </c>
      <c r="J2735" s="10">
        <f t="shared" si="299"/>
        <v>42044.272847222222</v>
      </c>
      <c r="K2735">
        <v>1428643974</v>
      </c>
      <c r="L2735">
        <v>1423463574</v>
      </c>
      <c r="M2735" t="b">
        <v>0</v>
      </c>
      <c r="N2735">
        <v>119</v>
      </c>
      <c r="O2735" s="5">
        <f t="shared" si="294"/>
        <v>1.07538</v>
      </c>
      <c r="P273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t="s">
        <v>8293</v>
      </c>
      <c r="T2735" t="b">
        <v>1</v>
      </c>
      <c r="U2735" t="str">
        <f t="shared" si="300"/>
        <v>Successful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8244</v>
      </c>
      <c r="I2736" s="10">
        <f t="shared" si="298"/>
        <v>42656.915972222225</v>
      </c>
      <c r="J2736" s="10">
        <f t="shared" si="299"/>
        <v>42626.668888888889</v>
      </c>
      <c r="K2736">
        <v>1476395940</v>
      </c>
      <c r="L2736">
        <v>1473782592</v>
      </c>
      <c r="M2736" t="b">
        <v>0</v>
      </c>
      <c r="N2736">
        <v>163</v>
      </c>
      <c r="O2736" s="5">
        <f t="shared" si="294"/>
        <v>22603</v>
      </c>
      <c r="P2736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t="s">
        <v>8293</v>
      </c>
      <c r="T2736" t="b">
        <v>1</v>
      </c>
      <c r="U2736" t="str">
        <f t="shared" si="300"/>
        <v>Successful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8245</v>
      </c>
      <c r="I2737" s="10">
        <f t="shared" si="298"/>
        <v>41346.833333333336</v>
      </c>
      <c r="J2737" s="10">
        <f t="shared" si="299"/>
        <v>41316.120949074073</v>
      </c>
      <c r="K2737">
        <v>1363204800</v>
      </c>
      <c r="L2737">
        <v>1360551250</v>
      </c>
      <c r="M2737" t="b">
        <v>0</v>
      </c>
      <c r="N2737">
        <v>339</v>
      </c>
      <c r="O2737" s="5">
        <f t="shared" si="294"/>
        <v>9.7813466666666677</v>
      </c>
      <c r="P273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t="s">
        <v>8293</v>
      </c>
      <c r="T2737" t="b">
        <v>1</v>
      </c>
      <c r="U2737" t="str">
        <f t="shared" si="300"/>
        <v>Successful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8249</v>
      </c>
      <c r="I2738" s="10">
        <f t="shared" si="298"/>
        <v>41752.666354166664</v>
      </c>
      <c r="J2738" s="10">
        <f t="shared" si="299"/>
        <v>41722.666354166664</v>
      </c>
      <c r="K2738">
        <v>1398268773</v>
      </c>
      <c r="L2738">
        <v>1395676773</v>
      </c>
      <c r="M2738" t="b">
        <v>0</v>
      </c>
      <c r="N2738">
        <v>58</v>
      </c>
      <c r="O2738" s="5">
        <f t="shared" si="294"/>
        <v>1.2290000000000001</v>
      </c>
      <c r="P2738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t="s">
        <v>8293</v>
      </c>
      <c r="T2738" t="b">
        <v>1</v>
      </c>
      <c r="U2738" t="str">
        <f t="shared" si="300"/>
        <v>Successful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8244</v>
      </c>
      <c r="I2739" s="10">
        <f t="shared" si="298"/>
        <v>41654.791666666664</v>
      </c>
      <c r="J2739" s="10">
        <f t="shared" si="299"/>
        <v>41611.917673611111</v>
      </c>
      <c r="K2739">
        <v>1389812400</v>
      </c>
      <c r="L2739">
        <v>1386108087</v>
      </c>
      <c r="M2739" t="b">
        <v>0</v>
      </c>
      <c r="N2739">
        <v>456</v>
      </c>
      <c r="O2739" s="5">
        <f t="shared" si="294"/>
        <v>2.4606080000000001</v>
      </c>
      <c r="P2739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t="s">
        <v>8293</v>
      </c>
      <c r="T2739" t="b">
        <v>1</v>
      </c>
      <c r="U2739" t="str">
        <f t="shared" si="300"/>
        <v>Successful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8244</v>
      </c>
      <c r="I2740" s="10">
        <f t="shared" si="298"/>
        <v>42680.143564814818</v>
      </c>
      <c r="J2740" s="10">
        <f t="shared" si="299"/>
        <v>42620.143564814818</v>
      </c>
      <c r="K2740">
        <v>1478402804</v>
      </c>
      <c r="L2740">
        <v>1473218804</v>
      </c>
      <c r="M2740" t="b">
        <v>0</v>
      </c>
      <c r="N2740">
        <v>15</v>
      </c>
      <c r="O2740" s="5">
        <f t="shared" si="294"/>
        <v>1.4794</v>
      </c>
      <c r="P2740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t="s">
        <v>8293</v>
      </c>
      <c r="T2740" t="b">
        <v>1</v>
      </c>
      <c r="U2740" t="str">
        <f t="shared" si="300"/>
        <v>Successful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8245</v>
      </c>
      <c r="I2741" s="10">
        <f t="shared" si="298"/>
        <v>41764.887928240743</v>
      </c>
      <c r="J2741" s="10">
        <f t="shared" si="299"/>
        <v>41719.887928240743</v>
      </c>
      <c r="K2741">
        <v>1399324717</v>
      </c>
      <c r="L2741">
        <v>1395436717</v>
      </c>
      <c r="M2741" t="b">
        <v>0</v>
      </c>
      <c r="N2741">
        <v>191</v>
      </c>
      <c r="O2741" s="5">
        <f t="shared" si="294"/>
        <v>3.8409090909090908</v>
      </c>
      <c r="P2741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t="s">
        <v>8293</v>
      </c>
      <c r="T2741" t="b">
        <v>1</v>
      </c>
      <c r="U2741" t="str">
        <f t="shared" si="300"/>
        <v>Successful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8244</v>
      </c>
      <c r="I2742" s="10">
        <f t="shared" si="298"/>
        <v>42074.99018518519</v>
      </c>
      <c r="J2742" s="10">
        <f t="shared" si="299"/>
        <v>42045.031851851847</v>
      </c>
      <c r="K2742">
        <v>1426117552</v>
      </c>
      <c r="L2742">
        <v>1423529152</v>
      </c>
      <c r="M2742" t="b">
        <v>0</v>
      </c>
      <c r="N2742">
        <v>17</v>
      </c>
      <c r="O2742" s="5">
        <f t="shared" si="294"/>
        <v>1.0333333333333334</v>
      </c>
      <c r="P2742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t="s">
        <v>8293</v>
      </c>
      <c r="T2742" t="b">
        <v>1</v>
      </c>
      <c r="U2742" t="str">
        <f t="shared" si="300"/>
        <v>Successful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8223</v>
      </c>
      <c r="H2743" t="s">
        <v>8244</v>
      </c>
      <c r="I2743" s="10">
        <f t="shared" si="298"/>
        <v>41932.088194444441</v>
      </c>
      <c r="J2743" s="10">
        <f t="shared" si="299"/>
        <v>41911.657430555555</v>
      </c>
      <c r="K2743">
        <v>1413770820</v>
      </c>
      <c r="L2743">
        <v>1412005602</v>
      </c>
      <c r="M2743" t="b">
        <v>0</v>
      </c>
      <c r="N2743">
        <v>4</v>
      </c>
      <c r="O2743" s="5">
        <f t="shared" si="294"/>
        <v>4.3750000000000004E-3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t="s">
        <v>8302</v>
      </c>
      <c r="T2743" t="b">
        <v>0</v>
      </c>
      <c r="U2743" t="str">
        <f t="shared" si="300"/>
        <v>Unsuccessful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8223</v>
      </c>
      <c r="H2744" t="s">
        <v>8244</v>
      </c>
      <c r="I2744" s="10">
        <f t="shared" si="298"/>
        <v>41044.719756944447</v>
      </c>
      <c r="J2744" s="10">
        <f t="shared" si="299"/>
        <v>41030.719756944447</v>
      </c>
      <c r="K2744">
        <v>1337102187</v>
      </c>
      <c r="L2744">
        <v>1335892587</v>
      </c>
      <c r="M2744" t="b">
        <v>0</v>
      </c>
      <c r="N2744">
        <v>18</v>
      </c>
      <c r="O2744" s="5">
        <f t="shared" si="294"/>
        <v>0.29239999999999999</v>
      </c>
      <c r="P2744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t="s">
        <v>8302</v>
      </c>
      <c r="T2744" t="b">
        <v>0</v>
      </c>
      <c r="U2744" t="str">
        <f t="shared" si="300"/>
        <v>Unsuccessful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8223</v>
      </c>
      <c r="H2745" t="s">
        <v>8244</v>
      </c>
      <c r="I2745" s="10">
        <f t="shared" si="298"/>
        <v>42662.328784722224</v>
      </c>
      <c r="J2745" s="10">
        <f t="shared" si="299"/>
        <v>42632.328784722224</v>
      </c>
      <c r="K2745">
        <v>1476863607</v>
      </c>
      <c r="L2745">
        <v>1474271607</v>
      </c>
      <c r="M2745" t="b">
        <v>0</v>
      </c>
      <c r="N2745">
        <v>0</v>
      </c>
      <c r="O2745" s="5">
        <f t="shared" si="294"/>
        <v>0</v>
      </c>
      <c r="P2745" t="str">
        <f t="shared" si="295"/>
        <v>Received No Donations</v>
      </c>
      <c r="Q2745" t="str">
        <f t="shared" si="296"/>
        <v>publishing</v>
      </c>
      <c r="R2745" t="str">
        <f t="shared" si="297"/>
        <v>children's books</v>
      </c>
      <c r="S2745" t="s">
        <v>8302</v>
      </c>
      <c r="T2745" t="b">
        <v>0</v>
      </c>
      <c r="U2745" t="str">
        <f t="shared" si="300"/>
        <v>Unsuccessful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8223</v>
      </c>
      <c r="H2746" t="s">
        <v>8244</v>
      </c>
      <c r="I2746" s="10">
        <f t="shared" si="298"/>
        <v>40968.062476851854</v>
      </c>
      <c r="J2746" s="10">
        <f t="shared" si="299"/>
        <v>40938.062476851854</v>
      </c>
      <c r="K2746">
        <v>1330478998</v>
      </c>
      <c r="L2746">
        <v>1327886998</v>
      </c>
      <c r="M2746" t="b">
        <v>0</v>
      </c>
      <c r="N2746">
        <v>22</v>
      </c>
      <c r="O2746" s="5">
        <f t="shared" si="294"/>
        <v>5.2187499999999998E-2</v>
      </c>
      <c r="P2746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t="s">
        <v>8302</v>
      </c>
      <c r="T2746" t="b">
        <v>0</v>
      </c>
      <c r="U2746" t="str">
        <f t="shared" si="300"/>
        <v>Unsuccessful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8223</v>
      </c>
      <c r="H2747" t="s">
        <v>8244</v>
      </c>
      <c r="I2747" s="10">
        <f t="shared" si="298"/>
        <v>41104.988055555557</v>
      </c>
      <c r="J2747" s="10">
        <f t="shared" si="299"/>
        <v>41044.988055555557</v>
      </c>
      <c r="K2747">
        <v>1342309368</v>
      </c>
      <c r="L2747">
        <v>1337125368</v>
      </c>
      <c r="M2747" t="b">
        <v>0</v>
      </c>
      <c r="N2747">
        <v>49</v>
      </c>
      <c r="O2747" s="5">
        <f t="shared" si="294"/>
        <v>0.21887499999999999</v>
      </c>
      <c r="P274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t="s">
        <v>8302</v>
      </c>
      <c r="T2747" t="b">
        <v>0</v>
      </c>
      <c r="U2747" t="str">
        <f t="shared" si="300"/>
        <v>Unsuccessful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8223</v>
      </c>
      <c r="H2748" t="s">
        <v>8244</v>
      </c>
      <c r="I2748" s="10">
        <f t="shared" si="298"/>
        <v>41880.781377314815</v>
      </c>
      <c r="J2748" s="10">
        <f t="shared" si="299"/>
        <v>41850.781377314815</v>
      </c>
      <c r="K2748">
        <v>1409337911</v>
      </c>
      <c r="L2748">
        <v>1406745911</v>
      </c>
      <c r="M2748" t="b">
        <v>0</v>
      </c>
      <c r="N2748">
        <v>19</v>
      </c>
      <c r="O2748" s="5">
        <f t="shared" si="294"/>
        <v>0.26700000000000002</v>
      </c>
      <c r="P2748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t="s">
        <v>8302</v>
      </c>
      <c r="T2748" t="b">
        <v>0</v>
      </c>
      <c r="U2748" t="str">
        <f t="shared" si="300"/>
        <v>Unsuccessful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8223</v>
      </c>
      <c r="H2749" t="s">
        <v>8244</v>
      </c>
      <c r="I2749" s="10">
        <f t="shared" si="298"/>
        <v>41076.131944444445</v>
      </c>
      <c r="J2749" s="10">
        <f t="shared" si="299"/>
        <v>41044.648113425923</v>
      </c>
      <c r="K2749">
        <v>1339816200</v>
      </c>
      <c r="L2749">
        <v>1337095997</v>
      </c>
      <c r="M2749" t="b">
        <v>0</v>
      </c>
      <c r="N2749">
        <v>4</v>
      </c>
      <c r="O2749" s="5">
        <f t="shared" si="294"/>
        <v>0.28000000000000003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t="s">
        <v>8302</v>
      </c>
      <c r="T2749" t="b">
        <v>0</v>
      </c>
      <c r="U2749" t="str">
        <f t="shared" si="300"/>
        <v>Unsuccessful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8223</v>
      </c>
      <c r="H2750" t="s">
        <v>8244</v>
      </c>
      <c r="I2750" s="10">
        <f t="shared" si="298"/>
        <v>42615.7106712963</v>
      </c>
      <c r="J2750" s="10">
        <f t="shared" si="299"/>
        <v>42585.7106712963</v>
      </c>
      <c r="K2750">
        <v>1472835802</v>
      </c>
      <c r="L2750">
        <v>1470243802</v>
      </c>
      <c r="M2750" t="b">
        <v>0</v>
      </c>
      <c r="N2750">
        <v>4</v>
      </c>
      <c r="O2750" s="5">
        <f t="shared" si="294"/>
        <v>1.06E-2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t="s">
        <v>8302</v>
      </c>
      <c r="T2750" t="b">
        <v>0</v>
      </c>
      <c r="U2750" t="str">
        <f t="shared" si="300"/>
        <v>Unsuccessful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8223</v>
      </c>
      <c r="H2751" t="s">
        <v>8244</v>
      </c>
      <c r="I2751" s="10">
        <f t="shared" si="298"/>
        <v>42098.757372685184</v>
      </c>
      <c r="J2751" s="10">
        <f t="shared" si="299"/>
        <v>42068.799039351856</v>
      </c>
      <c r="K2751">
        <v>1428171037</v>
      </c>
      <c r="L2751">
        <v>1425582637</v>
      </c>
      <c r="M2751" t="b">
        <v>0</v>
      </c>
      <c r="N2751">
        <v>2</v>
      </c>
      <c r="O2751" s="5">
        <f t="shared" si="294"/>
        <v>1.0999999999999999E-2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t="s">
        <v>8302</v>
      </c>
      <c r="T2751" t="b">
        <v>0</v>
      </c>
      <c r="U2751" t="str">
        <f t="shared" si="300"/>
        <v>Unsuccessful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8223</v>
      </c>
      <c r="H2752" t="s">
        <v>8244</v>
      </c>
      <c r="I2752" s="10">
        <f t="shared" si="298"/>
        <v>41090.833333333336</v>
      </c>
      <c r="J2752" s="10">
        <f t="shared" si="299"/>
        <v>41078.899826388893</v>
      </c>
      <c r="K2752">
        <v>1341086400</v>
      </c>
      <c r="L2752">
        <v>1340055345</v>
      </c>
      <c r="M2752" t="b">
        <v>0</v>
      </c>
      <c r="N2752">
        <v>0</v>
      </c>
      <c r="O2752" s="5">
        <f t="shared" si="294"/>
        <v>0</v>
      </c>
      <c r="P2752" t="str">
        <f t="shared" si="295"/>
        <v>Received No Donations</v>
      </c>
      <c r="Q2752" t="str">
        <f t="shared" si="296"/>
        <v>publishing</v>
      </c>
      <c r="R2752" t="str">
        <f t="shared" si="297"/>
        <v>children's books</v>
      </c>
      <c r="S2752" t="s">
        <v>8302</v>
      </c>
      <c r="T2752" t="b">
        <v>0</v>
      </c>
      <c r="U2752" t="str">
        <f t="shared" si="300"/>
        <v>Unsuccessful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8223</v>
      </c>
      <c r="H2753" t="s">
        <v>8244</v>
      </c>
      <c r="I2753" s="10">
        <f t="shared" si="298"/>
        <v>41807.887060185181</v>
      </c>
      <c r="J2753" s="10">
        <f t="shared" si="299"/>
        <v>41747.887060185181</v>
      </c>
      <c r="K2753">
        <v>1403039842</v>
      </c>
      <c r="L2753">
        <v>1397855842</v>
      </c>
      <c r="M2753" t="b">
        <v>0</v>
      </c>
      <c r="N2753">
        <v>0</v>
      </c>
      <c r="O2753" s="5">
        <f t="shared" si="294"/>
        <v>0</v>
      </c>
      <c r="P2753" t="str">
        <f t="shared" si="295"/>
        <v>Received No Donations</v>
      </c>
      <c r="Q2753" t="str">
        <f t="shared" si="296"/>
        <v>publishing</v>
      </c>
      <c r="R2753" t="str">
        <f t="shared" si="297"/>
        <v>children's books</v>
      </c>
      <c r="S2753" t="s">
        <v>8302</v>
      </c>
      <c r="T2753" t="b">
        <v>0</v>
      </c>
      <c r="U2753" t="str">
        <f t="shared" si="300"/>
        <v>Unsuccessful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8223</v>
      </c>
      <c r="H2754" t="s">
        <v>8244</v>
      </c>
      <c r="I2754" s="10">
        <f t="shared" si="298"/>
        <v>40895.765092592592</v>
      </c>
      <c r="J2754" s="10">
        <f t="shared" si="299"/>
        <v>40855.765092592592</v>
      </c>
      <c r="K2754">
        <v>1324232504</v>
      </c>
      <c r="L2754">
        <v>1320776504</v>
      </c>
      <c r="M2754" t="b">
        <v>0</v>
      </c>
      <c r="N2754">
        <v>14</v>
      </c>
      <c r="O2754" s="5">
        <f t="shared" ref="O2754:O2817" si="301">E2754/D2754</f>
        <v>0.11458333333333333</v>
      </c>
      <c r="P2754">
        <f t="shared" ref="P2754:P2817" si="302">IFERROR((E2754/N2754),"Received No Donations")</f>
        <v>39.285714285714285</v>
      </c>
      <c r="Q2754" t="str">
        <f t="shared" ref="Q2754:Q2817" si="303">LEFT(S2754,FIND("/",S2754)-1)</f>
        <v>publishing</v>
      </c>
      <c r="R2754" t="str">
        <f t="shared" ref="R2754:R2817" si="304">RIGHT(S2754,LEN(S2754)-FIND("/",S2754))</f>
        <v>children's books</v>
      </c>
      <c r="S2754" t="s">
        <v>8302</v>
      </c>
      <c r="T2754" t="b">
        <v>0</v>
      </c>
      <c r="U2754" t="str">
        <f t="shared" si="300"/>
        <v>Unsuccessful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8223</v>
      </c>
      <c r="H2755" t="s">
        <v>8244</v>
      </c>
      <c r="I2755" s="10">
        <f t="shared" ref="I2755:I2818" si="305">((K2755/86400)/IF(LEN(K2755)=13,1000,1))+DATE(1970,1,1)</f>
        <v>41147.900729166664</v>
      </c>
      <c r="J2755" s="10">
        <f t="shared" ref="J2755:J2818" si="306">((L2755/86400)/IF(LEN(L2755)=13,1000,1))+DATE(1970,1,1)</f>
        <v>41117.900729166664</v>
      </c>
      <c r="K2755">
        <v>1346017023</v>
      </c>
      <c r="L2755">
        <v>1343425023</v>
      </c>
      <c r="M2755" t="b">
        <v>0</v>
      </c>
      <c r="N2755">
        <v>8</v>
      </c>
      <c r="O2755" s="5">
        <f t="shared" si="301"/>
        <v>0.19</v>
      </c>
      <c r="P2755">
        <f t="shared" si="302"/>
        <v>47.5</v>
      </c>
      <c r="Q2755" t="str">
        <f t="shared" si="303"/>
        <v>publishing</v>
      </c>
      <c r="R2755" t="str">
        <f t="shared" si="304"/>
        <v>children's books</v>
      </c>
      <c r="S2755" t="s">
        <v>8302</v>
      </c>
      <c r="T2755" t="b">
        <v>0</v>
      </c>
      <c r="U2755" t="str">
        <f t="shared" ref="U2755:U2818" si="307">IF(F2755="successful","Successful","Unsuccessful")</f>
        <v>Unsuccessful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8223</v>
      </c>
      <c r="H2756" t="s">
        <v>8244</v>
      </c>
      <c r="I2756" s="10">
        <f t="shared" si="305"/>
        <v>41893.636006944442</v>
      </c>
      <c r="J2756" s="10">
        <f t="shared" si="306"/>
        <v>41863.636006944442</v>
      </c>
      <c r="K2756">
        <v>1410448551</v>
      </c>
      <c r="L2756">
        <v>1407856551</v>
      </c>
      <c r="M2756" t="b">
        <v>0</v>
      </c>
      <c r="N2756">
        <v>0</v>
      </c>
      <c r="O2756" s="5">
        <f t="shared" si="301"/>
        <v>0</v>
      </c>
      <c r="P2756" t="str">
        <f t="shared" si="302"/>
        <v>Received No Donations</v>
      </c>
      <c r="Q2756" t="str">
        <f t="shared" si="303"/>
        <v>publishing</v>
      </c>
      <c r="R2756" t="str">
        <f t="shared" si="304"/>
        <v>children's books</v>
      </c>
      <c r="S2756" t="s">
        <v>8302</v>
      </c>
      <c r="T2756" t="b">
        <v>0</v>
      </c>
      <c r="U2756" t="str">
        <f t="shared" si="307"/>
        <v>Unsuccessful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8240</v>
      </c>
      <c r="H2757" t="s">
        <v>8247</v>
      </c>
      <c r="I2757" s="10">
        <f t="shared" si="305"/>
        <v>42102.790821759263</v>
      </c>
      <c r="J2757" s="10">
        <f t="shared" si="306"/>
        <v>42072.790821759263</v>
      </c>
      <c r="K2757">
        <v>1428519527</v>
      </c>
      <c r="L2757">
        <v>1425927527</v>
      </c>
      <c r="M2757" t="b">
        <v>0</v>
      </c>
      <c r="N2757">
        <v>15</v>
      </c>
      <c r="O2757" s="5">
        <f t="shared" si="301"/>
        <v>0.52</v>
      </c>
      <c r="P275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t="s">
        <v>8302</v>
      </c>
      <c r="T2757" t="b">
        <v>0</v>
      </c>
      <c r="U2757" t="str">
        <f t="shared" si="307"/>
        <v>Unsuccessful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8223</v>
      </c>
      <c r="H2758" t="s">
        <v>8244</v>
      </c>
      <c r="I2758" s="10">
        <f t="shared" si="305"/>
        <v>41650.900474537033</v>
      </c>
      <c r="J2758" s="10">
        <f t="shared" si="306"/>
        <v>41620.900474537033</v>
      </c>
      <c r="K2758">
        <v>1389476201</v>
      </c>
      <c r="L2758">
        <v>1386884201</v>
      </c>
      <c r="M2758" t="b">
        <v>0</v>
      </c>
      <c r="N2758">
        <v>33</v>
      </c>
      <c r="O2758" s="5">
        <f t="shared" si="301"/>
        <v>0.1048</v>
      </c>
      <c r="P2758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t="s">
        <v>8302</v>
      </c>
      <c r="T2758" t="b">
        <v>0</v>
      </c>
      <c r="U2758" t="str">
        <f t="shared" si="307"/>
        <v>Unsuccessful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8223</v>
      </c>
      <c r="H2759" t="s">
        <v>8244</v>
      </c>
      <c r="I2759" s="10">
        <f t="shared" si="305"/>
        <v>42588.65662037037</v>
      </c>
      <c r="J2759" s="10">
        <f t="shared" si="306"/>
        <v>42573.65662037037</v>
      </c>
      <c r="K2759">
        <v>1470498332</v>
      </c>
      <c r="L2759">
        <v>1469202332</v>
      </c>
      <c r="M2759" t="b">
        <v>0</v>
      </c>
      <c r="N2759">
        <v>2</v>
      </c>
      <c r="O2759" s="5">
        <f t="shared" si="301"/>
        <v>6.6666666666666671E-3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t="s">
        <v>8302</v>
      </c>
      <c r="T2759" t="b">
        <v>0</v>
      </c>
      <c r="U2759" t="str">
        <f t="shared" si="307"/>
        <v>Unsuccessful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8225</v>
      </c>
      <c r="H2760" t="s">
        <v>8246</v>
      </c>
      <c r="I2760" s="10">
        <f t="shared" si="305"/>
        <v>42653.441932870366</v>
      </c>
      <c r="J2760" s="10">
        <f t="shared" si="306"/>
        <v>42639.441932870366</v>
      </c>
      <c r="K2760">
        <v>1476095783</v>
      </c>
      <c r="L2760">
        <v>1474886183</v>
      </c>
      <c r="M2760" t="b">
        <v>0</v>
      </c>
      <c r="N2760">
        <v>6</v>
      </c>
      <c r="O2760" s="5">
        <f t="shared" si="301"/>
        <v>0.11700000000000001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t="s">
        <v>8302</v>
      </c>
      <c r="T2760" t="b">
        <v>0</v>
      </c>
      <c r="U2760" t="str">
        <f t="shared" si="307"/>
        <v>Unsuccessful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8225</v>
      </c>
      <c r="H2761" t="s">
        <v>8246</v>
      </c>
      <c r="I2761" s="10">
        <f t="shared" si="305"/>
        <v>42567.36650462963</v>
      </c>
      <c r="J2761" s="10">
        <f t="shared" si="306"/>
        <v>42524.36650462963</v>
      </c>
      <c r="K2761">
        <v>1468658866</v>
      </c>
      <c r="L2761">
        <v>1464943666</v>
      </c>
      <c r="M2761" t="b">
        <v>0</v>
      </c>
      <c r="N2761">
        <v>2</v>
      </c>
      <c r="O2761" s="5">
        <f t="shared" si="301"/>
        <v>0.105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t="s">
        <v>8302</v>
      </c>
      <c r="T2761" t="b">
        <v>0</v>
      </c>
      <c r="U2761" t="str">
        <f t="shared" si="307"/>
        <v>Unsuccessful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8224</v>
      </c>
      <c r="H2762" t="s">
        <v>8245</v>
      </c>
      <c r="I2762" s="10">
        <f t="shared" si="305"/>
        <v>41445.461319444446</v>
      </c>
      <c r="J2762" s="10">
        <f t="shared" si="306"/>
        <v>41415.461319444446</v>
      </c>
      <c r="K2762">
        <v>1371726258</v>
      </c>
      <c r="L2762">
        <v>1369134258</v>
      </c>
      <c r="M2762" t="b">
        <v>0</v>
      </c>
      <c r="N2762">
        <v>0</v>
      </c>
      <c r="O2762" s="5">
        <f t="shared" si="301"/>
        <v>0</v>
      </c>
      <c r="P2762" t="str">
        <f t="shared" si="302"/>
        <v>Received No Donations</v>
      </c>
      <c r="Q2762" t="str">
        <f t="shared" si="303"/>
        <v>publishing</v>
      </c>
      <c r="R2762" t="str">
        <f t="shared" si="304"/>
        <v>children's books</v>
      </c>
      <c r="S2762" t="s">
        <v>8302</v>
      </c>
      <c r="T2762" t="b">
        <v>0</v>
      </c>
      <c r="U2762" t="str">
        <f t="shared" si="307"/>
        <v>Unsuccessful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8223</v>
      </c>
      <c r="H2763" t="s">
        <v>8244</v>
      </c>
      <c r="I2763" s="10">
        <f t="shared" si="305"/>
        <v>41277.063576388886</v>
      </c>
      <c r="J2763" s="10">
        <f t="shared" si="306"/>
        <v>41247.063576388886</v>
      </c>
      <c r="K2763">
        <v>1357176693</v>
      </c>
      <c r="L2763">
        <v>1354584693</v>
      </c>
      <c r="M2763" t="b">
        <v>0</v>
      </c>
      <c r="N2763">
        <v>4</v>
      </c>
      <c r="O2763" s="5">
        <f t="shared" si="301"/>
        <v>7.1999999999999998E-3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t="s">
        <v>8302</v>
      </c>
      <c r="T2763" t="b">
        <v>0</v>
      </c>
      <c r="U2763" t="str">
        <f t="shared" si="307"/>
        <v>Unsuccessful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8223</v>
      </c>
      <c r="H2764" t="s">
        <v>8244</v>
      </c>
      <c r="I2764" s="10">
        <f t="shared" si="305"/>
        <v>40986.995312500003</v>
      </c>
      <c r="J2764" s="10">
        <f t="shared" si="306"/>
        <v>40927.036979166667</v>
      </c>
      <c r="K2764">
        <v>1332114795</v>
      </c>
      <c r="L2764">
        <v>1326934395</v>
      </c>
      <c r="M2764" t="b">
        <v>0</v>
      </c>
      <c r="N2764">
        <v>1</v>
      </c>
      <c r="O2764" s="5">
        <f t="shared" si="301"/>
        <v>7.6923076923076927E-3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t="s">
        <v>8302</v>
      </c>
      <c r="T2764" t="b">
        <v>0</v>
      </c>
      <c r="U2764" t="str">
        <f t="shared" si="307"/>
        <v>Unsuccessful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8223</v>
      </c>
      <c r="H2765" t="s">
        <v>8244</v>
      </c>
      <c r="I2765" s="10">
        <f t="shared" si="305"/>
        <v>41418.579675925925</v>
      </c>
      <c r="J2765" s="10">
        <f t="shared" si="306"/>
        <v>41373.579675925925</v>
      </c>
      <c r="K2765">
        <v>1369403684</v>
      </c>
      <c r="L2765">
        <v>1365515684</v>
      </c>
      <c r="M2765" t="b">
        <v>0</v>
      </c>
      <c r="N2765">
        <v>3</v>
      </c>
      <c r="O2765" s="5">
        <f t="shared" si="301"/>
        <v>2.2842639593908631E-3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t="s">
        <v>8302</v>
      </c>
      <c r="T2765" t="b">
        <v>0</v>
      </c>
      <c r="U2765" t="str">
        <f t="shared" si="307"/>
        <v>Unsuccessful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8223</v>
      </c>
      <c r="H2766" t="s">
        <v>8244</v>
      </c>
      <c r="I2766" s="10">
        <f t="shared" si="305"/>
        <v>41059.791666666664</v>
      </c>
      <c r="J2766" s="10">
        <f t="shared" si="306"/>
        <v>41030.292025462964</v>
      </c>
      <c r="K2766">
        <v>1338404400</v>
      </c>
      <c r="L2766">
        <v>1335855631</v>
      </c>
      <c r="M2766" t="b">
        <v>0</v>
      </c>
      <c r="N2766">
        <v>4</v>
      </c>
      <c r="O2766" s="5">
        <f t="shared" si="301"/>
        <v>1.125E-2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t="s">
        <v>8302</v>
      </c>
      <c r="T2766" t="b">
        <v>0</v>
      </c>
      <c r="U2766" t="str">
        <f t="shared" si="307"/>
        <v>Unsuccessful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8223</v>
      </c>
      <c r="H2767" t="s">
        <v>8244</v>
      </c>
      <c r="I2767" s="10">
        <f t="shared" si="305"/>
        <v>41210.579027777778</v>
      </c>
      <c r="J2767" s="10">
        <f t="shared" si="306"/>
        <v>41194.579027777778</v>
      </c>
      <c r="K2767">
        <v>1351432428</v>
      </c>
      <c r="L2767">
        <v>1350050028</v>
      </c>
      <c r="M2767" t="b">
        <v>0</v>
      </c>
      <c r="N2767">
        <v>0</v>
      </c>
      <c r="O2767" s="5">
        <f t="shared" si="301"/>
        <v>0</v>
      </c>
      <c r="P2767" t="str">
        <f t="shared" si="302"/>
        <v>Received No Donations</v>
      </c>
      <c r="Q2767" t="str">
        <f t="shared" si="303"/>
        <v>publishing</v>
      </c>
      <c r="R2767" t="str">
        <f t="shared" si="304"/>
        <v>children's books</v>
      </c>
      <c r="S2767" t="s">
        <v>8302</v>
      </c>
      <c r="T2767" t="b">
        <v>0</v>
      </c>
      <c r="U2767" t="str">
        <f t="shared" si="307"/>
        <v>Unsuccessful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8223</v>
      </c>
      <c r="H2768" t="s">
        <v>8244</v>
      </c>
      <c r="I2768" s="10">
        <f t="shared" si="305"/>
        <v>40766.668032407411</v>
      </c>
      <c r="J2768" s="10">
        <f t="shared" si="306"/>
        <v>40736.668032407411</v>
      </c>
      <c r="K2768">
        <v>1313078518</v>
      </c>
      <c r="L2768">
        <v>1310486518</v>
      </c>
      <c r="M2768" t="b">
        <v>0</v>
      </c>
      <c r="N2768">
        <v>4</v>
      </c>
      <c r="O2768" s="5">
        <f t="shared" si="301"/>
        <v>0.02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t="s">
        <v>8302</v>
      </c>
      <c r="T2768" t="b">
        <v>0</v>
      </c>
      <c r="U2768" t="str">
        <f t="shared" si="307"/>
        <v>Unsuccessful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8228</v>
      </c>
      <c r="H2769" t="s">
        <v>8249</v>
      </c>
      <c r="I2769" s="10">
        <f t="shared" si="305"/>
        <v>42232.958912037036</v>
      </c>
      <c r="J2769" s="10">
        <f t="shared" si="306"/>
        <v>42172.958912037036</v>
      </c>
      <c r="K2769">
        <v>1439766050</v>
      </c>
      <c r="L2769">
        <v>1434582050</v>
      </c>
      <c r="M2769" t="b">
        <v>0</v>
      </c>
      <c r="N2769">
        <v>3</v>
      </c>
      <c r="O2769" s="5">
        <f t="shared" si="301"/>
        <v>8.5000000000000006E-3</v>
      </c>
      <c r="P2769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t="s">
        <v>8302</v>
      </c>
      <c r="T2769" t="b">
        <v>0</v>
      </c>
      <c r="U2769" t="str">
        <f t="shared" si="307"/>
        <v>Unsuccessful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8223</v>
      </c>
      <c r="H2770" t="s">
        <v>8244</v>
      </c>
      <c r="I2770" s="10">
        <f t="shared" si="305"/>
        <v>40997.573182870372</v>
      </c>
      <c r="J2770" s="10">
        <f t="shared" si="306"/>
        <v>40967.614849537036</v>
      </c>
      <c r="K2770">
        <v>1333028723</v>
      </c>
      <c r="L2770">
        <v>1330440323</v>
      </c>
      <c r="M2770" t="b">
        <v>0</v>
      </c>
      <c r="N2770">
        <v>34</v>
      </c>
      <c r="O2770" s="5">
        <f t="shared" si="301"/>
        <v>0.14314285714285716</v>
      </c>
      <c r="P2770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t="s">
        <v>8302</v>
      </c>
      <c r="T2770" t="b">
        <v>0</v>
      </c>
      <c r="U2770" t="str">
        <f t="shared" si="307"/>
        <v>Unsuccessful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8224</v>
      </c>
      <c r="H2771" t="s">
        <v>8245</v>
      </c>
      <c r="I2771" s="10">
        <f t="shared" si="305"/>
        <v>41795.826273148152</v>
      </c>
      <c r="J2771" s="10">
        <f t="shared" si="306"/>
        <v>41745.826273148152</v>
      </c>
      <c r="K2771">
        <v>1401997790</v>
      </c>
      <c r="L2771">
        <v>1397677790</v>
      </c>
      <c r="M2771" t="b">
        <v>0</v>
      </c>
      <c r="N2771">
        <v>2</v>
      </c>
      <c r="O2771" s="5">
        <f t="shared" si="301"/>
        <v>2.5000000000000001E-3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t="s">
        <v>8302</v>
      </c>
      <c r="T2771" t="b">
        <v>0</v>
      </c>
      <c r="U2771" t="str">
        <f t="shared" si="307"/>
        <v>Unsuccessful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8223</v>
      </c>
      <c r="H2772" t="s">
        <v>8244</v>
      </c>
      <c r="I2772" s="10">
        <f t="shared" si="305"/>
        <v>41716.663541666669</v>
      </c>
      <c r="J2772" s="10">
        <f t="shared" si="306"/>
        <v>41686.705208333333</v>
      </c>
      <c r="K2772">
        <v>1395158130</v>
      </c>
      <c r="L2772">
        <v>1392569730</v>
      </c>
      <c r="M2772" t="b">
        <v>0</v>
      </c>
      <c r="N2772">
        <v>33</v>
      </c>
      <c r="O2772" s="5">
        <f t="shared" si="301"/>
        <v>0.1041125</v>
      </c>
      <c r="P2772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t="s">
        <v>8302</v>
      </c>
      <c r="T2772" t="b">
        <v>0</v>
      </c>
      <c r="U2772" t="str">
        <f t="shared" si="307"/>
        <v>Unsuccessful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8223</v>
      </c>
      <c r="H2773" t="s">
        <v>8244</v>
      </c>
      <c r="I2773" s="10">
        <f t="shared" si="305"/>
        <v>41306.708333333336</v>
      </c>
      <c r="J2773" s="10">
        <f t="shared" si="306"/>
        <v>41257.531712962962</v>
      </c>
      <c r="K2773">
        <v>1359738000</v>
      </c>
      <c r="L2773">
        <v>1355489140</v>
      </c>
      <c r="M2773" t="b">
        <v>0</v>
      </c>
      <c r="N2773">
        <v>0</v>
      </c>
      <c r="O2773" s="5">
        <f t="shared" si="301"/>
        <v>0</v>
      </c>
      <c r="P2773" t="str">
        <f t="shared" si="302"/>
        <v>Received No Donations</v>
      </c>
      <c r="Q2773" t="str">
        <f t="shared" si="303"/>
        <v>publishing</v>
      </c>
      <c r="R2773" t="str">
        <f t="shared" si="304"/>
        <v>children's books</v>
      </c>
      <c r="S2773" t="s">
        <v>8302</v>
      </c>
      <c r="T2773" t="b">
        <v>0</v>
      </c>
      <c r="U2773" t="str">
        <f t="shared" si="307"/>
        <v>Unsuccessful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8223</v>
      </c>
      <c r="H2774" t="s">
        <v>8244</v>
      </c>
      <c r="I2774" s="10">
        <f t="shared" si="305"/>
        <v>41552.869143518517</v>
      </c>
      <c r="J2774" s="10">
        <f t="shared" si="306"/>
        <v>41537.869143518517</v>
      </c>
      <c r="K2774">
        <v>1381006294</v>
      </c>
      <c r="L2774">
        <v>1379710294</v>
      </c>
      <c r="M2774" t="b">
        <v>0</v>
      </c>
      <c r="N2774">
        <v>0</v>
      </c>
      <c r="O2774" s="5">
        <f t="shared" si="301"/>
        <v>0</v>
      </c>
      <c r="P2774" t="str">
        <f t="shared" si="302"/>
        <v>Received No Donations</v>
      </c>
      <c r="Q2774" t="str">
        <f t="shared" si="303"/>
        <v>publishing</v>
      </c>
      <c r="R2774" t="str">
        <f t="shared" si="304"/>
        <v>children's books</v>
      </c>
      <c r="S2774" t="s">
        <v>8302</v>
      </c>
      <c r="T2774" t="b">
        <v>0</v>
      </c>
      <c r="U2774" t="str">
        <f t="shared" si="307"/>
        <v>Unsuccessful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8228</v>
      </c>
      <c r="H2775" t="s">
        <v>8249</v>
      </c>
      <c r="I2775" s="10">
        <f t="shared" si="305"/>
        <v>42484.86482638889</v>
      </c>
      <c r="J2775" s="10">
        <f t="shared" si="306"/>
        <v>42474.86482638889</v>
      </c>
      <c r="K2775">
        <v>1461530721</v>
      </c>
      <c r="L2775">
        <v>1460666721</v>
      </c>
      <c r="M2775" t="b">
        <v>0</v>
      </c>
      <c r="N2775">
        <v>1</v>
      </c>
      <c r="O2775" s="5">
        <f t="shared" si="301"/>
        <v>1.8867924528301887E-3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t="s">
        <v>8302</v>
      </c>
      <c r="T2775" t="b">
        <v>0</v>
      </c>
      <c r="U2775" t="str">
        <f t="shared" si="307"/>
        <v>Unsuccessful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8223</v>
      </c>
      <c r="H2776" t="s">
        <v>8244</v>
      </c>
      <c r="I2776" s="10">
        <f t="shared" si="305"/>
        <v>41341.126481481479</v>
      </c>
      <c r="J2776" s="10">
        <f t="shared" si="306"/>
        <v>41311.126481481479</v>
      </c>
      <c r="K2776">
        <v>1362711728</v>
      </c>
      <c r="L2776">
        <v>1360119728</v>
      </c>
      <c r="M2776" t="b">
        <v>0</v>
      </c>
      <c r="N2776">
        <v>13</v>
      </c>
      <c r="O2776" s="5">
        <f t="shared" si="301"/>
        <v>0.14249999999999999</v>
      </c>
      <c r="P2776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t="s">
        <v>8302</v>
      </c>
      <c r="T2776" t="b">
        <v>0</v>
      </c>
      <c r="U2776" t="str">
        <f t="shared" si="307"/>
        <v>Unsuccessful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8223</v>
      </c>
      <c r="H2777" t="s">
        <v>8244</v>
      </c>
      <c r="I2777" s="10">
        <f t="shared" si="305"/>
        <v>40893.013356481482</v>
      </c>
      <c r="J2777" s="10">
        <f t="shared" si="306"/>
        <v>40863.013356481482</v>
      </c>
      <c r="K2777">
        <v>1323994754</v>
      </c>
      <c r="L2777">
        <v>1321402754</v>
      </c>
      <c r="M2777" t="b">
        <v>0</v>
      </c>
      <c r="N2777">
        <v>2</v>
      </c>
      <c r="O2777" s="5">
        <f t="shared" si="301"/>
        <v>0.03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t="s">
        <v>8302</v>
      </c>
      <c r="T2777" t="b">
        <v>0</v>
      </c>
      <c r="U2777" t="str">
        <f t="shared" si="307"/>
        <v>Unsuccessful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8223</v>
      </c>
      <c r="H2778" t="s">
        <v>8244</v>
      </c>
      <c r="I2778" s="10">
        <f t="shared" si="305"/>
        <v>42167.297175925924</v>
      </c>
      <c r="J2778" s="10">
        <f t="shared" si="306"/>
        <v>42136.297175925924</v>
      </c>
      <c r="K2778">
        <v>1434092876</v>
      </c>
      <c r="L2778">
        <v>1431414476</v>
      </c>
      <c r="M2778" t="b">
        <v>0</v>
      </c>
      <c r="N2778">
        <v>36</v>
      </c>
      <c r="O2778" s="5">
        <f t="shared" si="301"/>
        <v>7.8809523809523815E-2</v>
      </c>
      <c r="P2778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t="s">
        <v>8302</v>
      </c>
      <c r="T2778" t="b">
        <v>0</v>
      </c>
      <c r="U2778" t="str">
        <f t="shared" si="307"/>
        <v>Unsuccessful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8223</v>
      </c>
      <c r="H2779" t="s">
        <v>8244</v>
      </c>
      <c r="I2779" s="10">
        <f t="shared" si="305"/>
        <v>42202.669027777782</v>
      </c>
      <c r="J2779" s="10">
        <f t="shared" si="306"/>
        <v>42172.669027777782</v>
      </c>
      <c r="K2779">
        <v>1437149004</v>
      </c>
      <c r="L2779">
        <v>1434557004</v>
      </c>
      <c r="M2779" t="b">
        <v>0</v>
      </c>
      <c r="N2779">
        <v>1</v>
      </c>
      <c r="O2779" s="5">
        <f t="shared" si="301"/>
        <v>3.3333333333333335E-3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t="s">
        <v>8302</v>
      </c>
      <c r="T2779" t="b">
        <v>0</v>
      </c>
      <c r="U2779" t="str">
        <f t="shared" si="307"/>
        <v>Unsuccessful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8223</v>
      </c>
      <c r="H2780" t="s">
        <v>8244</v>
      </c>
      <c r="I2780" s="10">
        <f t="shared" si="305"/>
        <v>41876.978078703702</v>
      </c>
      <c r="J2780" s="10">
        <f t="shared" si="306"/>
        <v>41846.978078703702</v>
      </c>
      <c r="K2780">
        <v>1409009306</v>
      </c>
      <c r="L2780">
        <v>1406417306</v>
      </c>
      <c r="M2780" t="b">
        <v>0</v>
      </c>
      <c r="N2780">
        <v>15</v>
      </c>
      <c r="O2780" s="5">
        <f t="shared" si="301"/>
        <v>0.25545454545454543</v>
      </c>
      <c r="P2780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t="s">
        <v>8302</v>
      </c>
      <c r="T2780" t="b">
        <v>0</v>
      </c>
      <c r="U2780" t="str">
        <f t="shared" si="307"/>
        <v>Unsuccessful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8223</v>
      </c>
      <c r="H2781" t="s">
        <v>8244</v>
      </c>
      <c r="I2781" s="10">
        <f t="shared" si="305"/>
        <v>42330.627557870372</v>
      </c>
      <c r="J2781" s="10">
        <f t="shared" si="306"/>
        <v>42300.585891203707</v>
      </c>
      <c r="K2781">
        <v>1448204621</v>
      </c>
      <c r="L2781">
        <v>1445609021</v>
      </c>
      <c r="M2781" t="b">
        <v>0</v>
      </c>
      <c r="N2781">
        <v>1</v>
      </c>
      <c r="O2781" s="5">
        <f t="shared" si="301"/>
        <v>2.12E-2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t="s">
        <v>8302</v>
      </c>
      <c r="T2781" t="b">
        <v>0</v>
      </c>
      <c r="U2781" t="str">
        <f t="shared" si="307"/>
        <v>Unsuccessful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8236</v>
      </c>
      <c r="H2782" t="s">
        <v>8247</v>
      </c>
      <c r="I2782" s="10">
        <f t="shared" si="305"/>
        <v>42804.447777777779</v>
      </c>
      <c r="J2782" s="10">
        <f t="shared" si="306"/>
        <v>42774.447777777779</v>
      </c>
      <c r="K2782">
        <v>1489142688</v>
      </c>
      <c r="L2782">
        <v>1486550688</v>
      </c>
      <c r="M2782" t="b">
        <v>0</v>
      </c>
      <c r="N2782">
        <v>0</v>
      </c>
      <c r="O2782" s="5">
        <f t="shared" si="301"/>
        <v>0</v>
      </c>
      <c r="P2782" t="str">
        <f t="shared" si="302"/>
        <v>Received No Donations</v>
      </c>
      <c r="Q2782" t="str">
        <f t="shared" si="303"/>
        <v>publishing</v>
      </c>
      <c r="R2782" t="str">
        <f t="shared" si="304"/>
        <v>children's books</v>
      </c>
      <c r="S2782" t="s">
        <v>8302</v>
      </c>
      <c r="T2782" t="b">
        <v>0</v>
      </c>
      <c r="U2782" t="str">
        <f t="shared" si="307"/>
        <v>Unsuccessful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8244</v>
      </c>
      <c r="I2783" s="10">
        <f t="shared" si="305"/>
        <v>42047.291666666672</v>
      </c>
      <c r="J2783" s="10">
        <f t="shared" si="306"/>
        <v>42018.94159722222</v>
      </c>
      <c r="K2783">
        <v>1423724400</v>
      </c>
      <c r="L2783">
        <v>1421274954</v>
      </c>
      <c r="M2783" t="b">
        <v>0</v>
      </c>
      <c r="N2783">
        <v>28</v>
      </c>
      <c r="O2783" s="5">
        <f t="shared" si="301"/>
        <v>1.0528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t="s">
        <v>8269</v>
      </c>
      <c r="T2783" t="b">
        <v>1</v>
      </c>
      <c r="U2783" t="str">
        <f t="shared" si="307"/>
        <v>Successful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8244</v>
      </c>
      <c r="I2784" s="10">
        <f t="shared" si="305"/>
        <v>42052.207638888889</v>
      </c>
      <c r="J2784" s="10">
        <f t="shared" si="306"/>
        <v>42026.924976851849</v>
      </c>
      <c r="K2784">
        <v>1424149140</v>
      </c>
      <c r="L2784">
        <v>1421964718</v>
      </c>
      <c r="M2784" t="b">
        <v>0</v>
      </c>
      <c r="N2784">
        <v>18</v>
      </c>
      <c r="O2784" s="5">
        <f t="shared" si="301"/>
        <v>1.2</v>
      </c>
      <c r="P2784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t="s">
        <v>8269</v>
      </c>
      <c r="T2784" t="b">
        <v>1</v>
      </c>
      <c r="U2784" t="str">
        <f t="shared" si="307"/>
        <v>Successful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8245</v>
      </c>
      <c r="I2785" s="10">
        <f t="shared" si="305"/>
        <v>42117.535254629634</v>
      </c>
      <c r="J2785" s="10">
        <f t="shared" si="306"/>
        <v>42103.535254629634</v>
      </c>
      <c r="K2785">
        <v>1429793446</v>
      </c>
      <c r="L2785">
        <v>1428583846</v>
      </c>
      <c r="M2785" t="b">
        <v>0</v>
      </c>
      <c r="N2785">
        <v>61</v>
      </c>
      <c r="O2785" s="5">
        <f t="shared" si="301"/>
        <v>1.145</v>
      </c>
      <c r="P278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t="s">
        <v>8269</v>
      </c>
      <c r="T2785" t="b">
        <v>1</v>
      </c>
      <c r="U2785" t="str">
        <f t="shared" si="307"/>
        <v>Successful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8244</v>
      </c>
      <c r="I2786" s="10">
        <f t="shared" si="305"/>
        <v>41941.787534722222</v>
      </c>
      <c r="J2786" s="10">
        <f t="shared" si="306"/>
        <v>41920.787534722222</v>
      </c>
      <c r="K2786">
        <v>1414608843</v>
      </c>
      <c r="L2786">
        <v>1412794443</v>
      </c>
      <c r="M2786" t="b">
        <v>0</v>
      </c>
      <c r="N2786">
        <v>108</v>
      </c>
      <c r="O2786" s="5">
        <f t="shared" si="301"/>
        <v>1.19</v>
      </c>
      <c r="P2786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t="s">
        <v>8269</v>
      </c>
      <c r="T2786" t="b">
        <v>1</v>
      </c>
      <c r="U2786" t="str">
        <f t="shared" si="307"/>
        <v>Successful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8244</v>
      </c>
      <c r="I2787" s="10">
        <f t="shared" si="305"/>
        <v>42587.875</v>
      </c>
      <c r="J2787" s="10">
        <f t="shared" si="306"/>
        <v>42558.189432870371</v>
      </c>
      <c r="K2787">
        <v>1470430800</v>
      </c>
      <c r="L2787">
        <v>1467865967</v>
      </c>
      <c r="M2787" t="b">
        <v>0</v>
      </c>
      <c r="N2787">
        <v>142</v>
      </c>
      <c r="O2787" s="5">
        <f t="shared" si="301"/>
        <v>1.0468</v>
      </c>
      <c r="P278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t="s">
        <v>8269</v>
      </c>
      <c r="T2787" t="b">
        <v>1</v>
      </c>
      <c r="U2787" t="str">
        <f t="shared" si="307"/>
        <v>Successful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8245</v>
      </c>
      <c r="I2788" s="10">
        <f t="shared" si="305"/>
        <v>41829.569212962961</v>
      </c>
      <c r="J2788" s="10">
        <f t="shared" si="306"/>
        <v>41815.569212962961</v>
      </c>
      <c r="K2788">
        <v>1404913180</v>
      </c>
      <c r="L2788">
        <v>1403703580</v>
      </c>
      <c r="M2788" t="b">
        <v>0</v>
      </c>
      <c r="N2788">
        <v>74</v>
      </c>
      <c r="O2788" s="5">
        <f t="shared" si="301"/>
        <v>1.1783999999999999</v>
      </c>
      <c r="P2788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t="s">
        <v>8269</v>
      </c>
      <c r="T2788" t="b">
        <v>1</v>
      </c>
      <c r="U2788" t="str">
        <f t="shared" si="307"/>
        <v>Successful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8244</v>
      </c>
      <c r="I2789" s="10">
        <f t="shared" si="305"/>
        <v>41838.198518518519</v>
      </c>
      <c r="J2789" s="10">
        <f t="shared" si="306"/>
        <v>41808.198518518519</v>
      </c>
      <c r="K2789">
        <v>1405658752</v>
      </c>
      <c r="L2789">
        <v>1403066752</v>
      </c>
      <c r="M2789" t="b">
        <v>0</v>
      </c>
      <c r="N2789">
        <v>38</v>
      </c>
      <c r="O2789" s="5">
        <f t="shared" si="301"/>
        <v>1.1970000000000001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t="s">
        <v>8269</v>
      </c>
      <c r="T2789" t="b">
        <v>1</v>
      </c>
      <c r="U2789" t="str">
        <f t="shared" si="307"/>
        <v>Successful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8244</v>
      </c>
      <c r="I2790" s="10">
        <f t="shared" si="305"/>
        <v>42580.701886574076</v>
      </c>
      <c r="J2790" s="10">
        <f t="shared" si="306"/>
        <v>42550.701886574076</v>
      </c>
      <c r="K2790">
        <v>1469811043</v>
      </c>
      <c r="L2790">
        <v>1467219043</v>
      </c>
      <c r="M2790" t="b">
        <v>0</v>
      </c>
      <c r="N2790">
        <v>20</v>
      </c>
      <c r="O2790" s="5">
        <f t="shared" si="301"/>
        <v>1.0249999999999999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t="s">
        <v>8269</v>
      </c>
      <c r="T2790" t="b">
        <v>1</v>
      </c>
      <c r="U2790" t="str">
        <f t="shared" si="307"/>
        <v>Successful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8244</v>
      </c>
      <c r="I2791" s="10">
        <f t="shared" si="305"/>
        <v>42075.166666666672</v>
      </c>
      <c r="J2791" s="10">
        <f t="shared" si="306"/>
        <v>42056.013124999998</v>
      </c>
      <c r="K2791">
        <v>1426132800</v>
      </c>
      <c r="L2791">
        <v>1424477934</v>
      </c>
      <c r="M2791" t="b">
        <v>0</v>
      </c>
      <c r="N2791">
        <v>24</v>
      </c>
      <c r="O2791" s="5">
        <f t="shared" si="301"/>
        <v>1.0116666666666667</v>
      </c>
      <c r="P2791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t="s">
        <v>8269</v>
      </c>
      <c r="T2791" t="b">
        <v>1</v>
      </c>
      <c r="U2791" t="str">
        <f t="shared" si="307"/>
        <v>Successful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8244</v>
      </c>
      <c r="I2792" s="10">
        <f t="shared" si="305"/>
        <v>42046.938692129625</v>
      </c>
      <c r="J2792" s="10">
        <f t="shared" si="306"/>
        <v>42016.938692129625</v>
      </c>
      <c r="K2792">
        <v>1423693903</v>
      </c>
      <c r="L2792">
        <v>1421101903</v>
      </c>
      <c r="M2792" t="b">
        <v>0</v>
      </c>
      <c r="N2792">
        <v>66</v>
      </c>
      <c r="O2792" s="5">
        <f t="shared" si="301"/>
        <v>1.0533333333333332</v>
      </c>
      <c r="P2792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t="s">
        <v>8269</v>
      </c>
      <c r="T2792" t="b">
        <v>1</v>
      </c>
      <c r="U2792" t="str">
        <f t="shared" si="307"/>
        <v>Successful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8244</v>
      </c>
      <c r="I2793" s="10">
        <f t="shared" si="305"/>
        <v>42622.166666666672</v>
      </c>
      <c r="J2793" s="10">
        <f t="shared" si="306"/>
        <v>42591.899988425925</v>
      </c>
      <c r="K2793">
        <v>1473393600</v>
      </c>
      <c r="L2793">
        <v>1470778559</v>
      </c>
      <c r="M2793" t="b">
        <v>0</v>
      </c>
      <c r="N2793">
        <v>28</v>
      </c>
      <c r="O2793" s="5">
        <f t="shared" si="301"/>
        <v>1.0249999999999999</v>
      </c>
      <c r="P279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t="s">
        <v>8269</v>
      </c>
      <c r="T2793" t="b">
        <v>1</v>
      </c>
      <c r="U2793" t="str">
        <f t="shared" si="307"/>
        <v>Successful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8244</v>
      </c>
      <c r="I2794" s="10">
        <f t="shared" si="305"/>
        <v>42228.231006944443</v>
      </c>
      <c r="J2794" s="10">
        <f t="shared" si="306"/>
        <v>42183.231006944443</v>
      </c>
      <c r="K2794">
        <v>1439357559</v>
      </c>
      <c r="L2794">
        <v>1435469559</v>
      </c>
      <c r="M2794" t="b">
        <v>0</v>
      </c>
      <c r="N2794">
        <v>24</v>
      </c>
      <c r="O2794" s="5">
        <f t="shared" si="301"/>
        <v>1.0760000000000001</v>
      </c>
      <c r="P2794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t="s">
        <v>8269</v>
      </c>
      <c r="T2794" t="b">
        <v>1</v>
      </c>
      <c r="U2794" t="str">
        <f t="shared" si="307"/>
        <v>Successful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8246</v>
      </c>
      <c r="I2795" s="10">
        <f t="shared" si="305"/>
        <v>42206.419039351851</v>
      </c>
      <c r="J2795" s="10">
        <f t="shared" si="306"/>
        <v>42176.419039351851</v>
      </c>
      <c r="K2795">
        <v>1437473005</v>
      </c>
      <c r="L2795">
        <v>1434881005</v>
      </c>
      <c r="M2795" t="b">
        <v>0</v>
      </c>
      <c r="N2795">
        <v>73</v>
      </c>
      <c r="O2795" s="5">
        <f t="shared" si="301"/>
        <v>1.105675</v>
      </c>
      <c r="P279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t="s">
        <v>8269</v>
      </c>
      <c r="T2795" t="b">
        <v>1</v>
      </c>
      <c r="U2795" t="str">
        <f t="shared" si="307"/>
        <v>Successful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8245</v>
      </c>
      <c r="I2796" s="10">
        <f t="shared" si="305"/>
        <v>42432.791666666672</v>
      </c>
      <c r="J2796" s="10">
        <f t="shared" si="306"/>
        <v>42416.691655092596</v>
      </c>
      <c r="K2796">
        <v>1457031600</v>
      </c>
      <c r="L2796">
        <v>1455640559</v>
      </c>
      <c r="M2796" t="b">
        <v>0</v>
      </c>
      <c r="N2796">
        <v>3</v>
      </c>
      <c r="O2796" s="5">
        <f t="shared" si="301"/>
        <v>1.5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t="s">
        <v>8269</v>
      </c>
      <c r="T2796" t="b">
        <v>1</v>
      </c>
      <c r="U2796" t="str">
        <f t="shared" si="307"/>
        <v>Successful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8244</v>
      </c>
      <c r="I2797" s="10">
        <f t="shared" si="305"/>
        <v>41796.958333333336</v>
      </c>
      <c r="J2797" s="10">
        <f t="shared" si="306"/>
        <v>41780.525937500002</v>
      </c>
      <c r="K2797">
        <v>1402095600</v>
      </c>
      <c r="L2797">
        <v>1400675841</v>
      </c>
      <c r="M2797" t="b">
        <v>0</v>
      </c>
      <c r="N2797">
        <v>20</v>
      </c>
      <c r="O2797" s="5">
        <f t="shared" si="301"/>
        <v>1.0428571428571429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t="s">
        <v>8269</v>
      </c>
      <c r="T2797" t="b">
        <v>1</v>
      </c>
      <c r="U2797" t="str">
        <f t="shared" si="307"/>
        <v>Successful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8245</v>
      </c>
      <c r="I2798" s="10">
        <f t="shared" si="305"/>
        <v>41825.528101851851</v>
      </c>
      <c r="J2798" s="10">
        <f t="shared" si="306"/>
        <v>41795.528101851851</v>
      </c>
      <c r="K2798">
        <v>1404564028</v>
      </c>
      <c r="L2798">
        <v>1401972028</v>
      </c>
      <c r="M2798" t="b">
        <v>0</v>
      </c>
      <c r="N2798">
        <v>21</v>
      </c>
      <c r="O2798" s="5">
        <f t="shared" si="301"/>
        <v>1.155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t="s">
        <v>8269</v>
      </c>
      <c r="T2798" t="b">
        <v>1</v>
      </c>
      <c r="U2798" t="str">
        <f t="shared" si="307"/>
        <v>Successful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8245</v>
      </c>
      <c r="I2799" s="10">
        <f t="shared" si="305"/>
        <v>41828.94027777778</v>
      </c>
      <c r="J2799" s="10">
        <f t="shared" si="306"/>
        <v>41798.94027777778</v>
      </c>
      <c r="K2799">
        <v>1404858840</v>
      </c>
      <c r="L2799">
        <v>1402266840</v>
      </c>
      <c r="M2799" t="b">
        <v>0</v>
      </c>
      <c r="N2799">
        <v>94</v>
      </c>
      <c r="O2799" s="5">
        <f t="shared" si="301"/>
        <v>1.02645125</v>
      </c>
      <c r="P2799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t="s">
        <v>8269</v>
      </c>
      <c r="T2799" t="b">
        <v>1</v>
      </c>
      <c r="U2799" t="str">
        <f t="shared" si="307"/>
        <v>Successful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8245</v>
      </c>
      <c r="I2800" s="10">
        <f t="shared" si="305"/>
        <v>42216.666666666672</v>
      </c>
      <c r="J2800" s="10">
        <f t="shared" si="306"/>
        <v>42201.675011574072</v>
      </c>
      <c r="K2800">
        <v>1438358400</v>
      </c>
      <c r="L2800">
        <v>1437063121</v>
      </c>
      <c r="M2800" t="b">
        <v>0</v>
      </c>
      <c r="N2800">
        <v>139</v>
      </c>
      <c r="O2800" s="5">
        <f t="shared" si="301"/>
        <v>1.014</v>
      </c>
      <c r="P2800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t="s">
        <v>8269</v>
      </c>
      <c r="T2800" t="b">
        <v>1</v>
      </c>
      <c r="U2800" t="str">
        <f t="shared" si="307"/>
        <v>Successful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8245</v>
      </c>
      <c r="I2801" s="10">
        <f t="shared" si="305"/>
        <v>42538.666666666672</v>
      </c>
      <c r="J2801" s="10">
        <f t="shared" si="306"/>
        <v>42507.264699074076</v>
      </c>
      <c r="K2801">
        <v>1466179200</v>
      </c>
      <c r="L2801">
        <v>1463466070</v>
      </c>
      <c r="M2801" t="b">
        <v>0</v>
      </c>
      <c r="N2801">
        <v>130</v>
      </c>
      <c r="O2801" s="5">
        <f t="shared" si="301"/>
        <v>1.1663479999999999</v>
      </c>
      <c r="P2801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t="s">
        <v>8269</v>
      </c>
      <c r="T2801" t="b">
        <v>1</v>
      </c>
      <c r="U2801" t="str">
        <f t="shared" si="307"/>
        <v>Successful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8245</v>
      </c>
      <c r="I2802" s="10">
        <f t="shared" si="305"/>
        <v>42008.552847222221</v>
      </c>
      <c r="J2802" s="10">
        <f t="shared" si="306"/>
        <v>41948.552847222221</v>
      </c>
      <c r="K2802">
        <v>1420377366</v>
      </c>
      <c r="L2802">
        <v>1415193366</v>
      </c>
      <c r="M2802" t="b">
        <v>0</v>
      </c>
      <c r="N2802">
        <v>31</v>
      </c>
      <c r="O2802" s="5">
        <f t="shared" si="301"/>
        <v>1.33</v>
      </c>
      <c r="P2802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t="s">
        <v>8269</v>
      </c>
      <c r="T2802" t="b">
        <v>1</v>
      </c>
      <c r="U2802" t="str">
        <f t="shared" si="307"/>
        <v>Successful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8246</v>
      </c>
      <c r="I2803" s="10">
        <f t="shared" si="305"/>
        <v>41922.458333333336</v>
      </c>
      <c r="J2803" s="10">
        <f t="shared" si="306"/>
        <v>41900.243159722224</v>
      </c>
      <c r="K2803">
        <v>1412938800</v>
      </c>
      <c r="L2803">
        <v>1411019409</v>
      </c>
      <c r="M2803" t="b">
        <v>0</v>
      </c>
      <c r="N2803">
        <v>13</v>
      </c>
      <c r="O2803" s="5">
        <f t="shared" si="301"/>
        <v>1.3320000000000001</v>
      </c>
      <c r="P280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t="s">
        <v>8269</v>
      </c>
      <c r="T2803" t="b">
        <v>1</v>
      </c>
      <c r="U2803" t="str">
        <f t="shared" si="307"/>
        <v>Successful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8245</v>
      </c>
      <c r="I2804" s="10">
        <f t="shared" si="305"/>
        <v>42222.64707175926</v>
      </c>
      <c r="J2804" s="10">
        <f t="shared" si="306"/>
        <v>42192.64707175926</v>
      </c>
      <c r="K2804">
        <v>1438875107</v>
      </c>
      <c r="L2804">
        <v>1436283107</v>
      </c>
      <c r="M2804" t="b">
        <v>0</v>
      </c>
      <c r="N2804">
        <v>90</v>
      </c>
      <c r="O2804" s="5">
        <f t="shared" si="301"/>
        <v>1.0183333333333333</v>
      </c>
      <c r="P2804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t="s">
        <v>8269</v>
      </c>
      <c r="T2804" t="b">
        <v>1</v>
      </c>
      <c r="U2804" t="str">
        <f t="shared" si="307"/>
        <v>Successful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8244</v>
      </c>
      <c r="I2805" s="10">
        <f t="shared" si="305"/>
        <v>42201</v>
      </c>
      <c r="J2805" s="10">
        <f t="shared" si="306"/>
        <v>42158.065694444449</v>
      </c>
      <c r="K2805">
        <v>1437004800</v>
      </c>
      <c r="L2805">
        <v>1433295276</v>
      </c>
      <c r="M2805" t="b">
        <v>0</v>
      </c>
      <c r="N2805">
        <v>141</v>
      </c>
      <c r="O2805" s="5">
        <f t="shared" si="301"/>
        <v>1.2795000000000001</v>
      </c>
      <c r="P280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t="s">
        <v>8269</v>
      </c>
      <c r="T2805" t="b">
        <v>1</v>
      </c>
      <c r="U2805" t="str">
        <f t="shared" si="307"/>
        <v>Successful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8245</v>
      </c>
      <c r="I2806" s="10">
        <f t="shared" si="305"/>
        <v>41911.453587962962</v>
      </c>
      <c r="J2806" s="10">
        <f t="shared" si="306"/>
        <v>41881.453587962962</v>
      </c>
      <c r="K2806">
        <v>1411987990</v>
      </c>
      <c r="L2806">
        <v>1409395990</v>
      </c>
      <c r="M2806" t="b">
        <v>0</v>
      </c>
      <c r="N2806">
        <v>23</v>
      </c>
      <c r="O2806" s="5">
        <f t="shared" si="301"/>
        <v>1.1499999999999999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t="s">
        <v>8269</v>
      </c>
      <c r="T2806" t="b">
        <v>1</v>
      </c>
      <c r="U2806" t="str">
        <f t="shared" si="307"/>
        <v>Successful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8245</v>
      </c>
      <c r="I2807" s="10">
        <f t="shared" si="305"/>
        <v>42238.505474537036</v>
      </c>
      <c r="J2807" s="10">
        <f t="shared" si="306"/>
        <v>42213.505474537036</v>
      </c>
      <c r="K2807">
        <v>1440245273</v>
      </c>
      <c r="L2807">
        <v>1438085273</v>
      </c>
      <c r="M2807" t="b">
        <v>0</v>
      </c>
      <c r="N2807">
        <v>18</v>
      </c>
      <c r="O2807" s="5">
        <f t="shared" si="301"/>
        <v>1.1000000000000001</v>
      </c>
      <c r="P280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t="s">
        <v>8269</v>
      </c>
      <c r="T2807" t="b">
        <v>1</v>
      </c>
      <c r="U2807" t="str">
        <f t="shared" si="307"/>
        <v>Successful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8245</v>
      </c>
      <c r="I2808" s="10">
        <f t="shared" si="305"/>
        <v>42221.458333333328</v>
      </c>
      <c r="J2808" s="10">
        <f t="shared" si="306"/>
        <v>42185.267245370371</v>
      </c>
      <c r="K2808">
        <v>1438772400</v>
      </c>
      <c r="L2808">
        <v>1435645490</v>
      </c>
      <c r="M2808" t="b">
        <v>0</v>
      </c>
      <c r="N2808">
        <v>76</v>
      </c>
      <c r="O2808" s="5">
        <f t="shared" si="301"/>
        <v>1.121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t="s">
        <v>8269</v>
      </c>
      <c r="T2808" t="b">
        <v>1</v>
      </c>
      <c r="U2808" t="str">
        <f t="shared" si="307"/>
        <v>Successful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8244</v>
      </c>
      <c r="I2809" s="10">
        <f t="shared" si="305"/>
        <v>42184.873124999998</v>
      </c>
      <c r="J2809" s="10">
        <f t="shared" si="306"/>
        <v>42154.873124999998</v>
      </c>
      <c r="K2809">
        <v>1435611438</v>
      </c>
      <c r="L2809">
        <v>1433019438</v>
      </c>
      <c r="M2809" t="b">
        <v>0</v>
      </c>
      <c r="N2809">
        <v>93</v>
      </c>
      <c r="O2809" s="5">
        <f t="shared" si="301"/>
        <v>1.26</v>
      </c>
      <c r="P2809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t="s">
        <v>8269</v>
      </c>
      <c r="T2809" t="b">
        <v>1</v>
      </c>
      <c r="U2809" t="str">
        <f t="shared" si="307"/>
        <v>Successful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8244</v>
      </c>
      <c r="I2810" s="10">
        <f t="shared" si="305"/>
        <v>42238.84646990741</v>
      </c>
      <c r="J2810" s="10">
        <f t="shared" si="306"/>
        <v>42208.84646990741</v>
      </c>
      <c r="K2810">
        <v>1440274735</v>
      </c>
      <c r="L2810">
        <v>1437682735</v>
      </c>
      <c r="M2810" t="b">
        <v>0</v>
      </c>
      <c r="N2810">
        <v>69</v>
      </c>
      <c r="O2810" s="5">
        <f t="shared" si="301"/>
        <v>1.0024444444444445</v>
      </c>
      <c r="P2810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t="s">
        <v>8269</v>
      </c>
      <c r="T2810" t="b">
        <v>1</v>
      </c>
      <c r="U2810" t="str">
        <f t="shared" si="307"/>
        <v>Successful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8244</v>
      </c>
      <c r="I2811" s="10">
        <f t="shared" si="305"/>
        <v>42459.610416666663</v>
      </c>
      <c r="J2811" s="10">
        <f t="shared" si="306"/>
        <v>42451.496817129635</v>
      </c>
      <c r="K2811">
        <v>1459348740</v>
      </c>
      <c r="L2811">
        <v>1458647725</v>
      </c>
      <c r="M2811" t="b">
        <v>0</v>
      </c>
      <c r="N2811">
        <v>21</v>
      </c>
      <c r="O2811" s="5">
        <f t="shared" si="301"/>
        <v>1.024</v>
      </c>
      <c r="P2811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t="s">
        <v>8269</v>
      </c>
      <c r="T2811" t="b">
        <v>1</v>
      </c>
      <c r="U2811" t="str">
        <f t="shared" si="307"/>
        <v>Successful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8244</v>
      </c>
      <c r="I2812" s="10">
        <f t="shared" si="305"/>
        <v>41791.165972222225</v>
      </c>
      <c r="J2812" s="10">
        <f t="shared" si="306"/>
        <v>41759.13962962963</v>
      </c>
      <c r="K2812">
        <v>1401595140</v>
      </c>
      <c r="L2812">
        <v>1398828064</v>
      </c>
      <c r="M2812" t="b">
        <v>0</v>
      </c>
      <c r="N2812">
        <v>57</v>
      </c>
      <c r="O2812" s="5">
        <f t="shared" si="301"/>
        <v>1.0820000000000001</v>
      </c>
      <c r="P2812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t="s">
        <v>8269</v>
      </c>
      <c r="T2812" t="b">
        <v>1</v>
      </c>
      <c r="U2812" t="str">
        <f t="shared" si="307"/>
        <v>Successful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8245</v>
      </c>
      <c r="I2813" s="10">
        <f t="shared" si="305"/>
        <v>42058.496562500004</v>
      </c>
      <c r="J2813" s="10">
        <f t="shared" si="306"/>
        <v>42028.496562500004</v>
      </c>
      <c r="K2813">
        <v>1424692503</v>
      </c>
      <c r="L2813">
        <v>1422100503</v>
      </c>
      <c r="M2813" t="b">
        <v>0</v>
      </c>
      <c r="N2813">
        <v>108</v>
      </c>
      <c r="O2813" s="5">
        <f t="shared" si="301"/>
        <v>1.0026999999999999</v>
      </c>
      <c r="P281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t="s">
        <v>8269</v>
      </c>
      <c r="T2813" t="b">
        <v>1</v>
      </c>
      <c r="U2813" t="str">
        <f t="shared" si="307"/>
        <v>Successful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8249</v>
      </c>
      <c r="I2814" s="10">
        <f t="shared" si="305"/>
        <v>42100.166666666672</v>
      </c>
      <c r="J2814" s="10">
        <f t="shared" si="306"/>
        <v>42054.74418981481</v>
      </c>
      <c r="K2814">
        <v>1428292800</v>
      </c>
      <c r="L2814">
        <v>1424368298</v>
      </c>
      <c r="M2814" t="b">
        <v>0</v>
      </c>
      <c r="N2814">
        <v>83</v>
      </c>
      <c r="O2814" s="5">
        <f t="shared" si="301"/>
        <v>1.133</v>
      </c>
      <c r="P2814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t="s">
        <v>8269</v>
      </c>
      <c r="T2814" t="b">
        <v>1</v>
      </c>
      <c r="U2814" t="str">
        <f t="shared" si="307"/>
        <v>Successful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8244</v>
      </c>
      <c r="I2815" s="10">
        <f t="shared" si="305"/>
        <v>42718.742604166662</v>
      </c>
      <c r="J2815" s="10">
        <f t="shared" si="306"/>
        <v>42693.742604166662</v>
      </c>
      <c r="K2815">
        <v>1481737761</v>
      </c>
      <c r="L2815">
        <v>1479577761</v>
      </c>
      <c r="M2815" t="b">
        <v>0</v>
      </c>
      <c r="N2815">
        <v>96</v>
      </c>
      <c r="O2815" s="5">
        <f t="shared" si="301"/>
        <v>1.2757571428571428</v>
      </c>
      <c r="P281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t="s">
        <v>8269</v>
      </c>
      <c r="T2815" t="b">
        <v>1</v>
      </c>
      <c r="U2815" t="str">
        <f t="shared" si="307"/>
        <v>Successful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8245</v>
      </c>
      <c r="I2816" s="10">
        <f t="shared" si="305"/>
        <v>42133.399479166663</v>
      </c>
      <c r="J2816" s="10">
        <f t="shared" si="306"/>
        <v>42103.399479166663</v>
      </c>
      <c r="K2816">
        <v>1431164115</v>
      </c>
      <c r="L2816">
        <v>1428572115</v>
      </c>
      <c r="M2816" t="b">
        <v>0</v>
      </c>
      <c r="N2816">
        <v>64</v>
      </c>
      <c r="O2816" s="5">
        <f t="shared" si="301"/>
        <v>1.0773333333333333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t="s">
        <v>8269</v>
      </c>
      <c r="T2816" t="b">
        <v>1</v>
      </c>
      <c r="U2816" t="str">
        <f t="shared" si="307"/>
        <v>Successful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8249</v>
      </c>
      <c r="I2817" s="10">
        <f t="shared" si="305"/>
        <v>42589.776724537034</v>
      </c>
      <c r="J2817" s="10">
        <f t="shared" si="306"/>
        <v>42559.776724537034</v>
      </c>
      <c r="K2817">
        <v>1470595109</v>
      </c>
      <c r="L2817">
        <v>1468003109</v>
      </c>
      <c r="M2817" t="b">
        <v>0</v>
      </c>
      <c r="N2817">
        <v>14</v>
      </c>
      <c r="O2817" s="5">
        <f t="shared" si="301"/>
        <v>2.42</v>
      </c>
      <c r="P281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t="s">
        <v>8269</v>
      </c>
      <c r="T2817" t="b">
        <v>1</v>
      </c>
      <c r="U2817" t="str">
        <f t="shared" si="307"/>
        <v>Successful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8245</v>
      </c>
      <c r="I2818" s="10">
        <f t="shared" si="305"/>
        <v>42218.666666666672</v>
      </c>
      <c r="J2818" s="10">
        <f t="shared" si="306"/>
        <v>42188.467499999999</v>
      </c>
      <c r="K2818">
        <v>1438531200</v>
      </c>
      <c r="L2818">
        <v>1435921992</v>
      </c>
      <c r="M2818" t="b">
        <v>0</v>
      </c>
      <c r="N2818">
        <v>169</v>
      </c>
      <c r="O2818" s="5">
        <f t="shared" ref="O2818:O2881" si="308">E2818/D2818</f>
        <v>1.4156666666666666</v>
      </c>
      <c r="P2818">
        <f t="shared" ref="P2818:P2881" si="309">IFERROR((E2818/N2818),"Received No Donations")</f>
        <v>25.130177514792898</v>
      </c>
      <c r="Q2818" t="str">
        <f t="shared" ref="Q2818:Q2881" si="310">LEFT(S2818,FIND("/",S2818)-1)</f>
        <v>theater</v>
      </c>
      <c r="R2818" t="str">
        <f t="shared" ref="R2818:R2881" si="311">RIGHT(S2818,LEN(S2818)-FIND("/",S2818))</f>
        <v>plays</v>
      </c>
      <c r="S2818" t="s">
        <v>8269</v>
      </c>
      <c r="T2818" t="b">
        <v>1</v>
      </c>
      <c r="U2818" t="str">
        <f t="shared" si="307"/>
        <v>Successful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8245</v>
      </c>
      <c r="I2819" s="10">
        <f t="shared" ref="I2819:I2882" si="312">((K2819/86400)/IF(LEN(K2819)=13,1000,1))+DATE(1970,1,1)</f>
        <v>42063.634976851856</v>
      </c>
      <c r="J2819" s="10">
        <f t="shared" ref="J2819:J2882" si="313">((L2819/86400)/IF(LEN(L2819)=13,1000,1))+DATE(1970,1,1)</f>
        <v>42023.634976851856</v>
      </c>
      <c r="K2819">
        <v>1425136462</v>
      </c>
      <c r="L2819">
        <v>1421680462</v>
      </c>
      <c r="M2819" t="b">
        <v>0</v>
      </c>
      <c r="N2819">
        <v>33</v>
      </c>
      <c r="O2819" s="5">
        <f t="shared" si="308"/>
        <v>1.3</v>
      </c>
      <c r="P2819">
        <f t="shared" si="309"/>
        <v>23.636363636363637</v>
      </c>
      <c r="Q2819" t="str">
        <f t="shared" si="310"/>
        <v>theater</v>
      </c>
      <c r="R2819" t="str">
        <f t="shared" si="311"/>
        <v>plays</v>
      </c>
      <c r="S2819" t="s">
        <v>8269</v>
      </c>
      <c r="T2819" t="b">
        <v>1</v>
      </c>
      <c r="U2819" t="str">
        <f t="shared" ref="U2819:U2882" si="314">IF(F2819="successful","Successful","Unsuccessful")</f>
        <v>Successful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8244</v>
      </c>
      <c r="I2820" s="10">
        <f t="shared" si="312"/>
        <v>42270.598217592589</v>
      </c>
      <c r="J2820" s="10">
        <f t="shared" si="313"/>
        <v>42250.598217592589</v>
      </c>
      <c r="K2820">
        <v>1443018086</v>
      </c>
      <c r="L2820">
        <v>1441290086</v>
      </c>
      <c r="M2820" t="b">
        <v>0</v>
      </c>
      <c r="N2820">
        <v>102</v>
      </c>
      <c r="O2820" s="5">
        <f t="shared" si="308"/>
        <v>1.0603</v>
      </c>
      <c r="P2820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t="s">
        <v>8269</v>
      </c>
      <c r="T2820" t="b">
        <v>1</v>
      </c>
      <c r="U2820" t="str">
        <f t="shared" si="314"/>
        <v>Successful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8245</v>
      </c>
      <c r="I2821" s="10">
        <f t="shared" si="312"/>
        <v>42169.525567129633</v>
      </c>
      <c r="J2821" s="10">
        <f t="shared" si="313"/>
        <v>42139.525567129633</v>
      </c>
      <c r="K2821">
        <v>1434285409</v>
      </c>
      <c r="L2821">
        <v>1431693409</v>
      </c>
      <c r="M2821" t="b">
        <v>0</v>
      </c>
      <c r="N2821">
        <v>104</v>
      </c>
      <c r="O2821" s="5">
        <f t="shared" si="308"/>
        <v>1.048</v>
      </c>
      <c r="P2821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t="s">
        <v>8269</v>
      </c>
      <c r="T2821" t="b">
        <v>1</v>
      </c>
      <c r="U2821" t="str">
        <f t="shared" si="314"/>
        <v>Successful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8245</v>
      </c>
      <c r="I2822" s="10">
        <f t="shared" si="312"/>
        <v>42426</v>
      </c>
      <c r="J2822" s="10">
        <f t="shared" si="313"/>
        <v>42401.610983796301</v>
      </c>
      <c r="K2822">
        <v>1456444800</v>
      </c>
      <c r="L2822">
        <v>1454337589</v>
      </c>
      <c r="M2822" t="b">
        <v>0</v>
      </c>
      <c r="N2822">
        <v>20</v>
      </c>
      <c r="O2822" s="5">
        <f t="shared" si="308"/>
        <v>1.36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t="s">
        <v>8269</v>
      </c>
      <c r="T2822" t="b">
        <v>1</v>
      </c>
      <c r="U2822" t="str">
        <f t="shared" si="314"/>
        <v>Successful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8245</v>
      </c>
      <c r="I2823" s="10">
        <f t="shared" si="312"/>
        <v>41905.922858796301</v>
      </c>
      <c r="J2823" s="10">
        <f t="shared" si="313"/>
        <v>41875.922858796301</v>
      </c>
      <c r="K2823">
        <v>1411510135</v>
      </c>
      <c r="L2823">
        <v>1408918135</v>
      </c>
      <c r="M2823" t="b">
        <v>0</v>
      </c>
      <c r="N2823">
        <v>35</v>
      </c>
      <c r="O2823" s="5">
        <f t="shared" si="308"/>
        <v>1</v>
      </c>
      <c r="P282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t="s">
        <v>8269</v>
      </c>
      <c r="T2823" t="b">
        <v>1</v>
      </c>
      <c r="U2823" t="str">
        <f t="shared" si="314"/>
        <v>Successful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8244</v>
      </c>
      <c r="I2824" s="10">
        <f t="shared" si="312"/>
        <v>42090.642268518517</v>
      </c>
      <c r="J2824" s="10">
        <f t="shared" si="313"/>
        <v>42060.683935185181</v>
      </c>
      <c r="K2824">
        <v>1427469892</v>
      </c>
      <c r="L2824">
        <v>1424881492</v>
      </c>
      <c r="M2824" t="b">
        <v>0</v>
      </c>
      <c r="N2824">
        <v>94</v>
      </c>
      <c r="O2824" s="5">
        <f t="shared" si="308"/>
        <v>1</v>
      </c>
      <c r="P2824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t="s">
        <v>8269</v>
      </c>
      <c r="T2824" t="b">
        <v>1</v>
      </c>
      <c r="U2824" t="str">
        <f t="shared" si="314"/>
        <v>Successful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8245</v>
      </c>
      <c r="I2825" s="10">
        <f t="shared" si="312"/>
        <v>42094.957638888889</v>
      </c>
      <c r="J2825" s="10">
        <f t="shared" si="313"/>
        <v>42067.011643518519</v>
      </c>
      <c r="K2825">
        <v>1427842740</v>
      </c>
      <c r="L2825">
        <v>1425428206</v>
      </c>
      <c r="M2825" t="b">
        <v>0</v>
      </c>
      <c r="N2825">
        <v>14</v>
      </c>
      <c r="O2825" s="5">
        <f t="shared" si="308"/>
        <v>1.24</v>
      </c>
      <c r="P282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t="s">
        <v>8269</v>
      </c>
      <c r="T2825" t="b">
        <v>1</v>
      </c>
      <c r="U2825" t="str">
        <f t="shared" si="314"/>
        <v>Successful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8244</v>
      </c>
      <c r="I2826" s="10">
        <f t="shared" si="312"/>
        <v>42168.071527777778</v>
      </c>
      <c r="J2826" s="10">
        <f t="shared" si="313"/>
        <v>42136.270787037036</v>
      </c>
      <c r="K2826">
        <v>1434159780</v>
      </c>
      <c r="L2826">
        <v>1431412196</v>
      </c>
      <c r="M2826" t="b">
        <v>0</v>
      </c>
      <c r="N2826">
        <v>15</v>
      </c>
      <c r="O2826" s="5">
        <f t="shared" si="308"/>
        <v>1.1692307692307693</v>
      </c>
      <c r="P2826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t="s">
        <v>8269</v>
      </c>
      <c r="T2826" t="b">
        <v>1</v>
      </c>
      <c r="U2826" t="str">
        <f t="shared" si="314"/>
        <v>Successful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8245</v>
      </c>
      <c r="I2827" s="10">
        <f t="shared" si="312"/>
        <v>42342.792662037042</v>
      </c>
      <c r="J2827" s="10">
        <f t="shared" si="313"/>
        <v>42312.792662037042</v>
      </c>
      <c r="K2827">
        <v>1449255686</v>
      </c>
      <c r="L2827">
        <v>1446663686</v>
      </c>
      <c r="M2827" t="b">
        <v>0</v>
      </c>
      <c r="N2827">
        <v>51</v>
      </c>
      <c r="O2827" s="5">
        <f t="shared" si="308"/>
        <v>1.0333333333333334</v>
      </c>
      <c r="P282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t="s">
        <v>8269</v>
      </c>
      <c r="T2827" t="b">
        <v>1</v>
      </c>
      <c r="U2827" t="str">
        <f t="shared" si="314"/>
        <v>Successful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8244</v>
      </c>
      <c r="I2828" s="10">
        <f t="shared" si="312"/>
        <v>42195.291666666672</v>
      </c>
      <c r="J2828" s="10">
        <f t="shared" si="313"/>
        <v>42171.034861111111</v>
      </c>
      <c r="K2828">
        <v>1436511600</v>
      </c>
      <c r="L2828">
        <v>1434415812</v>
      </c>
      <c r="M2828" t="b">
        <v>0</v>
      </c>
      <c r="N2828">
        <v>19</v>
      </c>
      <c r="O2828" s="5">
        <f t="shared" si="308"/>
        <v>1.0774999999999999</v>
      </c>
      <c r="P2828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t="s">
        <v>8269</v>
      </c>
      <c r="T2828" t="b">
        <v>1</v>
      </c>
      <c r="U2828" t="str">
        <f t="shared" si="314"/>
        <v>Successful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8244</v>
      </c>
      <c r="I2829" s="10">
        <f t="shared" si="312"/>
        <v>42524.6875</v>
      </c>
      <c r="J2829" s="10">
        <f t="shared" si="313"/>
        <v>42494.683634259258</v>
      </c>
      <c r="K2829">
        <v>1464971400</v>
      </c>
      <c r="L2829">
        <v>1462379066</v>
      </c>
      <c r="M2829" t="b">
        <v>0</v>
      </c>
      <c r="N2829">
        <v>23</v>
      </c>
      <c r="O2829" s="5">
        <f t="shared" si="308"/>
        <v>1.2024999999999999</v>
      </c>
      <c r="P2829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t="s">
        <v>8269</v>
      </c>
      <c r="T2829" t="b">
        <v>1</v>
      </c>
      <c r="U2829" t="str">
        <f t="shared" si="314"/>
        <v>Successful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8245</v>
      </c>
      <c r="I2830" s="10">
        <f t="shared" si="312"/>
        <v>42279.958333333328</v>
      </c>
      <c r="J2830" s="10">
        <f t="shared" si="313"/>
        <v>42254.264687499999</v>
      </c>
      <c r="K2830">
        <v>1443826800</v>
      </c>
      <c r="L2830">
        <v>1441606869</v>
      </c>
      <c r="M2830" t="b">
        <v>0</v>
      </c>
      <c r="N2830">
        <v>97</v>
      </c>
      <c r="O2830" s="5">
        <f t="shared" si="308"/>
        <v>1.0037894736842106</v>
      </c>
      <c r="P2830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t="s">
        <v>8269</v>
      </c>
      <c r="T2830" t="b">
        <v>1</v>
      </c>
      <c r="U2830" t="str">
        <f t="shared" si="314"/>
        <v>Successful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8245</v>
      </c>
      <c r="I2831" s="10">
        <f t="shared" si="312"/>
        <v>42523.434236111112</v>
      </c>
      <c r="J2831" s="10">
        <f t="shared" si="313"/>
        <v>42495.434236111112</v>
      </c>
      <c r="K2831">
        <v>1464863118</v>
      </c>
      <c r="L2831">
        <v>1462443918</v>
      </c>
      <c r="M2831" t="b">
        <v>0</v>
      </c>
      <c r="N2831">
        <v>76</v>
      </c>
      <c r="O2831" s="5">
        <f t="shared" si="308"/>
        <v>1.0651999999999999</v>
      </c>
      <c r="P2831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t="s">
        <v>8269</v>
      </c>
      <c r="T2831" t="b">
        <v>1</v>
      </c>
      <c r="U2831" t="str">
        <f t="shared" si="314"/>
        <v>Successful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8244</v>
      </c>
      <c r="I2832" s="10">
        <f t="shared" si="312"/>
        <v>41771.165972222225</v>
      </c>
      <c r="J2832" s="10">
        <f t="shared" si="313"/>
        <v>41758.839675925927</v>
      </c>
      <c r="K2832">
        <v>1399867140</v>
      </c>
      <c r="L2832">
        <v>1398802148</v>
      </c>
      <c r="M2832" t="b">
        <v>0</v>
      </c>
      <c r="N2832">
        <v>11</v>
      </c>
      <c r="O2832" s="5">
        <f t="shared" si="308"/>
        <v>1</v>
      </c>
      <c r="P2832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t="s">
        <v>8269</v>
      </c>
      <c r="T2832" t="b">
        <v>1</v>
      </c>
      <c r="U2832" t="str">
        <f t="shared" si="314"/>
        <v>Successful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8244</v>
      </c>
      <c r="I2833" s="10">
        <f t="shared" si="312"/>
        <v>42201.824884259258</v>
      </c>
      <c r="J2833" s="10">
        <f t="shared" si="313"/>
        <v>42171.824884259258</v>
      </c>
      <c r="K2833">
        <v>1437076070</v>
      </c>
      <c r="L2833">
        <v>1434484070</v>
      </c>
      <c r="M2833" t="b">
        <v>0</v>
      </c>
      <c r="N2833">
        <v>52</v>
      </c>
      <c r="O2833" s="5">
        <f t="shared" si="308"/>
        <v>1.1066666666666667</v>
      </c>
      <c r="P283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t="s">
        <v>8269</v>
      </c>
      <c r="T2833" t="b">
        <v>1</v>
      </c>
      <c r="U2833" t="str">
        <f t="shared" si="314"/>
        <v>Successful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8245</v>
      </c>
      <c r="I2834" s="10">
        <f t="shared" si="312"/>
        <v>41966.916666666672</v>
      </c>
      <c r="J2834" s="10">
        <f t="shared" si="313"/>
        <v>41938.709421296298</v>
      </c>
      <c r="K2834">
        <v>1416780000</v>
      </c>
      <c r="L2834">
        <v>1414342894</v>
      </c>
      <c r="M2834" t="b">
        <v>0</v>
      </c>
      <c r="N2834">
        <v>95</v>
      </c>
      <c r="O2834" s="5">
        <f t="shared" si="308"/>
        <v>1.1471959999999999</v>
      </c>
      <c r="P2834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t="s">
        <v>8269</v>
      </c>
      <c r="T2834" t="b">
        <v>1</v>
      </c>
      <c r="U2834" t="str">
        <f t="shared" si="314"/>
        <v>Successful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8244</v>
      </c>
      <c r="I2835" s="10">
        <f t="shared" si="312"/>
        <v>42288.083333333328</v>
      </c>
      <c r="J2835" s="10">
        <f t="shared" si="313"/>
        <v>42268.127696759257</v>
      </c>
      <c r="K2835">
        <v>1444528800</v>
      </c>
      <c r="L2835">
        <v>1442804633</v>
      </c>
      <c r="M2835" t="b">
        <v>0</v>
      </c>
      <c r="N2835">
        <v>35</v>
      </c>
      <c r="O2835" s="5">
        <f t="shared" si="308"/>
        <v>1.0825925925925926</v>
      </c>
      <c r="P283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t="s">
        <v>8269</v>
      </c>
      <c r="T2835" t="b">
        <v>1</v>
      </c>
      <c r="U2835" t="str">
        <f t="shared" si="314"/>
        <v>Successful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8245</v>
      </c>
      <c r="I2836" s="10">
        <f t="shared" si="312"/>
        <v>42034.959837962961</v>
      </c>
      <c r="J2836" s="10">
        <f t="shared" si="313"/>
        <v>42019.959837962961</v>
      </c>
      <c r="K2836">
        <v>1422658930</v>
      </c>
      <c r="L2836">
        <v>1421362930</v>
      </c>
      <c r="M2836" t="b">
        <v>0</v>
      </c>
      <c r="N2836">
        <v>21</v>
      </c>
      <c r="O2836" s="5">
        <f t="shared" si="308"/>
        <v>1.7</v>
      </c>
      <c r="P2836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t="s">
        <v>8269</v>
      </c>
      <c r="T2836" t="b">
        <v>1</v>
      </c>
      <c r="U2836" t="str">
        <f t="shared" si="314"/>
        <v>Successful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8245</v>
      </c>
      <c r="I2837" s="10">
        <f t="shared" si="312"/>
        <v>42343</v>
      </c>
      <c r="J2837" s="10">
        <f t="shared" si="313"/>
        <v>42313.703900462962</v>
      </c>
      <c r="K2837">
        <v>1449273600</v>
      </c>
      <c r="L2837">
        <v>1446742417</v>
      </c>
      <c r="M2837" t="b">
        <v>0</v>
      </c>
      <c r="N2837">
        <v>93</v>
      </c>
      <c r="O2837" s="5">
        <f t="shared" si="308"/>
        <v>1.8709899999999999</v>
      </c>
      <c r="P283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t="s">
        <v>8269</v>
      </c>
      <c r="T2837" t="b">
        <v>1</v>
      </c>
      <c r="U2837" t="str">
        <f t="shared" si="314"/>
        <v>Successful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8244</v>
      </c>
      <c r="I2838" s="10">
        <f t="shared" si="312"/>
        <v>42784.207638888889</v>
      </c>
      <c r="J2838" s="10">
        <f t="shared" si="313"/>
        <v>42746.261782407411</v>
      </c>
      <c r="K2838">
        <v>1487393940</v>
      </c>
      <c r="L2838">
        <v>1484115418</v>
      </c>
      <c r="M2838" t="b">
        <v>0</v>
      </c>
      <c r="N2838">
        <v>11</v>
      </c>
      <c r="O2838" s="5">
        <f t="shared" si="308"/>
        <v>1.0777777777777777</v>
      </c>
      <c r="P2838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t="s">
        <v>8269</v>
      </c>
      <c r="T2838" t="b">
        <v>1</v>
      </c>
      <c r="U2838" t="str">
        <f t="shared" si="314"/>
        <v>Successful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8249</v>
      </c>
      <c r="I2839" s="10">
        <f t="shared" si="312"/>
        <v>42347.950046296297</v>
      </c>
      <c r="J2839" s="10">
        <f t="shared" si="313"/>
        <v>42307.908379629633</v>
      </c>
      <c r="K2839">
        <v>1449701284</v>
      </c>
      <c r="L2839">
        <v>1446241684</v>
      </c>
      <c r="M2839" t="b">
        <v>0</v>
      </c>
      <c r="N2839">
        <v>21</v>
      </c>
      <c r="O2839" s="5">
        <f t="shared" si="308"/>
        <v>1</v>
      </c>
      <c r="P2839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t="s">
        <v>8269</v>
      </c>
      <c r="T2839" t="b">
        <v>1</v>
      </c>
      <c r="U2839" t="str">
        <f t="shared" si="314"/>
        <v>Successful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8244</v>
      </c>
      <c r="I2840" s="10">
        <f t="shared" si="312"/>
        <v>41864.916666666664</v>
      </c>
      <c r="J2840" s="10">
        <f t="shared" si="313"/>
        <v>41842.607592592591</v>
      </c>
      <c r="K2840">
        <v>1407967200</v>
      </c>
      <c r="L2840">
        <v>1406039696</v>
      </c>
      <c r="M2840" t="b">
        <v>0</v>
      </c>
      <c r="N2840">
        <v>54</v>
      </c>
      <c r="O2840" s="5">
        <f t="shared" si="308"/>
        <v>1.2024999999999999</v>
      </c>
      <c r="P2840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t="s">
        <v>8269</v>
      </c>
      <c r="T2840" t="b">
        <v>1</v>
      </c>
      <c r="U2840" t="str">
        <f t="shared" si="314"/>
        <v>Successful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8244</v>
      </c>
      <c r="I2841" s="10">
        <f t="shared" si="312"/>
        <v>41876.207638888889</v>
      </c>
      <c r="J2841" s="10">
        <f t="shared" si="313"/>
        <v>41853.240208333329</v>
      </c>
      <c r="K2841">
        <v>1408942740</v>
      </c>
      <c r="L2841">
        <v>1406958354</v>
      </c>
      <c r="M2841" t="b">
        <v>0</v>
      </c>
      <c r="N2841">
        <v>31</v>
      </c>
      <c r="O2841" s="5">
        <f t="shared" si="308"/>
        <v>1.1142857142857143</v>
      </c>
      <c r="P2841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t="s">
        <v>8269</v>
      </c>
      <c r="T2841" t="b">
        <v>1</v>
      </c>
      <c r="U2841" t="str">
        <f t="shared" si="314"/>
        <v>Successful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8245</v>
      </c>
      <c r="I2842" s="10">
        <f t="shared" si="312"/>
        <v>42081.708333333328</v>
      </c>
      <c r="J2842" s="10">
        <f t="shared" si="313"/>
        <v>42060.035636574074</v>
      </c>
      <c r="K2842">
        <v>1426698000</v>
      </c>
      <c r="L2842">
        <v>1424825479</v>
      </c>
      <c r="M2842" t="b">
        <v>0</v>
      </c>
      <c r="N2842">
        <v>132</v>
      </c>
      <c r="O2842" s="5">
        <f t="shared" si="308"/>
        <v>1.04</v>
      </c>
      <c r="P2842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t="s">
        <v>8269</v>
      </c>
      <c r="T2842" t="b">
        <v>1</v>
      </c>
      <c r="U2842" t="str">
        <f t="shared" si="314"/>
        <v>Successful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8224</v>
      </c>
      <c r="H2843" t="s">
        <v>8245</v>
      </c>
      <c r="I2843" s="10">
        <f t="shared" si="312"/>
        <v>42351.781215277777</v>
      </c>
      <c r="J2843" s="10">
        <f t="shared" si="313"/>
        <v>42291.739548611113</v>
      </c>
      <c r="K2843">
        <v>1450032297</v>
      </c>
      <c r="L2843">
        <v>1444844697</v>
      </c>
      <c r="M2843" t="b">
        <v>0</v>
      </c>
      <c r="N2843">
        <v>1</v>
      </c>
      <c r="O2843" s="5">
        <f t="shared" si="308"/>
        <v>0.01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t="s">
        <v>8269</v>
      </c>
      <c r="T2843" t="b">
        <v>0</v>
      </c>
      <c r="U2843" t="str">
        <f t="shared" si="314"/>
        <v>Unsuccessful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8224</v>
      </c>
      <c r="H2844" t="s">
        <v>8245</v>
      </c>
      <c r="I2844" s="10">
        <f t="shared" si="312"/>
        <v>41811.458333333336</v>
      </c>
      <c r="J2844" s="10">
        <f t="shared" si="313"/>
        <v>41784.95248842593</v>
      </c>
      <c r="K2844">
        <v>1403348400</v>
      </c>
      <c r="L2844">
        <v>1401058295</v>
      </c>
      <c r="M2844" t="b">
        <v>0</v>
      </c>
      <c r="N2844">
        <v>0</v>
      </c>
      <c r="O2844" s="5">
        <f t="shared" si="308"/>
        <v>0</v>
      </c>
      <c r="P2844" t="str">
        <f t="shared" si="309"/>
        <v>Received No Donations</v>
      </c>
      <c r="Q2844" t="str">
        <f t="shared" si="310"/>
        <v>theater</v>
      </c>
      <c r="R2844" t="str">
        <f t="shared" si="311"/>
        <v>plays</v>
      </c>
      <c r="S2844" t="s">
        <v>8269</v>
      </c>
      <c r="T2844" t="b">
        <v>0</v>
      </c>
      <c r="U2844" t="str">
        <f t="shared" si="314"/>
        <v>Unsuccessful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8223</v>
      </c>
      <c r="H2845" t="s">
        <v>8244</v>
      </c>
      <c r="I2845" s="10">
        <f t="shared" si="312"/>
        <v>42534.166666666672</v>
      </c>
      <c r="J2845" s="10">
        <f t="shared" si="313"/>
        <v>42492.737847222219</v>
      </c>
      <c r="K2845">
        <v>1465790400</v>
      </c>
      <c r="L2845">
        <v>1462210950</v>
      </c>
      <c r="M2845" t="b">
        <v>0</v>
      </c>
      <c r="N2845">
        <v>0</v>
      </c>
      <c r="O2845" s="5">
        <f t="shared" si="308"/>
        <v>0</v>
      </c>
      <c r="P2845" t="str">
        <f t="shared" si="309"/>
        <v>Received No Donations</v>
      </c>
      <c r="Q2845" t="str">
        <f t="shared" si="310"/>
        <v>theater</v>
      </c>
      <c r="R2845" t="str">
        <f t="shared" si="311"/>
        <v>plays</v>
      </c>
      <c r="S2845" t="s">
        <v>8269</v>
      </c>
      <c r="T2845" t="b">
        <v>0</v>
      </c>
      <c r="U2845" t="str">
        <f t="shared" si="314"/>
        <v>Unsuccessful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8238</v>
      </c>
      <c r="H2846" t="s">
        <v>8247</v>
      </c>
      <c r="I2846" s="10">
        <f t="shared" si="312"/>
        <v>42739.546064814815</v>
      </c>
      <c r="J2846" s="10">
        <f t="shared" si="313"/>
        <v>42709.546064814815</v>
      </c>
      <c r="K2846">
        <v>1483535180</v>
      </c>
      <c r="L2846">
        <v>1480943180</v>
      </c>
      <c r="M2846" t="b">
        <v>0</v>
      </c>
      <c r="N2846">
        <v>1</v>
      </c>
      <c r="O2846" s="5">
        <f t="shared" si="308"/>
        <v>5.4545454545454543E-2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t="s">
        <v>8269</v>
      </c>
      <c r="T2846" t="b">
        <v>0</v>
      </c>
      <c r="U2846" t="str">
        <f t="shared" si="314"/>
        <v>Unsuccessful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8223</v>
      </c>
      <c r="H2847" t="s">
        <v>8244</v>
      </c>
      <c r="I2847" s="10">
        <f t="shared" si="312"/>
        <v>42163.016585648147</v>
      </c>
      <c r="J2847" s="10">
        <f t="shared" si="313"/>
        <v>42103.016585648147</v>
      </c>
      <c r="K2847">
        <v>1433723033</v>
      </c>
      <c r="L2847">
        <v>1428539033</v>
      </c>
      <c r="M2847" t="b">
        <v>0</v>
      </c>
      <c r="N2847">
        <v>39</v>
      </c>
      <c r="O2847" s="5">
        <f t="shared" si="308"/>
        <v>0.31546666666666667</v>
      </c>
      <c r="P284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t="s">
        <v>8269</v>
      </c>
      <c r="T2847" t="b">
        <v>0</v>
      </c>
      <c r="U2847" t="str">
        <f t="shared" si="314"/>
        <v>Unsuccessful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8223</v>
      </c>
      <c r="H2848" t="s">
        <v>8244</v>
      </c>
      <c r="I2848" s="10">
        <f t="shared" si="312"/>
        <v>42153.692060185189</v>
      </c>
      <c r="J2848" s="10">
        <f t="shared" si="313"/>
        <v>42108.692060185189</v>
      </c>
      <c r="K2848">
        <v>1432917394</v>
      </c>
      <c r="L2848">
        <v>1429029394</v>
      </c>
      <c r="M2848" t="b">
        <v>0</v>
      </c>
      <c r="N2848">
        <v>0</v>
      </c>
      <c r="O2848" s="5">
        <f t="shared" si="308"/>
        <v>0</v>
      </c>
      <c r="P2848" t="str">
        <f t="shared" si="309"/>
        <v>Received No Donations</v>
      </c>
      <c r="Q2848" t="str">
        <f t="shared" si="310"/>
        <v>theater</v>
      </c>
      <c r="R2848" t="str">
        <f t="shared" si="311"/>
        <v>plays</v>
      </c>
      <c r="S2848" t="s">
        <v>8269</v>
      </c>
      <c r="T2848" t="b">
        <v>0</v>
      </c>
      <c r="U2848" t="str">
        <f t="shared" si="314"/>
        <v>Unsuccessful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8223</v>
      </c>
      <c r="H2849" t="s">
        <v>8244</v>
      </c>
      <c r="I2849" s="10">
        <f t="shared" si="312"/>
        <v>42513.806307870371</v>
      </c>
      <c r="J2849" s="10">
        <f t="shared" si="313"/>
        <v>42453.806307870371</v>
      </c>
      <c r="K2849">
        <v>1464031265</v>
      </c>
      <c r="L2849">
        <v>1458847265</v>
      </c>
      <c r="M2849" t="b">
        <v>0</v>
      </c>
      <c r="N2849">
        <v>0</v>
      </c>
      <c r="O2849" s="5">
        <f t="shared" si="308"/>
        <v>0</v>
      </c>
      <c r="P2849" t="str">
        <f t="shared" si="309"/>
        <v>Received No Donations</v>
      </c>
      <c r="Q2849" t="str">
        <f t="shared" si="310"/>
        <v>theater</v>
      </c>
      <c r="R2849" t="str">
        <f t="shared" si="311"/>
        <v>plays</v>
      </c>
      <c r="S2849" t="s">
        <v>8269</v>
      </c>
      <c r="T2849" t="b">
        <v>0</v>
      </c>
      <c r="U2849" t="str">
        <f t="shared" si="314"/>
        <v>Unsuccessful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8223</v>
      </c>
      <c r="H2850" t="s">
        <v>8244</v>
      </c>
      <c r="I2850" s="10">
        <f t="shared" si="312"/>
        <v>42153.648831018523</v>
      </c>
      <c r="J2850" s="10">
        <f t="shared" si="313"/>
        <v>42123.648831018523</v>
      </c>
      <c r="K2850">
        <v>1432913659</v>
      </c>
      <c r="L2850">
        <v>1430321659</v>
      </c>
      <c r="M2850" t="b">
        <v>0</v>
      </c>
      <c r="N2850">
        <v>3</v>
      </c>
      <c r="O2850" s="5">
        <f t="shared" si="308"/>
        <v>2E-3</v>
      </c>
      <c r="P2850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t="s">
        <v>8269</v>
      </c>
      <c r="T2850" t="b">
        <v>0</v>
      </c>
      <c r="U2850" t="str">
        <f t="shared" si="314"/>
        <v>Unsuccessful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8224</v>
      </c>
      <c r="H2851" t="s">
        <v>8245</v>
      </c>
      <c r="I2851" s="10">
        <f t="shared" si="312"/>
        <v>42483.428240740745</v>
      </c>
      <c r="J2851" s="10">
        <f t="shared" si="313"/>
        <v>42453.428240740745</v>
      </c>
      <c r="K2851">
        <v>1461406600</v>
      </c>
      <c r="L2851">
        <v>1458814600</v>
      </c>
      <c r="M2851" t="b">
        <v>0</v>
      </c>
      <c r="N2851">
        <v>1</v>
      </c>
      <c r="O2851" s="5">
        <f t="shared" si="308"/>
        <v>0.01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t="s">
        <v>8269</v>
      </c>
      <c r="T2851" t="b">
        <v>0</v>
      </c>
      <c r="U2851" t="str">
        <f t="shared" si="314"/>
        <v>Unsuccessful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8223</v>
      </c>
      <c r="H2852" t="s">
        <v>8244</v>
      </c>
      <c r="I2852" s="10">
        <f t="shared" si="312"/>
        <v>41888.007071759261</v>
      </c>
      <c r="J2852" s="10">
        <f t="shared" si="313"/>
        <v>41858.007071759261</v>
      </c>
      <c r="K2852">
        <v>1409962211</v>
      </c>
      <c r="L2852">
        <v>1407370211</v>
      </c>
      <c r="M2852" t="b">
        <v>0</v>
      </c>
      <c r="N2852">
        <v>13</v>
      </c>
      <c r="O2852" s="5">
        <f t="shared" si="308"/>
        <v>3.8875E-2</v>
      </c>
      <c r="P2852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t="s">
        <v>8269</v>
      </c>
      <c r="T2852" t="b">
        <v>0</v>
      </c>
      <c r="U2852" t="str">
        <f t="shared" si="314"/>
        <v>Unsuccessful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8240</v>
      </c>
      <c r="H2853" t="s">
        <v>8247</v>
      </c>
      <c r="I2853" s="10">
        <f t="shared" si="312"/>
        <v>42398.970138888893</v>
      </c>
      <c r="J2853" s="10">
        <f t="shared" si="313"/>
        <v>42390.002650462964</v>
      </c>
      <c r="K2853">
        <v>1454109420</v>
      </c>
      <c r="L2853">
        <v>1453334629</v>
      </c>
      <c r="M2853" t="b">
        <v>0</v>
      </c>
      <c r="N2853">
        <v>0</v>
      </c>
      <c r="O2853" s="5">
        <f t="shared" si="308"/>
        <v>0</v>
      </c>
      <c r="P2853" t="str">
        <f t="shared" si="309"/>
        <v>Received No Donations</v>
      </c>
      <c r="Q2853" t="str">
        <f t="shared" si="310"/>
        <v>theater</v>
      </c>
      <c r="R2853" t="str">
        <f t="shared" si="311"/>
        <v>plays</v>
      </c>
      <c r="S2853" t="s">
        <v>8269</v>
      </c>
      <c r="T2853" t="b">
        <v>0</v>
      </c>
      <c r="U2853" t="str">
        <f t="shared" si="314"/>
        <v>Unsuccessful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8223</v>
      </c>
      <c r="H2854" t="s">
        <v>8244</v>
      </c>
      <c r="I2854" s="10">
        <f t="shared" si="312"/>
        <v>41811.045173611114</v>
      </c>
      <c r="J2854" s="10">
        <f t="shared" si="313"/>
        <v>41781.045173611114</v>
      </c>
      <c r="K2854">
        <v>1403312703</v>
      </c>
      <c r="L2854">
        <v>1400720703</v>
      </c>
      <c r="M2854" t="b">
        <v>0</v>
      </c>
      <c r="N2854">
        <v>6</v>
      </c>
      <c r="O2854" s="5">
        <f t="shared" si="308"/>
        <v>1.9E-2</v>
      </c>
      <c r="P2854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t="s">
        <v>8269</v>
      </c>
      <c r="T2854" t="b">
        <v>0</v>
      </c>
      <c r="U2854" t="str">
        <f t="shared" si="314"/>
        <v>Unsuccessful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8228</v>
      </c>
      <c r="H2855" t="s">
        <v>8249</v>
      </c>
      <c r="I2855" s="10">
        <f t="shared" si="312"/>
        <v>41896.190937499996</v>
      </c>
      <c r="J2855" s="10">
        <f t="shared" si="313"/>
        <v>41836.190937499996</v>
      </c>
      <c r="K2855">
        <v>1410669297</v>
      </c>
      <c r="L2855">
        <v>1405485297</v>
      </c>
      <c r="M2855" t="b">
        <v>0</v>
      </c>
      <c r="N2855">
        <v>0</v>
      </c>
      <c r="O2855" s="5">
        <f t="shared" si="308"/>
        <v>0</v>
      </c>
      <c r="P2855" t="str">
        <f t="shared" si="309"/>
        <v>Received No Donations</v>
      </c>
      <c r="Q2855" t="str">
        <f t="shared" si="310"/>
        <v>theater</v>
      </c>
      <c r="R2855" t="str">
        <f t="shared" si="311"/>
        <v>plays</v>
      </c>
      <c r="S2855" t="s">
        <v>8269</v>
      </c>
      <c r="T2855" t="b">
        <v>0</v>
      </c>
      <c r="U2855" t="str">
        <f t="shared" si="314"/>
        <v>Unsuccessful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8224</v>
      </c>
      <c r="H2856" t="s">
        <v>8245</v>
      </c>
      <c r="I2856" s="10">
        <f t="shared" si="312"/>
        <v>42131.71665509259</v>
      </c>
      <c r="J2856" s="10">
        <f t="shared" si="313"/>
        <v>42111.71665509259</v>
      </c>
      <c r="K2856">
        <v>1431018719</v>
      </c>
      <c r="L2856">
        <v>1429290719</v>
      </c>
      <c r="M2856" t="b">
        <v>0</v>
      </c>
      <c r="N2856">
        <v>14</v>
      </c>
      <c r="O2856" s="5">
        <f t="shared" si="308"/>
        <v>0.41699999999999998</v>
      </c>
      <c r="P2856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t="s">
        <v>8269</v>
      </c>
      <c r="T2856" t="b">
        <v>0</v>
      </c>
      <c r="U2856" t="str">
        <f t="shared" si="314"/>
        <v>Unsuccessful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8223</v>
      </c>
      <c r="H2857" t="s">
        <v>8244</v>
      </c>
      <c r="I2857" s="10">
        <f t="shared" si="312"/>
        <v>42398.981944444444</v>
      </c>
      <c r="J2857" s="10">
        <f t="shared" si="313"/>
        <v>42370.007766203707</v>
      </c>
      <c r="K2857">
        <v>1454110440</v>
      </c>
      <c r="L2857">
        <v>1451607071</v>
      </c>
      <c r="M2857" t="b">
        <v>0</v>
      </c>
      <c r="N2857">
        <v>5</v>
      </c>
      <c r="O2857" s="5">
        <f t="shared" si="308"/>
        <v>0.5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t="s">
        <v>8269</v>
      </c>
      <c r="T2857" t="b">
        <v>0</v>
      </c>
      <c r="U2857" t="str">
        <f t="shared" si="314"/>
        <v>Unsuccessful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8223</v>
      </c>
      <c r="H2858" t="s">
        <v>8244</v>
      </c>
      <c r="I2858" s="10">
        <f t="shared" si="312"/>
        <v>42224.898611111115</v>
      </c>
      <c r="J2858" s="10">
        <f t="shared" si="313"/>
        <v>42165.037581018521</v>
      </c>
      <c r="K2858">
        <v>1439069640</v>
      </c>
      <c r="L2858">
        <v>1433897647</v>
      </c>
      <c r="M2858" t="b">
        <v>0</v>
      </c>
      <c r="N2858">
        <v>6</v>
      </c>
      <c r="O2858" s="5">
        <f t="shared" si="308"/>
        <v>4.8666666666666664E-2</v>
      </c>
      <c r="P2858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t="s">
        <v>8269</v>
      </c>
      <c r="T2858" t="b">
        <v>0</v>
      </c>
      <c r="U2858" t="str">
        <f t="shared" si="314"/>
        <v>Unsuccessful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8237</v>
      </c>
      <c r="H2859" t="s">
        <v>8254</v>
      </c>
      <c r="I2859" s="10">
        <f t="shared" si="312"/>
        <v>42786.75</v>
      </c>
      <c r="J2859" s="10">
        <f t="shared" si="313"/>
        <v>42726.920081018514</v>
      </c>
      <c r="K2859">
        <v>1487613600</v>
      </c>
      <c r="L2859">
        <v>1482444295</v>
      </c>
      <c r="M2859" t="b">
        <v>0</v>
      </c>
      <c r="N2859">
        <v>15</v>
      </c>
      <c r="O2859" s="5">
        <f t="shared" si="308"/>
        <v>0.19736842105263158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t="s">
        <v>8269</v>
      </c>
      <c r="T2859" t="b">
        <v>0</v>
      </c>
      <c r="U2859" t="str">
        <f t="shared" si="314"/>
        <v>Unsuccessful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8232</v>
      </c>
      <c r="H2860" t="s">
        <v>8247</v>
      </c>
      <c r="I2860" s="10">
        <f t="shared" si="312"/>
        <v>41978.477777777778</v>
      </c>
      <c r="J2860" s="10">
        <f t="shared" si="313"/>
        <v>41954.545081018514</v>
      </c>
      <c r="K2860">
        <v>1417778880</v>
      </c>
      <c r="L2860">
        <v>1415711095</v>
      </c>
      <c r="M2860" t="b">
        <v>0</v>
      </c>
      <c r="N2860">
        <v>0</v>
      </c>
      <c r="O2860" s="5">
        <f t="shared" si="308"/>
        <v>0</v>
      </c>
      <c r="P2860" t="str">
        <f t="shared" si="309"/>
        <v>Received No Donations</v>
      </c>
      <c r="Q2860" t="str">
        <f t="shared" si="310"/>
        <v>theater</v>
      </c>
      <c r="R2860" t="str">
        <f t="shared" si="311"/>
        <v>plays</v>
      </c>
      <c r="S2860" t="s">
        <v>8269</v>
      </c>
      <c r="T2860" t="b">
        <v>0</v>
      </c>
      <c r="U2860" t="str">
        <f t="shared" si="314"/>
        <v>Unsuccessful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8225</v>
      </c>
      <c r="H2861" t="s">
        <v>8246</v>
      </c>
      <c r="I2861" s="10">
        <f t="shared" si="312"/>
        <v>42293.362314814818</v>
      </c>
      <c r="J2861" s="10">
        <f t="shared" si="313"/>
        <v>42233.362314814818</v>
      </c>
      <c r="K2861">
        <v>1444984904</v>
      </c>
      <c r="L2861">
        <v>1439800904</v>
      </c>
      <c r="M2861" t="b">
        <v>0</v>
      </c>
      <c r="N2861">
        <v>1</v>
      </c>
      <c r="O2861" s="5">
        <f t="shared" si="308"/>
        <v>1.7500000000000002E-2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t="s">
        <v>8269</v>
      </c>
      <c r="T2861" t="b">
        <v>0</v>
      </c>
      <c r="U2861" t="str">
        <f t="shared" si="314"/>
        <v>Unsuccessful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8223</v>
      </c>
      <c r="H2862" t="s">
        <v>8244</v>
      </c>
      <c r="I2862" s="10">
        <f t="shared" si="312"/>
        <v>42540.80064814815</v>
      </c>
      <c r="J2862" s="10">
        <f t="shared" si="313"/>
        <v>42480.80064814815</v>
      </c>
      <c r="K2862">
        <v>1466363576</v>
      </c>
      <c r="L2862">
        <v>1461179576</v>
      </c>
      <c r="M2862" t="b">
        <v>0</v>
      </c>
      <c r="N2862">
        <v>9</v>
      </c>
      <c r="O2862" s="5">
        <f t="shared" si="308"/>
        <v>6.6500000000000004E-2</v>
      </c>
      <c r="P2862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t="s">
        <v>8269</v>
      </c>
      <c r="T2862" t="b">
        <v>0</v>
      </c>
      <c r="U2862" t="str">
        <f t="shared" si="314"/>
        <v>Unsuccessful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8225</v>
      </c>
      <c r="H2863" t="s">
        <v>8246</v>
      </c>
      <c r="I2863" s="10">
        <f t="shared" si="312"/>
        <v>42271.590833333335</v>
      </c>
      <c r="J2863" s="10">
        <f t="shared" si="313"/>
        <v>42257.590833333335</v>
      </c>
      <c r="K2863">
        <v>1443103848</v>
      </c>
      <c r="L2863">
        <v>1441894248</v>
      </c>
      <c r="M2863" t="b">
        <v>0</v>
      </c>
      <c r="N2863">
        <v>3</v>
      </c>
      <c r="O2863" s="5">
        <f t="shared" si="308"/>
        <v>0.32</v>
      </c>
      <c r="P286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t="s">
        <v>8269</v>
      </c>
      <c r="T2863" t="b">
        <v>0</v>
      </c>
      <c r="U2863" t="str">
        <f t="shared" si="314"/>
        <v>Unsuccessful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8223</v>
      </c>
      <c r="H2864" t="s">
        <v>8244</v>
      </c>
      <c r="I2864" s="10">
        <f t="shared" si="312"/>
        <v>41814.789687500001</v>
      </c>
      <c r="J2864" s="10">
        <f t="shared" si="313"/>
        <v>41784.789687500001</v>
      </c>
      <c r="K2864">
        <v>1403636229</v>
      </c>
      <c r="L2864">
        <v>1401044229</v>
      </c>
      <c r="M2864" t="b">
        <v>0</v>
      </c>
      <c r="N2864">
        <v>3</v>
      </c>
      <c r="O2864" s="5">
        <f t="shared" si="308"/>
        <v>4.3307086614173228E-3</v>
      </c>
      <c r="P2864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t="s">
        <v>8269</v>
      </c>
      <c r="T2864" t="b">
        <v>0</v>
      </c>
      <c r="U2864" t="str">
        <f t="shared" si="314"/>
        <v>Unsuccessful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8223</v>
      </c>
      <c r="H2865" t="s">
        <v>8244</v>
      </c>
      <c r="I2865" s="10">
        <f t="shared" si="312"/>
        <v>41891.675034722226</v>
      </c>
      <c r="J2865" s="10">
        <f t="shared" si="313"/>
        <v>41831.675034722226</v>
      </c>
      <c r="K2865">
        <v>1410279123</v>
      </c>
      <c r="L2865">
        <v>1405095123</v>
      </c>
      <c r="M2865" t="b">
        <v>0</v>
      </c>
      <c r="N2865">
        <v>1</v>
      </c>
      <c r="O2865" s="5">
        <f t="shared" si="308"/>
        <v>4.0000000000000002E-4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t="s">
        <v>8269</v>
      </c>
      <c r="T2865" t="b">
        <v>0</v>
      </c>
      <c r="U2865" t="str">
        <f t="shared" si="314"/>
        <v>Unsuccessful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8224</v>
      </c>
      <c r="H2866" t="s">
        <v>8245</v>
      </c>
      <c r="I2866" s="10">
        <f t="shared" si="312"/>
        <v>42202.554166666669</v>
      </c>
      <c r="J2866" s="10">
        <f t="shared" si="313"/>
        <v>42172.613506944443</v>
      </c>
      <c r="K2866">
        <v>1437139080</v>
      </c>
      <c r="L2866">
        <v>1434552207</v>
      </c>
      <c r="M2866" t="b">
        <v>0</v>
      </c>
      <c r="N2866">
        <v>3</v>
      </c>
      <c r="O2866" s="5">
        <f t="shared" si="308"/>
        <v>1.6E-2</v>
      </c>
      <c r="P2866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t="s">
        <v>8269</v>
      </c>
      <c r="T2866" t="b">
        <v>0</v>
      </c>
      <c r="U2866" t="str">
        <f t="shared" si="314"/>
        <v>Unsuccessful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8223</v>
      </c>
      <c r="H2867" t="s">
        <v>8244</v>
      </c>
      <c r="I2867" s="10">
        <f t="shared" si="312"/>
        <v>42010.114108796297</v>
      </c>
      <c r="J2867" s="10">
        <f t="shared" si="313"/>
        <v>41950.114108796297</v>
      </c>
      <c r="K2867">
        <v>1420512259</v>
      </c>
      <c r="L2867">
        <v>1415328259</v>
      </c>
      <c r="M2867" t="b">
        <v>0</v>
      </c>
      <c r="N2867">
        <v>0</v>
      </c>
      <c r="O2867" s="5">
        <f t="shared" si="308"/>
        <v>0</v>
      </c>
      <c r="P2867" t="str">
        <f t="shared" si="309"/>
        <v>Received No Donations</v>
      </c>
      <c r="Q2867" t="str">
        <f t="shared" si="310"/>
        <v>theater</v>
      </c>
      <c r="R2867" t="str">
        <f t="shared" si="311"/>
        <v>plays</v>
      </c>
      <c r="S2867" t="s">
        <v>8269</v>
      </c>
      <c r="T2867" t="b">
        <v>0</v>
      </c>
      <c r="U2867" t="str">
        <f t="shared" si="314"/>
        <v>Unsuccessful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8223</v>
      </c>
      <c r="H2868" t="s">
        <v>8244</v>
      </c>
      <c r="I2868" s="10">
        <f t="shared" si="312"/>
        <v>42657.916666666672</v>
      </c>
      <c r="J2868" s="10">
        <f t="shared" si="313"/>
        <v>42627.955104166671</v>
      </c>
      <c r="K2868">
        <v>1476482400</v>
      </c>
      <c r="L2868">
        <v>1473893721</v>
      </c>
      <c r="M2868" t="b">
        <v>0</v>
      </c>
      <c r="N2868">
        <v>2</v>
      </c>
      <c r="O2868" s="5">
        <f t="shared" si="308"/>
        <v>8.9999999999999993E-3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t="s">
        <v>8269</v>
      </c>
      <c r="T2868" t="b">
        <v>0</v>
      </c>
      <c r="U2868" t="str">
        <f t="shared" si="314"/>
        <v>Unsuccessful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8223</v>
      </c>
      <c r="H2869" t="s">
        <v>8244</v>
      </c>
      <c r="I2869" s="10">
        <f t="shared" si="312"/>
        <v>42555.166666666672</v>
      </c>
      <c r="J2869" s="10">
        <f t="shared" si="313"/>
        <v>42531.195277777777</v>
      </c>
      <c r="K2869">
        <v>1467604800</v>
      </c>
      <c r="L2869">
        <v>1465533672</v>
      </c>
      <c r="M2869" t="b">
        <v>0</v>
      </c>
      <c r="N2869">
        <v>10</v>
      </c>
      <c r="O2869" s="5">
        <f t="shared" si="308"/>
        <v>0.2016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t="s">
        <v>8269</v>
      </c>
      <c r="T2869" t="b">
        <v>0</v>
      </c>
      <c r="U2869" t="str">
        <f t="shared" si="314"/>
        <v>Unsuccessful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8223</v>
      </c>
      <c r="H2870" t="s">
        <v>8244</v>
      </c>
      <c r="I2870" s="10">
        <f t="shared" si="312"/>
        <v>42648.827013888891</v>
      </c>
      <c r="J2870" s="10">
        <f t="shared" si="313"/>
        <v>42618.827013888891</v>
      </c>
      <c r="K2870">
        <v>1475697054</v>
      </c>
      <c r="L2870">
        <v>1473105054</v>
      </c>
      <c r="M2870" t="b">
        <v>0</v>
      </c>
      <c r="N2870">
        <v>60</v>
      </c>
      <c r="O2870" s="5">
        <f t="shared" si="308"/>
        <v>0.42011733333333334</v>
      </c>
      <c r="P2870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t="s">
        <v>8269</v>
      </c>
      <c r="T2870" t="b">
        <v>0</v>
      </c>
      <c r="U2870" t="str">
        <f t="shared" si="314"/>
        <v>Unsuccessful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8223</v>
      </c>
      <c r="H2871" t="s">
        <v>8244</v>
      </c>
      <c r="I2871" s="10">
        <f t="shared" si="312"/>
        <v>42570.593530092592</v>
      </c>
      <c r="J2871" s="10">
        <f t="shared" si="313"/>
        <v>42540.593530092592</v>
      </c>
      <c r="K2871">
        <v>1468937681</v>
      </c>
      <c r="L2871">
        <v>1466345681</v>
      </c>
      <c r="M2871" t="b">
        <v>0</v>
      </c>
      <c r="N2871">
        <v>5</v>
      </c>
      <c r="O2871" s="5">
        <f t="shared" si="308"/>
        <v>8.8500000000000002E-3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t="s">
        <v>8269</v>
      </c>
      <c r="T2871" t="b">
        <v>0</v>
      </c>
      <c r="U2871" t="str">
        <f t="shared" si="314"/>
        <v>Unsuccessful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8223</v>
      </c>
      <c r="H2872" t="s">
        <v>8244</v>
      </c>
      <c r="I2872" s="10">
        <f t="shared" si="312"/>
        <v>41776.189409722225</v>
      </c>
      <c r="J2872" s="10">
        <f t="shared" si="313"/>
        <v>41746.189409722225</v>
      </c>
      <c r="K2872">
        <v>1400301165</v>
      </c>
      <c r="L2872">
        <v>1397709165</v>
      </c>
      <c r="M2872" t="b">
        <v>0</v>
      </c>
      <c r="N2872">
        <v>9</v>
      </c>
      <c r="O2872" s="5">
        <f t="shared" si="308"/>
        <v>0.15</v>
      </c>
      <c r="P2872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t="s">
        <v>8269</v>
      </c>
      <c r="T2872" t="b">
        <v>0</v>
      </c>
      <c r="U2872" t="str">
        <f t="shared" si="314"/>
        <v>Unsuccessful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8223</v>
      </c>
      <c r="H2873" t="s">
        <v>8244</v>
      </c>
      <c r="I2873" s="10">
        <f t="shared" si="312"/>
        <v>41994.738576388889</v>
      </c>
      <c r="J2873" s="10">
        <f t="shared" si="313"/>
        <v>41974.738576388889</v>
      </c>
      <c r="K2873">
        <v>1419183813</v>
      </c>
      <c r="L2873">
        <v>1417455813</v>
      </c>
      <c r="M2873" t="b">
        <v>0</v>
      </c>
      <c r="N2873">
        <v>13</v>
      </c>
      <c r="O2873" s="5">
        <f t="shared" si="308"/>
        <v>4.6699999999999998E-2</v>
      </c>
      <c r="P287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t="s">
        <v>8269</v>
      </c>
      <c r="T2873" t="b">
        <v>0</v>
      </c>
      <c r="U2873" t="str">
        <f t="shared" si="314"/>
        <v>Unsuccessful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8223</v>
      </c>
      <c r="H2874" t="s">
        <v>8244</v>
      </c>
      <c r="I2874" s="10">
        <f t="shared" si="312"/>
        <v>42175.11618055556</v>
      </c>
      <c r="J2874" s="10">
        <f t="shared" si="313"/>
        <v>42115.11618055556</v>
      </c>
      <c r="K2874">
        <v>1434768438</v>
      </c>
      <c r="L2874">
        <v>1429584438</v>
      </c>
      <c r="M2874" t="b">
        <v>0</v>
      </c>
      <c r="N2874">
        <v>0</v>
      </c>
      <c r="O2874" s="5">
        <f t="shared" si="308"/>
        <v>0</v>
      </c>
      <c r="P2874" t="str">
        <f t="shared" si="309"/>
        <v>Received No Donations</v>
      </c>
      <c r="Q2874" t="str">
        <f t="shared" si="310"/>
        <v>theater</v>
      </c>
      <c r="R2874" t="str">
        <f t="shared" si="311"/>
        <v>plays</v>
      </c>
      <c r="S2874" t="s">
        <v>8269</v>
      </c>
      <c r="T2874" t="b">
        <v>0</v>
      </c>
      <c r="U2874" t="str">
        <f t="shared" si="314"/>
        <v>Unsuccessful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8223</v>
      </c>
      <c r="H2875" t="s">
        <v>8244</v>
      </c>
      <c r="I2875" s="10">
        <f t="shared" si="312"/>
        <v>42032.817488425921</v>
      </c>
      <c r="J2875" s="10">
        <f t="shared" si="313"/>
        <v>42002.817488425921</v>
      </c>
      <c r="K2875">
        <v>1422473831</v>
      </c>
      <c r="L2875">
        <v>1419881831</v>
      </c>
      <c r="M2875" t="b">
        <v>0</v>
      </c>
      <c r="N2875">
        <v>8</v>
      </c>
      <c r="O2875" s="5">
        <f t="shared" si="308"/>
        <v>0.38119999999999998</v>
      </c>
      <c r="P2875">
        <f t="shared" si="309"/>
        <v>119.125</v>
      </c>
      <c r="Q2875" t="str">
        <f t="shared" si="310"/>
        <v>theater</v>
      </c>
      <c r="R2875" t="str">
        <f t="shared" si="311"/>
        <v>plays</v>
      </c>
      <c r="S2875" t="s">
        <v>8269</v>
      </c>
      <c r="T2875" t="b">
        <v>0</v>
      </c>
      <c r="U2875" t="str">
        <f t="shared" si="314"/>
        <v>Unsuccessful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8223</v>
      </c>
      <c r="H2876" t="s">
        <v>8244</v>
      </c>
      <c r="I2876" s="10">
        <f t="shared" si="312"/>
        <v>42752.84474537037</v>
      </c>
      <c r="J2876" s="10">
        <f t="shared" si="313"/>
        <v>42722.84474537037</v>
      </c>
      <c r="K2876">
        <v>1484684186</v>
      </c>
      <c r="L2876">
        <v>1482092186</v>
      </c>
      <c r="M2876" t="b">
        <v>0</v>
      </c>
      <c r="N2876">
        <v>3</v>
      </c>
      <c r="O2876" s="5">
        <f t="shared" si="308"/>
        <v>5.4199999999999998E-2</v>
      </c>
      <c r="P2876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t="s">
        <v>8269</v>
      </c>
      <c r="T2876" t="b">
        <v>0</v>
      </c>
      <c r="U2876" t="str">
        <f t="shared" si="314"/>
        <v>Unsuccessful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8223</v>
      </c>
      <c r="H2877" t="s">
        <v>8244</v>
      </c>
      <c r="I2877" s="10">
        <f t="shared" si="312"/>
        <v>42495.128391203703</v>
      </c>
      <c r="J2877" s="10">
        <f t="shared" si="313"/>
        <v>42465.128391203703</v>
      </c>
      <c r="K2877">
        <v>1462417493</v>
      </c>
      <c r="L2877">
        <v>1459825493</v>
      </c>
      <c r="M2877" t="b">
        <v>0</v>
      </c>
      <c r="N2877">
        <v>3</v>
      </c>
      <c r="O2877" s="5">
        <f t="shared" si="308"/>
        <v>3.5E-4</v>
      </c>
      <c r="P287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t="s">
        <v>8269</v>
      </c>
      <c r="T2877" t="b">
        <v>0</v>
      </c>
      <c r="U2877" t="str">
        <f t="shared" si="314"/>
        <v>Unsuccessful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8223</v>
      </c>
      <c r="H2878" t="s">
        <v>8244</v>
      </c>
      <c r="I2878" s="10">
        <f t="shared" si="312"/>
        <v>42201.743969907402</v>
      </c>
      <c r="J2878" s="10">
        <f t="shared" si="313"/>
        <v>42171.743969907402</v>
      </c>
      <c r="K2878">
        <v>1437069079</v>
      </c>
      <c r="L2878">
        <v>1434477079</v>
      </c>
      <c r="M2878" t="b">
        <v>0</v>
      </c>
      <c r="N2878">
        <v>0</v>
      </c>
      <c r="O2878" s="5">
        <f t="shared" si="308"/>
        <v>0</v>
      </c>
      <c r="P2878" t="str">
        <f t="shared" si="309"/>
        <v>Received No Donations</v>
      </c>
      <c r="Q2878" t="str">
        <f t="shared" si="310"/>
        <v>theater</v>
      </c>
      <c r="R2878" t="str">
        <f t="shared" si="311"/>
        <v>plays</v>
      </c>
      <c r="S2878" t="s">
        <v>8269</v>
      </c>
      <c r="T2878" t="b">
        <v>0</v>
      </c>
      <c r="U2878" t="str">
        <f t="shared" si="314"/>
        <v>Unsuccessful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8223</v>
      </c>
      <c r="H2879" t="s">
        <v>8244</v>
      </c>
      <c r="I2879" s="10">
        <f t="shared" si="312"/>
        <v>42704.708333333328</v>
      </c>
      <c r="J2879" s="10">
        <f t="shared" si="313"/>
        <v>42672.955138888894</v>
      </c>
      <c r="K2879">
        <v>1480525200</v>
      </c>
      <c r="L2879">
        <v>1477781724</v>
      </c>
      <c r="M2879" t="b">
        <v>0</v>
      </c>
      <c r="N2879">
        <v>6</v>
      </c>
      <c r="O2879" s="5">
        <f t="shared" si="308"/>
        <v>0.10833333333333334</v>
      </c>
      <c r="P2879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t="s">
        <v>8269</v>
      </c>
      <c r="T2879" t="b">
        <v>0</v>
      </c>
      <c r="U2879" t="str">
        <f t="shared" si="314"/>
        <v>Unsuccessful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8224</v>
      </c>
      <c r="H2880" t="s">
        <v>8245</v>
      </c>
      <c r="I2880" s="10">
        <f t="shared" si="312"/>
        <v>42188.615682870368</v>
      </c>
      <c r="J2880" s="10">
        <f t="shared" si="313"/>
        <v>42128.615682870368</v>
      </c>
      <c r="K2880">
        <v>1435934795</v>
      </c>
      <c r="L2880">
        <v>1430750795</v>
      </c>
      <c r="M2880" t="b">
        <v>0</v>
      </c>
      <c r="N2880">
        <v>4</v>
      </c>
      <c r="O2880" s="5">
        <f t="shared" si="308"/>
        <v>2.1000000000000001E-2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t="s">
        <v>8269</v>
      </c>
      <c r="T2880" t="b">
        <v>0</v>
      </c>
      <c r="U2880" t="str">
        <f t="shared" si="314"/>
        <v>Unsuccessful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8223</v>
      </c>
      <c r="H2881" t="s">
        <v>8244</v>
      </c>
      <c r="I2881" s="10">
        <f t="shared" si="312"/>
        <v>42389.725243055553</v>
      </c>
      <c r="J2881" s="10">
        <f t="shared" si="313"/>
        <v>42359.725243055553</v>
      </c>
      <c r="K2881">
        <v>1453310661</v>
      </c>
      <c r="L2881">
        <v>1450718661</v>
      </c>
      <c r="M2881" t="b">
        <v>0</v>
      </c>
      <c r="N2881">
        <v>1</v>
      </c>
      <c r="O2881" s="5">
        <f t="shared" si="308"/>
        <v>2.5892857142857141E-3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t="s">
        <v>8269</v>
      </c>
      <c r="T2881" t="b">
        <v>0</v>
      </c>
      <c r="U2881" t="str">
        <f t="shared" si="314"/>
        <v>Unsuccessful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8223</v>
      </c>
      <c r="H2882" t="s">
        <v>8244</v>
      </c>
      <c r="I2882" s="10">
        <f t="shared" si="312"/>
        <v>42236.711805555555</v>
      </c>
      <c r="J2882" s="10">
        <f t="shared" si="313"/>
        <v>42192.905694444446</v>
      </c>
      <c r="K2882">
        <v>1440090300</v>
      </c>
      <c r="L2882">
        <v>1436305452</v>
      </c>
      <c r="M2882" t="b">
        <v>0</v>
      </c>
      <c r="N2882">
        <v>29</v>
      </c>
      <c r="O2882" s="5">
        <f t="shared" ref="O2882:O2945" si="315">E2882/D2882</f>
        <v>0.23333333333333334</v>
      </c>
      <c r="P2882">
        <f t="shared" ref="P2882:P2945" si="316">IFERROR((E2882/N2882),"Received No Donations")</f>
        <v>96.551724137931032</v>
      </c>
      <c r="Q2882" t="str">
        <f t="shared" ref="Q2882:Q2945" si="317">LEFT(S2882,FIND("/",S2882)-1)</f>
        <v>theater</v>
      </c>
      <c r="R2882" t="str">
        <f t="shared" ref="R2882:R2945" si="318">RIGHT(S2882,LEN(S2882)-FIND("/",S2882))</f>
        <v>plays</v>
      </c>
      <c r="S2882" t="s">
        <v>8269</v>
      </c>
      <c r="T2882" t="b">
        <v>0</v>
      </c>
      <c r="U2882" t="str">
        <f t="shared" si="314"/>
        <v>Unsuccessful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8223</v>
      </c>
      <c r="H2883" t="s">
        <v>8244</v>
      </c>
      <c r="I2883" s="10">
        <f t="shared" ref="I2883:I2946" si="319">((K2883/86400)/IF(LEN(K2883)=13,1000,1))+DATE(1970,1,1)</f>
        <v>41976.639305555553</v>
      </c>
      <c r="J2883" s="10">
        <f t="shared" ref="J2883:J2946" si="320">((L2883/86400)/IF(LEN(L2883)=13,1000,1))+DATE(1970,1,1)</f>
        <v>41916.597638888888</v>
      </c>
      <c r="K2883">
        <v>1417620036</v>
      </c>
      <c r="L2883">
        <v>1412432436</v>
      </c>
      <c r="M2883" t="b">
        <v>0</v>
      </c>
      <c r="N2883">
        <v>0</v>
      </c>
      <c r="O2883" s="5">
        <f t="shared" si="315"/>
        <v>0</v>
      </c>
      <c r="P2883" t="str">
        <f t="shared" si="316"/>
        <v>Received No Donations</v>
      </c>
      <c r="Q2883" t="str">
        <f t="shared" si="317"/>
        <v>theater</v>
      </c>
      <c r="R2883" t="str">
        <f t="shared" si="318"/>
        <v>plays</v>
      </c>
      <c r="S2883" t="s">
        <v>8269</v>
      </c>
      <c r="T2883" t="b">
        <v>0</v>
      </c>
      <c r="U2883" t="str">
        <f t="shared" ref="U2883:U2946" si="321">IF(F2883="successful","Successful","Unsuccessful")</f>
        <v>Unsuccessful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8223</v>
      </c>
      <c r="H2884" t="s">
        <v>8244</v>
      </c>
      <c r="I2884" s="10">
        <f t="shared" si="319"/>
        <v>42491.596273148149</v>
      </c>
      <c r="J2884" s="10">
        <f t="shared" si="320"/>
        <v>42461.596273148149</v>
      </c>
      <c r="K2884">
        <v>1462112318</v>
      </c>
      <c r="L2884">
        <v>1459520318</v>
      </c>
      <c r="M2884" t="b">
        <v>0</v>
      </c>
      <c r="N2884">
        <v>4</v>
      </c>
      <c r="O2884" s="5">
        <f t="shared" si="315"/>
        <v>0.33600000000000002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t="s">
        <v>8269</v>
      </c>
      <c r="T2884" t="b">
        <v>0</v>
      </c>
      <c r="U2884" t="str">
        <f t="shared" si="321"/>
        <v>Unsuccessful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8223</v>
      </c>
      <c r="H2885" t="s">
        <v>8244</v>
      </c>
      <c r="I2885" s="10">
        <f t="shared" si="319"/>
        <v>42406.207638888889</v>
      </c>
      <c r="J2885" s="10">
        <f t="shared" si="320"/>
        <v>42370.90320601852</v>
      </c>
      <c r="K2885">
        <v>1454734740</v>
      </c>
      <c r="L2885">
        <v>1451684437</v>
      </c>
      <c r="M2885" t="b">
        <v>0</v>
      </c>
      <c r="N2885">
        <v>5</v>
      </c>
      <c r="O2885" s="5">
        <f t="shared" si="315"/>
        <v>0.1908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t="s">
        <v>8269</v>
      </c>
      <c r="T2885" t="b">
        <v>0</v>
      </c>
      <c r="U2885" t="str">
        <f t="shared" si="321"/>
        <v>Unsuccessful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8223</v>
      </c>
      <c r="H2886" t="s">
        <v>8244</v>
      </c>
      <c r="I2886" s="10">
        <f t="shared" si="319"/>
        <v>41978.727256944447</v>
      </c>
      <c r="J2886" s="10">
        <f t="shared" si="320"/>
        <v>41948.727256944447</v>
      </c>
      <c r="K2886">
        <v>1417800435</v>
      </c>
      <c r="L2886">
        <v>1415208435</v>
      </c>
      <c r="M2886" t="b">
        <v>0</v>
      </c>
      <c r="N2886">
        <v>4</v>
      </c>
      <c r="O2886" s="5">
        <f t="shared" si="315"/>
        <v>4.1111111111111114E-3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t="s">
        <v>8269</v>
      </c>
      <c r="T2886" t="b">
        <v>0</v>
      </c>
      <c r="U2886" t="str">
        <f t="shared" si="321"/>
        <v>Unsuccessful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8223</v>
      </c>
      <c r="H2887" t="s">
        <v>8244</v>
      </c>
      <c r="I2887" s="10">
        <f t="shared" si="319"/>
        <v>42077.034733796296</v>
      </c>
      <c r="J2887" s="10">
        <f t="shared" si="320"/>
        <v>42047.07640046296</v>
      </c>
      <c r="K2887">
        <v>1426294201</v>
      </c>
      <c r="L2887">
        <v>1423705801</v>
      </c>
      <c r="M2887" t="b">
        <v>0</v>
      </c>
      <c r="N2887">
        <v>5</v>
      </c>
      <c r="O2887" s="5">
        <f t="shared" si="315"/>
        <v>0.32500000000000001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t="s">
        <v>8269</v>
      </c>
      <c r="T2887" t="b">
        <v>0</v>
      </c>
      <c r="U2887" t="str">
        <f t="shared" si="321"/>
        <v>Unsuccessful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8223</v>
      </c>
      <c r="H2888" t="s">
        <v>8244</v>
      </c>
      <c r="I2888" s="10">
        <f t="shared" si="319"/>
        <v>42266.165972222225</v>
      </c>
      <c r="J2888" s="10">
        <f t="shared" si="320"/>
        <v>42261.632916666669</v>
      </c>
      <c r="K2888">
        <v>1442635140</v>
      </c>
      <c r="L2888">
        <v>1442243484</v>
      </c>
      <c r="M2888" t="b">
        <v>0</v>
      </c>
      <c r="N2888">
        <v>1</v>
      </c>
      <c r="O2888" s="5">
        <f t="shared" si="315"/>
        <v>0.05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t="s">
        <v>8269</v>
      </c>
      <c r="T2888" t="b">
        <v>0</v>
      </c>
      <c r="U2888" t="str">
        <f t="shared" si="321"/>
        <v>Unsuccessful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8223</v>
      </c>
      <c r="H2889" t="s">
        <v>8244</v>
      </c>
      <c r="I2889" s="10">
        <f t="shared" si="319"/>
        <v>42015.427361111113</v>
      </c>
      <c r="J2889" s="10">
        <f t="shared" si="320"/>
        <v>41985.427361111113</v>
      </c>
      <c r="K2889">
        <v>1420971324</v>
      </c>
      <c r="L2889">
        <v>1418379324</v>
      </c>
      <c r="M2889" t="b">
        <v>0</v>
      </c>
      <c r="N2889">
        <v>1</v>
      </c>
      <c r="O2889" s="5">
        <f t="shared" si="315"/>
        <v>1.6666666666666668E-3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t="s">
        <v>8269</v>
      </c>
      <c r="T2889" t="b">
        <v>0</v>
      </c>
      <c r="U2889" t="str">
        <f t="shared" si="321"/>
        <v>Unsuccessful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8223</v>
      </c>
      <c r="H2890" t="s">
        <v>8244</v>
      </c>
      <c r="I2890" s="10">
        <f t="shared" si="319"/>
        <v>41930.207638888889</v>
      </c>
      <c r="J2890" s="10">
        <f t="shared" si="320"/>
        <v>41922.535185185188</v>
      </c>
      <c r="K2890">
        <v>1413608340</v>
      </c>
      <c r="L2890">
        <v>1412945440</v>
      </c>
      <c r="M2890" t="b">
        <v>0</v>
      </c>
      <c r="N2890">
        <v>0</v>
      </c>
      <c r="O2890" s="5">
        <f t="shared" si="315"/>
        <v>0</v>
      </c>
      <c r="P2890" t="str">
        <f t="shared" si="316"/>
        <v>Received No Donations</v>
      </c>
      <c r="Q2890" t="str">
        <f t="shared" si="317"/>
        <v>theater</v>
      </c>
      <c r="R2890" t="str">
        <f t="shared" si="318"/>
        <v>plays</v>
      </c>
      <c r="S2890" t="s">
        <v>8269</v>
      </c>
      <c r="T2890" t="b">
        <v>0</v>
      </c>
      <c r="U2890" t="str">
        <f t="shared" si="321"/>
        <v>Unsuccessful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8223</v>
      </c>
      <c r="H2891" t="s">
        <v>8244</v>
      </c>
      <c r="I2891" s="10">
        <f t="shared" si="319"/>
        <v>41880.863252314812</v>
      </c>
      <c r="J2891" s="10">
        <f t="shared" si="320"/>
        <v>41850.863252314812</v>
      </c>
      <c r="K2891">
        <v>1409344985</v>
      </c>
      <c r="L2891">
        <v>1406752985</v>
      </c>
      <c r="M2891" t="b">
        <v>0</v>
      </c>
      <c r="N2891">
        <v>14</v>
      </c>
      <c r="O2891" s="5">
        <f t="shared" si="315"/>
        <v>0.38066666666666665</v>
      </c>
      <c r="P2891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t="s">
        <v>8269</v>
      </c>
      <c r="T2891" t="b">
        <v>0</v>
      </c>
      <c r="U2891" t="str">
        <f t="shared" si="321"/>
        <v>Unsuccessful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8223</v>
      </c>
      <c r="H2892" t="s">
        <v>8244</v>
      </c>
      <c r="I2892" s="10">
        <f t="shared" si="319"/>
        <v>41860.125</v>
      </c>
      <c r="J2892" s="10">
        <f t="shared" si="320"/>
        <v>41831.742962962962</v>
      </c>
      <c r="K2892">
        <v>1407553200</v>
      </c>
      <c r="L2892">
        <v>1405100992</v>
      </c>
      <c r="M2892" t="b">
        <v>0</v>
      </c>
      <c r="N2892">
        <v>3</v>
      </c>
      <c r="O2892" s="5">
        <f t="shared" si="315"/>
        <v>1.0500000000000001E-2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t="s">
        <v>8269</v>
      </c>
      <c r="T2892" t="b">
        <v>0</v>
      </c>
      <c r="U2892" t="str">
        <f t="shared" si="321"/>
        <v>Unsuccessful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8223</v>
      </c>
      <c r="H2893" t="s">
        <v>8244</v>
      </c>
      <c r="I2893" s="10">
        <f t="shared" si="319"/>
        <v>42475.84175925926</v>
      </c>
      <c r="J2893" s="10">
        <f t="shared" si="320"/>
        <v>42415.883425925931</v>
      </c>
      <c r="K2893">
        <v>1460751128</v>
      </c>
      <c r="L2893">
        <v>1455570728</v>
      </c>
      <c r="M2893" t="b">
        <v>0</v>
      </c>
      <c r="N2893">
        <v>10</v>
      </c>
      <c r="O2893" s="5">
        <f t="shared" si="315"/>
        <v>2.7300000000000001E-2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t="s">
        <v>8269</v>
      </c>
      <c r="T2893" t="b">
        <v>0</v>
      </c>
      <c r="U2893" t="str">
        <f t="shared" si="321"/>
        <v>Unsuccessful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8223</v>
      </c>
      <c r="H2894" t="s">
        <v>8244</v>
      </c>
      <c r="I2894" s="10">
        <f t="shared" si="319"/>
        <v>41876.875</v>
      </c>
      <c r="J2894" s="10">
        <f t="shared" si="320"/>
        <v>41869.714166666665</v>
      </c>
      <c r="K2894">
        <v>1409000400</v>
      </c>
      <c r="L2894">
        <v>1408381704</v>
      </c>
      <c r="M2894" t="b">
        <v>0</v>
      </c>
      <c r="N2894">
        <v>17</v>
      </c>
      <c r="O2894" s="5">
        <f t="shared" si="315"/>
        <v>9.0909090909090912E-2</v>
      </c>
      <c r="P2894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t="s">
        <v>8269</v>
      </c>
      <c r="T2894" t="b">
        <v>0</v>
      </c>
      <c r="U2894" t="str">
        <f t="shared" si="321"/>
        <v>Unsuccessful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8223</v>
      </c>
      <c r="H2895" t="s">
        <v>8244</v>
      </c>
      <c r="I2895" s="10">
        <f t="shared" si="319"/>
        <v>42013.083333333328</v>
      </c>
      <c r="J2895" s="10">
        <f t="shared" si="320"/>
        <v>41953.773090277777</v>
      </c>
      <c r="K2895">
        <v>1420768800</v>
      </c>
      <c r="L2895">
        <v>1415644395</v>
      </c>
      <c r="M2895" t="b">
        <v>0</v>
      </c>
      <c r="N2895">
        <v>2</v>
      </c>
      <c r="O2895" s="5">
        <f t="shared" si="315"/>
        <v>5.0000000000000001E-3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t="s">
        <v>8269</v>
      </c>
      <c r="T2895" t="b">
        <v>0</v>
      </c>
      <c r="U2895" t="str">
        <f t="shared" si="321"/>
        <v>Unsuccessful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8223</v>
      </c>
      <c r="H2896" t="s">
        <v>8244</v>
      </c>
      <c r="I2896" s="10">
        <f t="shared" si="319"/>
        <v>42097.944618055553</v>
      </c>
      <c r="J2896" s="10">
        <f t="shared" si="320"/>
        <v>42037.986284722225</v>
      </c>
      <c r="K2896">
        <v>1428100815</v>
      </c>
      <c r="L2896">
        <v>1422920415</v>
      </c>
      <c r="M2896" t="b">
        <v>0</v>
      </c>
      <c r="N2896">
        <v>0</v>
      </c>
      <c r="O2896" s="5">
        <f t="shared" si="315"/>
        <v>0</v>
      </c>
      <c r="P2896" t="str">
        <f t="shared" si="316"/>
        <v>Received No Donations</v>
      </c>
      <c r="Q2896" t="str">
        <f t="shared" si="317"/>
        <v>theater</v>
      </c>
      <c r="R2896" t="str">
        <f t="shared" si="318"/>
        <v>plays</v>
      </c>
      <c r="S2896" t="s">
        <v>8269</v>
      </c>
      <c r="T2896" t="b">
        <v>0</v>
      </c>
      <c r="U2896" t="str">
        <f t="shared" si="321"/>
        <v>Unsuccessful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8223</v>
      </c>
      <c r="H2897" t="s">
        <v>8244</v>
      </c>
      <c r="I2897" s="10">
        <f t="shared" si="319"/>
        <v>41812.875</v>
      </c>
      <c r="J2897" s="10">
        <f t="shared" si="320"/>
        <v>41811.555462962962</v>
      </c>
      <c r="K2897">
        <v>1403470800</v>
      </c>
      <c r="L2897">
        <v>1403356792</v>
      </c>
      <c r="M2897" t="b">
        <v>0</v>
      </c>
      <c r="N2897">
        <v>4</v>
      </c>
      <c r="O2897" s="5">
        <f t="shared" si="315"/>
        <v>4.5999999999999999E-2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t="s">
        <v>8269</v>
      </c>
      <c r="T2897" t="b">
        <v>0</v>
      </c>
      <c r="U2897" t="str">
        <f t="shared" si="321"/>
        <v>Unsuccessful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8223</v>
      </c>
      <c r="H2898" t="s">
        <v>8244</v>
      </c>
      <c r="I2898" s="10">
        <f t="shared" si="319"/>
        <v>42716.25</v>
      </c>
      <c r="J2898" s="10">
        <f t="shared" si="320"/>
        <v>42701.908807870372</v>
      </c>
      <c r="K2898">
        <v>1481522400</v>
      </c>
      <c r="L2898">
        <v>1480283321</v>
      </c>
      <c r="M2898" t="b">
        <v>0</v>
      </c>
      <c r="N2898">
        <v>12</v>
      </c>
      <c r="O2898" s="5">
        <f t="shared" si="315"/>
        <v>0.20833333333333334</v>
      </c>
      <c r="P2898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t="s">
        <v>8269</v>
      </c>
      <c r="T2898" t="b">
        <v>0</v>
      </c>
      <c r="U2898" t="str">
        <f t="shared" si="321"/>
        <v>Unsuccessful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8223</v>
      </c>
      <c r="H2899" t="s">
        <v>8244</v>
      </c>
      <c r="I2899" s="10">
        <f t="shared" si="319"/>
        <v>42288.645196759258</v>
      </c>
      <c r="J2899" s="10">
        <f t="shared" si="320"/>
        <v>42258.646504629629</v>
      </c>
      <c r="K2899">
        <v>1444577345</v>
      </c>
      <c r="L2899">
        <v>1441985458</v>
      </c>
      <c r="M2899" t="b">
        <v>0</v>
      </c>
      <c r="N2899">
        <v>3</v>
      </c>
      <c r="O2899" s="5">
        <f t="shared" si="315"/>
        <v>4.583333333333333E-2</v>
      </c>
      <c r="P2899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t="s">
        <v>8269</v>
      </c>
      <c r="T2899" t="b">
        <v>0</v>
      </c>
      <c r="U2899" t="str">
        <f t="shared" si="321"/>
        <v>Unsuccessful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8223</v>
      </c>
      <c r="H2900" t="s">
        <v>8244</v>
      </c>
      <c r="I2900" s="10">
        <f t="shared" si="319"/>
        <v>42308.664965277778</v>
      </c>
      <c r="J2900" s="10">
        <f t="shared" si="320"/>
        <v>42278.664965277778</v>
      </c>
      <c r="K2900">
        <v>1446307053</v>
      </c>
      <c r="L2900">
        <v>1443715053</v>
      </c>
      <c r="M2900" t="b">
        <v>0</v>
      </c>
      <c r="N2900">
        <v>12</v>
      </c>
      <c r="O2900" s="5">
        <f t="shared" si="315"/>
        <v>4.2133333333333335E-2</v>
      </c>
      <c r="P2900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t="s">
        <v>8269</v>
      </c>
      <c r="T2900" t="b">
        <v>0</v>
      </c>
      <c r="U2900" t="str">
        <f t="shared" si="321"/>
        <v>Unsuccessful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8223</v>
      </c>
      <c r="H2901" t="s">
        <v>8244</v>
      </c>
      <c r="I2901" s="10">
        <f t="shared" si="319"/>
        <v>42575.078217592592</v>
      </c>
      <c r="J2901" s="10">
        <f t="shared" si="320"/>
        <v>42515.078217592592</v>
      </c>
      <c r="K2901">
        <v>1469325158</v>
      </c>
      <c r="L2901">
        <v>1464141158</v>
      </c>
      <c r="M2901" t="b">
        <v>0</v>
      </c>
      <c r="N2901">
        <v>0</v>
      </c>
      <c r="O2901" s="5">
        <f t="shared" si="315"/>
        <v>0</v>
      </c>
      <c r="P2901" t="str">
        <f t="shared" si="316"/>
        <v>Received No Donations</v>
      </c>
      <c r="Q2901" t="str">
        <f t="shared" si="317"/>
        <v>theater</v>
      </c>
      <c r="R2901" t="str">
        <f t="shared" si="318"/>
        <v>plays</v>
      </c>
      <c r="S2901" t="s">
        <v>8269</v>
      </c>
      <c r="T2901" t="b">
        <v>0</v>
      </c>
      <c r="U2901" t="str">
        <f t="shared" si="321"/>
        <v>Unsuccessful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8223</v>
      </c>
      <c r="H2902" t="s">
        <v>8244</v>
      </c>
      <c r="I2902" s="10">
        <f t="shared" si="319"/>
        <v>41860.234166666669</v>
      </c>
      <c r="J2902" s="10">
        <f t="shared" si="320"/>
        <v>41830.234166666669</v>
      </c>
      <c r="K2902">
        <v>1407562632</v>
      </c>
      <c r="L2902">
        <v>1404970632</v>
      </c>
      <c r="M2902" t="b">
        <v>0</v>
      </c>
      <c r="N2902">
        <v>7</v>
      </c>
      <c r="O2902" s="5">
        <f t="shared" si="315"/>
        <v>0.61909090909090914</v>
      </c>
      <c r="P2902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t="s">
        <v>8269</v>
      </c>
      <c r="T2902" t="b">
        <v>0</v>
      </c>
      <c r="U2902" t="str">
        <f t="shared" si="321"/>
        <v>Unsuccessful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8223</v>
      </c>
      <c r="H2903" t="s">
        <v>8244</v>
      </c>
      <c r="I2903" s="10">
        <f t="shared" si="319"/>
        <v>42042.904386574075</v>
      </c>
      <c r="J2903" s="10">
        <f t="shared" si="320"/>
        <v>41982.904386574075</v>
      </c>
      <c r="K2903">
        <v>1423345339</v>
      </c>
      <c r="L2903">
        <v>1418161339</v>
      </c>
      <c r="M2903" t="b">
        <v>0</v>
      </c>
      <c r="N2903">
        <v>2</v>
      </c>
      <c r="O2903" s="5">
        <f t="shared" si="315"/>
        <v>8.0000000000000002E-3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t="s">
        <v>8269</v>
      </c>
      <c r="T2903" t="b">
        <v>0</v>
      </c>
      <c r="U2903" t="str">
        <f t="shared" si="321"/>
        <v>Unsuccessful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8223</v>
      </c>
      <c r="H2904" t="s">
        <v>8244</v>
      </c>
      <c r="I2904" s="10">
        <f t="shared" si="319"/>
        <v>42240.439768518518</v>
      </c>
      <c r="J2904" s="10">
        <f t="shared" si="320"/>
        <v>42210.439768518518</v>
      </c>
      <c r="K2904">
        <v>1440412396</v>
      </c>
      <c r="L2904">
        <v>1437820396</v>
      </c>
      <c r="M2904" t="b">
        <v>0</v>
      </c>
      <c r="N2904">
        <v>1</v>
      </c>
      <c r="O2904" s="5">
        <f t="shared" si="315"/>
        <v>1.6666666666666666E-4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t="s">
        <v>8269</v>
      </c>
      <c r="T2904" t="b">
        <v>0</v>
      </c>
      <c r="U2904" t="str">
        <f t="shared" si="321"/>
        <v>Unsuccessful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8223</v>
      </c>
      <c r="H2905" t="s">
        <v>8244</v>
      </c>
      <c r="I2905" s="10">
        <f t="shared" si="319"/>
        <v>42256.166874999995</v>
      </c>
      <c r="J2905" s="10">
        <f t="shared" si="320"/>
        <v>42196.166874999995</v>
      </c>
      <c r="K2905">
        <v>1441771218</v>
      </c>
      <c r="L2905">
        <v>1436587218</v>
      </c>
      <c r="M2905" t="b">
        <v>0</v>
      </c>
      <c r="N2905">
        <v>4</v>
      </c>
      <c r="O2905" s="5">
        <f t="shared" si="315"/>
        <v>7.7999999999999996E-3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t="s">
        <v>8269</v>
      </c>
      <c r="T2905" t="b">
        <v>0</v>
      </c>
      <c r="U2905" t="str">
        <f t="shared" si="321"/>
        <v>Unsuccessful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8224</v>
      </c>
      <c r="H2906" t="s">
        <v>8245</v>
      </c>
      <c r="I2906" s="10">
        <f t="shared" si="319"/>
        <v>41952.5</v>
      </c>
      <c r="J2906" s="10">
        <f t="shared" si="320"/>
        <v>41940.967951388891</v>
      </c>
      <c r="K2906">
        <v>1415534400</v>
      </c>
      <c r="L2906">
        <v>1414538031</v>
      </c>
      <c r="M2906" t="b">
        <v>0</v>
      </c>
      <c r="N2906">
        <v>4</v>
      </c>
      <c r="O2906" s="5">
        <f t="shared" si="315"/>
        <v>0.05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t="s">
        <v>8269</v>
      </c>
      <c r="T2906" t="b">
        <v>0</v>
      </c>
      <c r="U2906" t="str">
        <f t="shared" si="321"/>
        <v>Unsuccessful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8223</v>
      </c>
      <c r="H2907" t="s">
        <v>8244</v>
      </c>
      <c r="I2907" s="10">
        <f t="shared" si="319"/>
        <v>42620.056863425925</v>
      </c>
      <c r="J2907" s="10">
        <f t="shared" si="320"/>
        <v>42606.056863425925</v>
      </c>
      <c r="K2907">
        <v>1473211313</v>
      </c>
      <c r="L2907">
        <v>1472001713</v>
      </c>
      <c r="M2907" t="b">
        <v>0</v>
      </c>
      <c r="N2907">
        <v>17</v>
      </c>
      <c r="O2907" s="5">
        <f t="shared" si="315"/>
        <v>0.17771428571428571</v>
      </c>
      <c r="P290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t="s">
        <v>8269</v>
      </c>
      <c r="T2907" t="b">
        <v>0</v>
      </c>
      <c r="U2907" t="str">
        <f t="shared" si="321"/>
        <v>Unsuccessful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8223</v>
      </c>
      <c r="H2908" t="s">
        <v>8244</v>
      </c>
      <c r="I2908" s="10">
        <f t="shared" si="319"/>
        <v>42217.041666666672</v>
      </c>
      <c r="J2908" s="10">
        <f t="shared" si="320"/>
        <v>42199.648912037039</v>
      </c>
      <c r="K2908">
        <v>1438390800</v>
      </c>
      <c r="L2908">
        <v>1436888066</v>
      </c>
      <c r="M2908" t="b">
        <v>0</v>
      </c>
      <c r="N2908">
        <v>7</v>
      </c>
      <c r="O2908" s="5">
        <f t="shared" si="315"/>
        <v>9.4166666666666662E-2</v>
      </c>
      <c r="P2908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t="s">
        <v>8269</v>
      </c>
      <c r="T2908" t="b">
        <v>0</v>
      </c>
      <c r="U2908" t="str">
        <f t="shared" si="321"/>
        <v>Unsuccessful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8223</v>
      </c>
      <c r="H2909" t="s">
        <v>8244</v>
      </c>
      <c r="I2909" s="10">
        <f t="shared" si="319"/>
        <v>42504.877743055556</v>
      </c>
      <c r="J2909" s="10">
        <f t="shared" si="320"/>
        <v>42444.877743055556</v>
      </c>
      <c r="K2909">
        <v>1463259837</v>
      </c>
      <c r="L2909">
        <v>1458075837</v>
      </c>
      <c r="M2909" t="b">
        <v>0</v>
      </c>
      <c r="N2909">
        <v>2</v>
      </c>
      <c r="O2909" s="5">
        <f t="shared" si="315"/>
        <v>8.0000000000000004E-4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t="s">
        <v>8269</v>
      </c>
      <c r="T2909" t="b">
        <v>0</v>
      </c>
      <c r="U2909" t="str">
        <f t="shared" si="321"/>
        <v>Unsuccessful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8223</v>
      </c>
      <c r="H2910" t="s">
        <v>8244</v>
      </c>
      <c r="I2910" s="10">
        <f t="shared" si="319"/>
        <v>42529.73170138889</v>
      </c>
      <c r="J2910" s="10">
        <f t="shared" si="320"/>
        <v>42499.73170138889</v>
      </c>
      <c r="K2910">
        <v>1465407219</v>
      </c>
      <c r="L2910">
        <v>1462815219</v>
      </c>
      <c r="M2910" t="b">
        <v>0</v>
      </c>
      <c r="N2910">
        <v>5</v>
      </c>
      <c r="O2910" s="5">
        <f t="shared" si="315"/>
        <v>2.75E-2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t="s">
        <v>8269</v>
      </c>
      <c r="T2910" t="b">
        <v>0</v>
      </c>
      <c r="U2910" t="str">
        <f t="shared" si="321"/>
        <v>Unsuccessful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8223</v>
      </c>
      <c r="H2911" t="s">
        <v>8244</v>
      </c>
      <c r="I2911" s="10">
        <f t="shared" si="319"/>
        <v>41968.823611111111</v>
      </c>
      <c r="J2911" s="10">
        <f t="shared" si="320"/>
        <v>41929.266215277778</v>
      </c>
      <c r="K2911">
        <v>1416944760</v>
      </c>
      <c r="L2911">
        <v>1413527001</v>
      </c>
      <c r="M2911" t="b">
        <v>0</v>
      </c>
      <c r="N2911">
        <v>1</v>
      </c>
      <c r="O2911" s="5">
        <f t="shared" si="315"/>
        <v>1.1111111111111112E-4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t="s">
        <v>8269</v>
      </c>
      <c r="T2911" t="b">
        <v>0</v>
      </c>
      <c r="U2911" t="str">
        <f t="shared" si="321"/>
        <v>Unsuccessful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8224</v>
      </c>
      <c r="H2912" t="s">
        <v>8245</v>
      </c>
      <c r="I2912" s="10">
        <f t="shared" si="319"/>
        <v>42167.841284722221</v>
      </c>
      <c r="J2912" s="10">
        <f t="shared" si="320"/>
        <v>42107.841284722221</v>
      </c>
      <c r="K2912">
        <v>1434139887</v>
      </c>
      <c r="L2912">
        <v>1428955887</v>
      </c>
      <c r="M2912" t="b">
        <v>0</v>
      </c>
      <c r="N2912">
        <v>1</v>
      </c>
      <c r="O2912" s="5">
        <f t="shared" si="315"/>
        <v>3.3333333333333335E-5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t="s">
        <v>8269</v>
      </c>
      <c r="T2912" t="b">
        <v>0</v>
      </c>
      <c r="U2912" t="str">
        <f t="shared" si="321"/>
        <v>Unsuccessful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8223</v>
      </c>
      <c r="H2913" t="s">
        <v>8244</v>
      </c>
      <c r="I2913" s="10">
        <f t="shared" si="319"/>
        <v>42182.768819444449</v>
      </c>
      <c r="J2913" s="10">
        <f t="shared" si="320"/>
        <v>42142.768819444449</v>
      </c>
      <c r="K2913">
        <v>1435429626</v>
      </c>
      <c r="L2913">
        <v>1431973626</v>
      </c>
      <c r="M2913" t="b">
        <v>0</v>
      </c>
      <c r="N2913">
        <v>14</v>
      </c>
      <c r="O2913" s="5">
        <f t="shared" si="315"/>
        <v>0.36499999999999999</v>
      </c>
      <c r="P291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t="s">
        <v>8269</v>
      </c>
      <c r="T2913" t="b">
        <v>0</v>
      </c>
      <c r="U2913" t="str">
        <f t="shared" si="321"/>
        <v>Unsuccessful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8223</v>
      </c>
      <c r="H2914" t="s">
        <v>8244</v>
      </c>
      <c r="I2914" s="10">
        <f t="shared" si="319"/>
        <v>42384.131643518514</v>
      </c>
      <c r="J2914" s="10">
        <f t="shared" si="320"/>
        <v>42354.131643518514</v>
      </c>
      <c r="K2914">
        <v>1452827374</v>
      </c>
      <c r="L2914">
        <v>1450235374</v>
      </c>
      <c r="M2914" t="b">
        <v>0</v>
      </c>
      <c r="N2914">
        <v>26</v>
      </c>
      <c r="O2914" s="5">
        <f t="shared" si="315"/>
        <v>0.14058171745152354</v>
      </c>
      <c r="P2914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t="s">
        <v>8269</v>
      </c>
      <c r="T2914" t="b">
        <v>0</v>
      </c>
      <c r="U2914" t="str">
        <f t="shared" si="321"/>
        <v>Unsuccessful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8223</v>
      </c>
      <c r="H2915" t="s">
        <v>8244</v>
      </c>
      <c r="I2915" s="10">
        <f t="shared" si="319"/>
        <v>41888.922905092593</v>
      </c>
      <c r="J2915" s="10">
        <f t="shared" si="320"/>
        <v>41828.922905092593</v>
      </c>
      <c r="K2915">
        <v>1410041339</v>
      </c>
      <c r="L2915">
        <v>1404857339</v>
      </c>
      <c r="M2915" t="b">
        <v>0</v>
      </c>
      <c r="N2915">
        <v>2</v>
      </c>
      <c r="O2915" s="5">
        <f t="shared" si="315"/>
        <v>2.0000000000000001E-4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t="s">
        <v>8269</v>
      </c>
      <c r="T2915" t="b">
        <v>0</v>
      </c>
      <c r="U2915" t="str">
        <f t="shared" si="321"/>
        <v>Unsuccessful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8224</v>
      </c>
      <c r="H2916" t="s">
        <v>8245</v>
      </c>
      <c r="I2916" s="10">
        <f t="shared" si="319"/>
        <v>42077.865671296298</v>
      </c>
      <c r="J2916" s="10">
        <f t="shared" si="320"/>
        <v>42017.907337962963</v>
      </c>
      <c r="K2916">
        <v>1426365994</v>
      </c>
      <c r="L2916">
        <v>1421185594</v>
      </c>
      <c r="M2916" t="b">
        <v>0</v>
      </c>
      <c r="N2916">
        <v>1</v>
      </c>
      <c r="O2916" s="5">
        <f t="shared" si="315"/>
        <v>4.0000000000000003E-5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t="s">
        <v>8269</v>
      </c>
      <c r="T2916" t="b">
        <v>0</v>
      </c>
      <c r="U2916" t="str">
        <f t="shared" si="321"/>
        <v>Unsuccessful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8224</v>
      </c>
      <c r="H2917" t="s">
        <v>8245</v>
      </c>
      <c r="I2917" s="10">
        <f t="shared" si="319"/>
        <v>42445.356365740736</v>
      </c>
      <c r="J2917" s="10">
        <f t="shared" si="320"/>
        <v>42415.398032407407</v>
      </c>
      <c r="K2917">
        <v>1458117190</v>
      </c>
      <c r="L2917">
        <v>1455528790</v>
      </c>
      <c r="M2917" t="b">
        <v>0</v>
      </c>
      <c r="N2917">
        <v>3</v>
      </c>
      <c r="O2917" s="5">
        <f t="shared" si="315"/>
        <v>0.61099999999999999</v>
      </c>
      <c r="P291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t="s">
        <v>8269</v>
      </c>
      <c r="T2917" t="b">
        <v>0</v>
      </c>
      <c r="U2917" t="str">
        <f t="shared" si="321"/>
        <v>Unsuccessful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8224</v>
      </c>
      <c r="H2918" t="s">
        <v>8245</v>
      </c>
      <c r="I2918" s="10">
        <f t="shared" si="319"/>
        <v>41778.476724537039</v>
      </c>
      <c r="J2918" s="10">
        <f t="shared" si="320"/>
        <v>41755.476724537039</v>
      </c>
      <c r="K2918">
        <v>1400498789</v>
      </c>
      <c r="L2918">
        <v>1398511589</v>
      </c>
      <c r="M2918" t="b">
        <v>0</v>
      </c>
      <c r="N2918">
        <v>7</v>
      </c>
      <c r="O2918" s="5">
        <f t="shared" si="315"/>
        <v>7.8378378378378383E-2</v>
      </c>
      <c r="P2918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t="s">
        <v>8269</v>
      </c>
      <c r="T2918" t="b">
        <v>0</v>
      </c>
      <c r="U2918" t="str">
        <f t="shared" si="321"/>
        <v>Unsuccessful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8223</v>
      </c>
      <c r="H2919" t="s">
        <v>8244</v>
      </c>
      <c r="I2919" s="10">
        <f t="shared" si="319"/>
        <v>42263.234340277777</v>
      </c>
      <c r="J2919" s="10">
        <f t="shared" si="320"/>
        <v>42245.234340277777</v>
      </c>
      <c r="K2919">
        <v>1442381847</v>
      </c>
      <c r="L2919">
        <v>1440826647</v>
      </c>
      <c r="M2919" t="b">
        <v>0</v>
      </c>
      <c r="N2919">
        <v>9</v>
      </c>
      <c r="O2919" s="5">
        <f t="shared" si="315"/>
        <v>0.2185</v>
      </c>
      <c r="P2919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t="s">
        <v>8269</v>
      </c>
      <c r="T2919" t="b">
        <v>0</v>
      </c>
      <c r="U2919" t="str">
        <f t="shared" si="321"/>
        <v>Unsuccessful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8223</v>
      </c>
      <c r="H2920" t="s">
        <v>8244</v>
      </c>
      <c r="I2920" s="10">
        <f t="shared" si="319"/>
        <v>42306.629710648151</v>
      </c>
      <c r="J2920" s="10">
        <f t="shared" si="320"/>
        <v>42278.629710648151</v>
      </c>
      <c r="K2920">
        <v>1446131207</v>
      </c>
      <c r="L2920">
        <v>1443712007</v>
      </c>
      <c r="M2920" t="b">
        <v>0</v>
      </c>
      <c r="N2920">
        <v>20</v>
      </c>
      <c r="O2920" s="5">
        <f t="shared" si="315"/>
        <v>0.27239999999999998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t="s">
        <v>8269</v>
      </c>
      <c r="T2920" t="b">
        <v>0</v>
      </c>
      <c r="U2920" t="str">
        <f t="shared" si="321"/>
        <v>Unsuccessful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8223</v>
      </c>
      <c r="H2921" t="s">
        <v>8244</v>
      </c>
      <c r="I2921" s="10">
        <f t="shared" si="319"/>
        <v>41856.61954861111</v>
      </c>
      <c r="J2921" s="10">
        <f t="shared" si="320"/>
        <v>41826.61954861111</v>
      </c>
      <c r="K2921">
        <v>1407250329</v>
      </c>
      <c r="L2921">
        <v>1404658329</v>
      </c>
      <c r="M2921" t="b">
        <v>0</v>
      </c>
      <c r="N2921">
        <v>6</v>
      </c>
      <c r="O2921" s="5">
        <f t="shared" si="315"/>
        <v>8.5000000000000006E-2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t="s">
        <v>8269</v>
      </c>
      <c r="T2921" t="b">
        <v>0</v>
      </c>
      <c r="U2921" t="str">
        <f t="shared" si="321"/>
        <v>Unsuccessful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8228</v>
      </c>
      <c r="H2922" t="s">
        <v>8249</v>
      </c>
      <c r="I2922" s="10">
        <f t="shared" si="319"/>
        <v>42088.750810185185</v>
      </c>
      <c r="J2922" s="10">
        <f t="shared" si="320"/>
        <v>42058.792476851857</v>
      </c>
      <c r="K2922">
        <v>1427306470</v>
      </c>
      <c r="L2922">
        <v>1424718070</v>
      </c>
      <c r="M2922" t="b">
        <v>0</v>
      </c>
      <c r="N2922">
        <v>13</v>
      </c>
      <c r="O2922" s="5">
        <f t="shared" si="315"/>
        <v>0.26840000000000003</v>
      </c>
      <c r="P2922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t="s">
        <v>8269</v>
      </c>
      <c r="T2922" t="b">
        <v>0</v>
      </c>
      <c r="U2922" t="str">
        <f t="shared" si="321"/>
        <v>Unsuccessful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8244</v>
      </c>
      <c r="I2923" s="10">
        <f t="shared" si="319"/>
        <v>41907.886620370373</v>
      </c>
      <c r="J2923" s="10">
        <f t="shared" si="320"/>
        <v>41877.886620370373</v>
      </c>
      <c r="K2923">
        <v>1411679804</v>
      </c>
      <c r="L2923">
        <v>1409087804</v>
      </c>
      <c r="M2923" t="b">
        <v>0</v>
      </c>
      <c r="N2923">
        <v>3</v>
      </c>
      <c r="O2923" s="5">
        <f t="shared" si="315"/>
        <v>1.29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t="s">
        <v>8303</v>
      </c>
      <c r="T2923" t="b">
        <v>1</v>
      </c>
      <c r="U2923" t="str">
        <f t="shared" si="321"/>
        <v>Successful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8245</v>
      </c>
      <c r="I2924" s="10">
        <f t="shared" si="319"/>
        <v>42142.874155092592</v>
      </c>
      <c r="J2924" s="10">
        <f t="shared" si="320"/>
        <v>42097.874155092592</v>
      </c>
      <c r="K2924">
        <v>1431982727</v>
      </c>
      <c r="L2924">
        <v>1428094727</v>
      </c>
      <c r="M2924" t="b">
        <v>0</v>
      </c>
      <c r="N2924">
        <v>6</v>
      </c>
      <c r="O2924" s="5">
        <f t="shared" si="315"/>
        <v>1</v>
      </c>
      <c r="P2924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t="s">
        <v>8303</v>
      </c>
      <c r="T2924" t="b">
        <v>1</v>
      </c>
      <c r="U2924" t="str">
        <f t="shared" si="321"/>
        <v>Successful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8244</v>
      </c>
      <c r="I2925" s="10">
        <f t="shared" si="319"/>
        <v>42028.125</v>
      </c>
      <c r="J2925" s="10">
        <f t="shared" si="320"/>
        <v>42013.15253472222</v>
      </c>
      <c r="K2925">
        <v>1422068400</v>
      </c>
      <c r="L2925">
        <v>1420774779</v>
      </c>
      <c r="M2925" t="b">
        <v>0</v>
      </c>
      <c r="N2925">
        <v>10</v>
      </c>
      <c r="O2925" s="5">
        <f t="shared" si="315"/>
        <v>1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t="s">
        <v>8303</v>
      </c>
      <c r="T2925" t="b">
        <v>1</v>
      </c>
      <c r="U2925" t="str">
        <f t="shared" si="321"/>
        <v>Successful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8244</v>
      </c>
      <c r="I2926" s="10">
        <f t="shared" si="319"/>
        <v>42133.165972222225</v>
      </c>
      <c r="J2926" s="10">
        <f t="shared" si="320"/>
        <v>42103.556828703702</v>
      </c>
      <c r="K2926">
        <v>1431143940</v>
      </c>
      <c r="L2926">
        <v>1428585710</v>
      </c>
      <c r="M2926" t="b">
        <v>0</v>
      </c>
      <c r="N2926">
        <v>147</v>
      </c>
      <c r="O2926" s="5">
        <f t="shared" si="315"/>
        <v>1.032</v>
      </c>
      <c r="P2926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t="s">
        <v>8303</v>
      </c>
      <c r="T2926" t="b">
        <v>1</v>
      </c>
      <c r="U2926" t="str">
        <f t="shared" si="321"/>
        <v>Successful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8244</v>
      </c>
      <c r="I2927" s="10">
        <f t="shared" si="319"/>
        <v>41893.584120370375</v>
      </c>
      <c r="J2927" s="10">
        <f t="shared" si="320"/>
        <v>41863.584120370375</v>
      </c>
      <c r="K2927">
        <v>1410444068</v>
      </c>
      <c r="L2927">
        <v>1407852068</v>
      </c>
      <c r="M2927" t="b">
        <v>0</v>
      </c>
      <c r="N2927">
        <v>199</v>
      </c>
      <c r="O2927" s="5">
        <f t="shared" si="315"/>
        <v>1.0244597777777777</v>
      </c>
      <c r="P292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t="s">
        <v>8303</v>
      </c>
      <c r="T2927" t="b">
        <v>1</v>
      </c>
      <c r="U2927" t="str">
        <f t="shared" si="321"/>
        <v>Successful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8244</v>
      </c>
      <c r="I2928" s="10">
        <f t="shared" si="319"/>
        <v>42058.765960648147</v>
      </c>
      <c r="J2928" s="10">
        <f t="shared" si="320"/>
        <v>42044.765960648147</v>
      </c>
      <c r="K2928">
        <v>1424715779</v>
      </c>
      <c r="L2928">
        <v>1423506179</v>
      </c>
      <c r="M2928" t="b">
        <v>0</v>
      </c>
      <c r="N2928">
        <v>50</v>
      </c>
      <c r="O2928" s="5">
        <f t="shared" si="315"/>
        <v>1.25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t="s">
        <v>8303</v>
      </c>
      <c r="T2928" t="b">
        <v>1</v>
      </c>
      <c r="U2928" t="str">
        <f t="shared" si="321"/>
        <v>Successful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8244</v>
      </c>
      <c r="I2929" s="10">
        <f t="shared" si="319"/>
        <v>41835.208333333336</v>
      </c>
      <c r="J2929" s="10">
        <f t="shared" si="320"/>
        <v>41806.669317129628</v>
      </c>
      <c r="K2929">
        <v>1405400400</v>
      </c>
      <c r="L2929">
        <v>1402934629</v>
      </c>
      <c r="M2929" t="b">
        <v>0</v>
      </c>
      <c r="N2929">
        <v>21</v>
      </c>
      <c r="O2929" s="5">
        <f t="shared" si="315"/>
        <v>1.3083333333333333</v>
      </c>
      <c r="P2929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t="s">
        <v>8303</v>
      </c>
      <c r="T2929" t="b">
        <v>1</v>
      </c>
      <c r="U2929" t="str">
        <f t="shared" si="321"/>
        <v>Successful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8244</v>
      </c>
      <c r="I2930" s="10">
        <f t="shared" si="319"/>
        <v>42433.998217592598</v>
      </c>
      <c r="J2930" s="10">
        <f t="shared" si="320"/>
        <v>42403.998217592598</v>
      </c>
      <c r="K2930">
        <v>1457135846</v>
      </c>
      <c r="L2930">
        <v>1454543846</v>
      </c>
      <c r="M2930" t="b">
        <v>0</v>
      </c>
      <c r="N2930">
        <v>24</v>
      </c>
      <c r="O2930" s="5">
        <f t="shared" si="315"/>
        <v>1</v>
      </c>
      <c r="P2930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t="s">
        <v>8303</v>
      </c>
      <c r="T2930" t="b">
        <v>1</v>
      </c>
      <c r="U2930" t="str">
        <f t="shared" si="321"/>
        <v>Successful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8244</v>
      </c>
      <c r="I2931" s="10">
        <f t="shared" si="319"/>
        <v>41784.564328703702</v>
      </c>
      <c r="J2931" s="10">
        <f t="shared" si="320"/>
        <v>41754.564328703702</v>
      </c>
      <c r="K2931">
        <v>1401024758</v>
      </c>
      <c r="L2931">
        <v>1398432758</v>
      </c>
      <c r="M2931" t="b">
        <v>0</v>
      </c>
      <c r="N2931">
        <v>32</v>
      </c>
      <c r="O2931" s="5">
        <f t="shared" si="315"/>
        <v>1.02069375</v>
      </c>
      <c r="P2931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t="s">
        <v>8303</v>
      </c>
      <c r="T2931" t="b">
        <v>1</v>
      </c>
      <c r="U2931" t="str">
        <f t="shared" si="321"/>
        <v>Successful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8245</v>
      </c>
      <c r="I2932" s="10">
        <f t="shared" si="319"/>
        <v>42131.584074074075</v>
      </c>
      <c r="J2932" s="10">
        <f t="shared" si="320"/>
        <v>42101.584074074075</v>
      </c>
      <c r="K2932">
        <v>1431007264</v>
      </c>
      <c r="L2932">
        <v>1428415264</v>
      </c>
      <c r="M2932" t="b">
        <v>0</v>
      </c>
      <c r="N2932">
        <v>62</v>
      </c>
      <c r="O2932" s="5">
        <f t="shared" si="315"/>
        <v>1.0092000000000001</v>
      </c>
      <c r="P2932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t="s">
        <v>8303</v>
      </c>
      <c r="T2932" t="b">
        <v>1</v>
      </c>
      <c r="U2932" t="str">
        <f t="shared" si="321"/>
        <v>Successful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8249</v>
      </c>
      <c r="I2933" s="10">
        <f t="shared" si="319"/>
        <v>41897.255555555559</v>
      </c>
      <c r="J2933" s="10">
        <f t="shared" si="320"/>
        <v>41872.291238425925</v>
      </c>
      <c r="K2933">
        <v>1410761280</v>
      </c>
      <c r="L2933">
        <v>1408604363</v>
      </c>
      <c r="M2933" t="b">
        <v>0</v>
      </c>
      <c r="N2933">
        <v>9</v>
      </c>
      <c r="O2933" s="5">
        <f t="shared" si="315"/>
        <v>1.06</v>
      </c>
      <c r="P293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t="s">
        <v>8303</v>
      </c>
      <c r="T2933" t="b">
        <v>1</v>
      </c>
      <c r="U2933" t="str">
        <f t="shared" si="321"/>
        <v>Successful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8246</v>
      </c>
      <c r="I2934" s="10">
        <f t="shared" si="319"/>
        <v>42056.458333333328</v>
      </c>
      <c r="J2934" s="10">
        <f t="shared" si="320"/>
        <v>42025.164780092593</v>
      </c>
      <c r="K2934">
        <v>1424516400</v>
      </c>
      <c r="L2934">
        <v>1421812637</v>
      </c>
      <c r="M2934" t="b">
        <v>0</v>
      </c>
      <c r="N2934">
        <v>38</v>
      </c>
      <c r="O2934" s="5">
        <f t="shared" si="315"/>
        <v>1.0509677419354839</v>
      </c>
      <c r="P2934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t="s">
        <v>8303</v>
      </c>
      <c r="T2934" t="b">
        <v>1</v>
      </c>
      <c r="U2934" t="str">
        <f t="shared" si="321"/>
        <v>Successful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8244</v>
      </c>
      <c r="I2935" s="10">
        <f t="shared" si="319"/>
        <v>42525.956631944442</v>
      </c>
      <c r="J2935" s="10">
        <f t="shared" si="320"/>
        <v>42495.956631944442</v>
      </c>
      <c r="K2935">
        <v>1465081053</v>
      </c>
      <c r="L2935">
        <v>1462489053</v>
      </c>
      <c r="M2935" t="b">
        <v>0</v>
      </c>
      <c r="N2935">
        <v>54</v>
      </c>
      <c r="O2935" s="5">
        <f t="shared" si="315"/>
        <v>1.0276000000000001</v>
      </c>
      <c r="P293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t="s">
        <v>8303</v>
      </c>
      <c r="T2935" t="b">
        <v>1</v>
      </c>
      <c r="U2935" t="str">
        <f t="shared" si="321"/>
        <v>Successful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8249</v>
      </c>
      <c r="I2936" s="10">
        <f t="shared" si="319"/>
        <v>41805.636157407411</v>
      </c>
      <c r="J2936" s="10">
        <f t="shared" si="320"/>
        <v>41775.636157407411</v>
      </c>
      <c r="K2936">
        <v>1402845364</v>
      </c>
      <c r="L2936">
        <v>1400253364</v>
      </c>
      <c r="M2936" t="b">
        <v>0</v>
      </c>
      <c r="N2936">
        <v>37</v>
      </c>
      <c r="O2936" s="5">
        <f t="shared" si="315"/>
        <v>1.08</v>
      </c>
      <c r="P2936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t="s">
        <v>8303</v>
      </c>
      <c r="T2936" t="b">
        <v>1</v>
      </c>
      <c r="U2936" t="str">
        <f t="shared" si="321"/>
        <v>Successful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8244</v>
      </c>
      <c r="I2937" s="10">
        <f t="shared" si="319"/>
        <v>42611.708333333328</v>
      </c>
      <c r="J2937" s="10">
        <f t="shared" si="320"/>
        <v>42553.583425925928</v>
      </c>
      <c r="K2937">
        <v>1472490000</v>
      </c>
      <c r="L2937">
        <v>1467468008</v>
      </c>
      <c r="M2937" t="b">
        <v>0</v>
      </c>
      <c r="N2937">
        <v>39</v>
      </c>
      <c r="O2937" s="5">
        <f t="shared" si="315"/>
        <v>1.0088571428571429</v>
      </c>
      <c r="P293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t="s">
        <v>8303</v>
      </c>
      <c r="T2937" t="b">
        <v>1</v>
      </c>
      <c r="U2937" t="str">
        <f t="shared" si="321"/>
        <v>Successful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8244</v>
      </c>
      <c r="I2938" s="10">
        <f t="shared" si="319"/>
        <v>41925.207638888889</v>
      </c>
      <c r="J2938" s="10">
        <f t="shared" si="320"/>
        <v>41912.650729166664</v>
      </c>
      <c r="K2938">
        <v>1413176340</v>
      </c>
      <c r="L2938">
        <v>1412091423</v>
      </c>
      <c r="M2938" t="b">
        <v>0</v>
      </c>
      <c r="N2938">
        <v>34</v>
      </c>
      <c r="O2938" s="5">
        <f t="shared" si="315"/>
        <v>1.28</v>
      </c>
      <c r="P2938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t="s">
        <v>8303</v>
      </c>
      <c r="T2938" t="b">
        <v>1</v>
      </c>
      <c r="U2938" t="str">
        <f t="shared" si="321"/>
        <v>Successful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8245</v>
      </c>
      <c r="I2939" s="10">
        <f t="shared" si="319"/>
        <v>41833.457326388889</v>
      </c>
      <c r="J2939" s="10">
        <f t="shared" si="320"/>
        <v>41803.457326388889</v>
      </c>
      <c r="K2939">
        <v>1405249113</v>
      </c>
      <c r="L2939">
        <v>1402657113</v>
      </c>
      <c r="M2939" t="b">
        <v>0</v>
      </c>
      <c r="N2939">
        <v>55</v>
      </c>
      <c r="O2939" s="5">
        <f t="shared" si="315"/>
        <v>1.3333333333333333</v>
      </c>
      <c r="P2939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t="s">
        <v>8303</v>
      </c>
      <c r="T2939" t="b">
        <v>1</v>
      </c>
      <c r="U2939" t="str">
        <f t="shared" si="321"/>
        <v>Successful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8244</v>
      </c>
      <c r="I2940" s="10">
        <f t="shared" si="319"/>
        <v>42034.703865740739</v>
      </c>
      <c r="J2940" s="10">
        <f t="shared" si="320"/>
        <v>42004.703865740739</v>
      </c>
      <c r="K2940">
        <v>1422636814</v>
      </c>
      <c r="L2940">
        <v>1420044814</v>
      </c>
      <c r="M2940" t="b">
        <v>0</v>
      </c>
      <c r="N2940">
        <v>32</v>
      </c>
      <c r="O2940" s="5">
        <f t="shared" si="315"/>
        <v>1.0137499999999999</v>
      </c>
      <c r="P2940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t="s">
        <v>8303</v>
      </c>
      <c r="T2940" t="b">
        <v>1</v>
      </c>
      <c r="U2940" t="str">
        <f t="shared" si="321"/>
        <v>Successful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8244</v>
      </c>
      <c r="I2941" s="10">
        <f t="shared" si="319"/>
        <v>41879.041666666664</v>
      </c>
      <c r="J2941" s="10">
        <f t="shared" si="320"/>
        <v>41845.809166666666</v>
      </c>
      <c r="K2941">
        <v>1409187600</v>
      </c>
      <c r="L2941">
        <v>1406316312</v>
      </c>
      <c r="M2941" t="b">
        <v>0</v>
      </c>
      <c r="N2941">
        <v>25</v>
      </c>
      <c r="O2941" s="5">
        <f t="shared" si="315"/>
        <v>1.0287500000000001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t="s">
        <v>8303</v>
      </c>
      <c r="T2941" t="b">
        <v>1</v>
      </c>
      <c r="U2941" t="str">
        <f t="shared" si="321"/>
        <v>Successful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8244</v>
      </c>
      <c r="I2942" s="10">
        <f t="shared" si="319"/>
        <v>42022.773356481484</v>
      </c>
      <c r="J2942" s="10">
        <f t="shared" si="320"/>
        <v>41982.773356481484</v>
      </c>
      <c r="K2942">
        <v>1421606018</v>
      </c>
      <c r="L2942">
        <v>1418150018</v>
      </c>
      <c r="M2942" t="b">
        <v>0</v>
      </c>
      <c r="N2942">
        <v>33</v>
      </c>
      <c r="O2942" s="5">
        <f t="shared" si="315"/>
        <v>1.0724</v>
      </c>
      <c r="P2942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t="s">
        <v>8303</v>
      </c>
      <c r="T2942" t="b">
        <v>1</v>
      </c>
      <c r="U2942" t="str">
        <f t="shared" si="321"/>
        <v>Successful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8223</v>
      </c>
      <c r="H2943" t="s">
        <v>8244</v>
      </c>
      <c r="I2943" s="10">
        <f t="shared" si="319"/>
        <v>42064.960127314815</v>
      </c>
      <c r="J2943" s="10">
        <f t="shared" si="320"/>
        <v>42034.960127314815</v>
      </c>
      <c r="K2943">
        <v>1425250955</v>
      </c>
      <c r="L2943">
        <v>1422658955</v>
      </c>
      <c r="M2943" t="b">
        <v>0</v>
      </c>
      <c r="N2943">
        <v>1</v>
      </c>
      <c r="O2943" s="5">
        <f t="shared" si="315"/>
        <v>4.0000000000000003E-5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t="s">
        <v>8301</v>
      </c>
      <c r="T2943" t="b">
        <v>0</v>
      </c>
      <c r="U2943" t="str">
        <f t="shared" si="321"/>
        <v>Unsuccessful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8228</v>
      </c>
      <c r="H2944" t="s">
        <v>8249</v>
      </c>
      <c r="I2944" s="10">
        <f t="shared" si="319"/>
        <v>42354.845833333333</v>
      </c>
      <c r="J2944" s="10">
        <f t="shared" si="320"/>
        <v>42334.803923611107</v>
      </c>
      <c r="K2944">
        <v>1450297080</v>
      </c>
      <c r="L2944">
        <v>1448565459</v>
      </c>
      <c r="M2944" t="b">
        <v>0</v>
      </c>
      <c r="N2944">
        <v>202</v>
      </c>
      <c r="O2944" s="5">
        <f t="shared" si="315"/>
        <v>0.20424999999999999</v>
      </c>
      <c r="P2944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t="s">
        <v>8301</v>
      </c>
      <c r="T2944" t="b">
        <v>0</v>
      </c>
      <c r="U2944" t="str">
        <f t="shared" si="321"/>
        <v>Unsuccessful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8223</v>
      </c>
      <c r="H2945" t="s">
        <v>8244</v>
      </c>
      <c r="I2945" s="10">
        <f t="shared" si="319"/>
        <v>42107.129398148143</v>
      </c>
      <c r="J2945" s="10">
        <f t="shared" si="320"/>
        <v>42077.129398148143</v>
      </c>
      <c r="K2945">
        <v>1428894380</v>
      </c>
      <c r="L2945">
        <v>1426302380</v>
      </c>
      <c r="M2945" t="b">
        <v>0</v>
      </c>
      <c r="N2945">
        <v>0</v>
      </c>
      <c r="O2945" s="5">
        <f t="shared" si="315"/>
        <v>0</v>
      </c>
      <c r="P2945" t="str">
        <f t="shared" si="316"/>
        <v>Received No Donations</v>
      </c>
      <c r="Q2945" t="str">
        <f t="shared" si="317"/>
        <v>theater</v>
      </c>
      <c r="R2945" t="str">
        <f t="shared" si="318"/>
        <v>spaces</v>
      </c>
      <c r="S2945" t="s">
        <v>8301</v>
      </c>
      <c r="T2945" t="b">
        <v>0</v>
      </c>
      <c r="U2945" t="str">
        <f t="shared" si="321"/>
        <v>Unsuccessful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8223</v>
      </c>
      <c r="H2946" t="s">
        <v>8244</v>
      </c>
      <c r="I2946" s="10">
        <f t="shared" si="319"/>
        <v>42162.9143287037</v>
      </c>
      <c r="J2946" s="10">
        <f t="shared" si="320"/>
        <v>42132.9143287037</v>
      </c>
      <c r="K2946">
        <v>1433714198</v>
      </c>
      <c r="L2946">
        <v>1431122198</v>
      </c>
      <c r="M2946" t="b">
        <v>0</v>
      </c>
      <c r="N2946">
        <v>1</v>
      </c>
      <c r="O2946" s="5">
        <f t="shared" ref="O2946:O3009" si="322">E2946/D2946</f>
        <v>0.01</v>
      </c>
      <c r="P2946">
        <f t="shared" ref="P2946:P3009" si="323">IFERROR((E2946/N2946),"Received No Donations")</f>
        <v>100</v>
      </c>
      <c r="Q2946" t="str">
        <f t="shared" ref="Q2946:Q3009" si="324">LEFT(S2946,FIND("/",S2946)-1)</f>
        <v>theater</v>
      </c>
      <c r="R2946" t="str">
        <f t="shared" ref="R2946:R3009" si="325">RIGHT(S2946,LEN(S2946)-FIND("/",S2946))</f>
        <v>spaces</v>
      </c>
      <c r="S2946" t="s">
        <v>8301</v>
      </c>
      <c r="T2946" t="b">
        <v>0</v>
      </c>
      <c r="U2946" t="str">
        <f t="shared" si="321"/>
        <v>Unsuccessful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8223</v>
      </c>
      <c r="H2947" t="s">
        <v>8244</v>
      </c>
      <c r="I2947" s="10">
        <f t="shared" ref="I2947:I3010" si="326">((K2947/86400)/IF(LEN(K2947)=13,1000,1))+DATE(1970,1,1)</f>
        <v>42148.139583333337</v>
      </c>
      <c r="J2947" s="10">
        <f t="shared" ref="J2947:J3010" si="327">((L2947/86400)/IF(LEN(L2947)=13,1000,1))+DATE(1970,1,1)</f>
        <v>42118.139583333337</v>
      </c>
      <c r="K2947">
        <v>1432437660</v>
      </c>
      <c r="L2947">
        <v>1429845660</v>
      </c>
      <c r="M2947" t="b">
        <v>0</v>
      </c>
      <c r="N2947">
        <v>0</v>
      </c>
      <c r="O2947" s="5">
        <f t="shared" si="322"/>
        <v>0</v>
      </c>
      <c r="P2947" t="str">
        <f t="shared" si="323"/>
        <v>Received No Donations</v>
      </c>
      <c r="Q2947" t="str">
        <f t="shared" si="324"/>
        <v>theater</v>
      </c>
      <c r="R2947" t="str">
        <f t="shared" si="325"/>
        <v>spaces</v>
      </c>
      <c r="S2947" t="s">
        <v>8301</v>
      </c>
      <c r="T2947" t="b">
        <v>0</v>
      </c>
      <c r="U2947" t="str">
        <f t="shared" ref="U2947:U3010" si="328">IF(F2947="successful","Successful","Unsuccessful")</f>
        <v>Unsuccessful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8224</v>
      </c>
      <c r="H2948" t="s">
        <v>8245</v>
      </c>
      <c r="I2948" s="10">
        <f t="shared" si="326"/>
        <v>42597.531157407408</v>
      </c>
      <c r="J2948" s="10">
        <f t="shared" si="327"/>
        <v>42567.531157407408</v>
      </c>
      <c r="K2948">
        <v>1471265092</v>
      </c>
      <c r="L2948">
        <v>1468673092</v>
      </c>
      <c r="M2948" t="b">
        <v>0</v>
      </c>
      <c r="N2948">
        <v>2</v>
      </c>
      <c r="O2948" s="5">
        <f t="shared" si="322"/>
        <v>1E-3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t="s">
        <v>8301</v>
      </c>
      <c r="T2948" t="b">
        <v>0</v>
      </c>
      <c r="U2948" t="str">
        <f t="shared" si="328"/>
        <v>Unsuccessful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8223</v>
      </c>
      <c r="H2949" t="s">
        <v>8244</v>
      </c>
      <c r="I2949" s="10">
        <f t="shared" si="326"/>
        <v>42698.71597222222</v>
      </c>
      <c r="J2949" s="10">
        <f t="shared" si="327"/>
        <v>42649.562118055561</v>
      </c>
      <c r="K2949">
        <v>1480007460</v>
      </c>
      <c r="L2949">
        <v>1475760567</v>
      </c>
      <c r="M2949" t="b">
        <v>0</v>
      </c>
      <c r="N2949">
        <v>13</v>
      </c>
      <c r="O2949" s="5">
        <f t="shared" si="322"/>
        <v>4.2880000000000001E-2</v>
      </c>
      <c r="P2949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t="s">
        <v>8301</v>
      </c>
      <c r="T2949" t="b">
        <v>0</v>
      </c>
      <c r="U2949" t="str">
        <f t="shared" si="328"/>
        <v>Unsuccessful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8223</v>
      </c>
      <c r="H2950" t="s">
        <v>8244</v>
      </c>
      <c r="I2950" s="10">
        <f t="shared" si="326"/>
        <v>42157.649224537032</v>
      </c>
      <c r="J2950" s="10">
        <f t="shared" si="327"/>
        <v>42097.649224537032</v>
      </c>
      <c r="K2950">
        <v>1433259293</v>
      </c>
      <c r="L2950">
        <v>1428075293</v>
      </c>
      <c r="M2950" t="b">
        <v>0</v>
      </c>
      <c r="N2950">
        <v>9</v>
      </c>
      <c r="O2950" s="5">
        <f t="shared" si="322"/>
        <v>4.8000000000000001E-5</v>
      </c>
      <c r="P2950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t="s">
        <v>8301</v>
      </c>
      <c r="T2950" t="b">
        <v>0</v>
      </c>
      <c r="U2950" t="str">
        <f t="shared" si="328"/>
        <v>Unsuccessful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8223</v>
      </c>
      <c r="H2951" t="s">
        <v>8244</v>
      </c>
      <c r="I2951" s="10">
        <f t="shared" si="326"/>
        <v>42327.864780092597</v>
      </c>
      <c r="J2951" s="10">
        <f t="shared" si="327"/>
        <v>42297.823113425926</v>
      </c>
      <c r="K2951">
        <v>1447965917</v>
      </c>
      <c r="L2951">
        <v>1445370317</v>
      </c>
      <c r="M2951" t="b">
        <v>0</v>
      </c>
      <c r="N2951">
        <v>2</v>
      </c>
      <c r="O2951" s="5">
        <f t="shared" si="322"/>
        <v>2.5000000000000001E-2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t="s">
        <v>8301</v>
      </c>
      <c r="T2951" t="b">
        <v>0</v>
      </c>
      <c r="U2951" t="str">
        <f t="shared" si="328"/>
        <v>Unsuccessful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8223</v>
      </c>
      <c r="H2952" t="s">
        <v>8244</v>
      </c>
      <c r="I2952" s="10">
        <f t="shared" si="326"/>
        <v>42392.36518518519</v>
      </c>
      <c r="J2952" s="10">
        <f t="shared" si="327"/>
        <v>42362.36518518519</v>
      </c>
      <c r="K2952">
        <v>1453538752</v>
      </c>
      <c r="L2952">
        <v>1450946752</v>
      </c>
      <c r="M2952" t="b">
        <v>0</v>
      </c>
      <c r="N2952">
        <v>0</v>
      </c>
      <c r="O2952" s="5">
        <f t="shared" si="322"/>
        <v>0</v>
      </c>
      <c r="P2952" t="str">
        <f t="shared" si="323"/>
        <v>Received No Donations</v>
      </c>
      <c r="Q2952" t="str">
        <f t="shared" si="324"/>
        <v>theater</v>
      </c>
      <c r="R2952" t="str">
        <f t="shared" si="325"/>
        <v>spaces</v>
      </c>
      <c r="S2952" t="s">
        <v>8301</v>
      </c>
      <c r="T2952" t="b">
        <v>0</v>
      </c>
      <c r="U2952" t="str">
        <f t="shared" si="328"/>
        <v>Unsuccessful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8223</v>
      </c>
      <c r="H2953" t="s">
        <v>8244</v>
      </c>
      <c r="I2953" s="10">
        <f t="shared" si="326"/>
        <v>41917.802928240737</v>
      </c>
      <c r="J2953" s="10">
        <f t="shared" si="327"/>
        <v>41872.802928240737</v>
      </c>
      <c r="K2953">
        <v>1412536573</v>
      </c>
      <c r="L2953">
        <v>1408648573</v>
      </c>
      <c r="M2953" t="b">
        <v>0</v>
      </c>
      <c r="N2953">
        <v>58</v>
      </c>
      <c r="O2953" s="5">
        <f t="shared" si="322"/>
        <v>2.1919999999999999E-2</v>
      </c>
      <c r="P295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t="s">
        <v>8301</v>
      </c>
      <c r="T2953" t="b">
        <v>0</v>
      </c>
      <c r="U2953" t="str">
        <f t="shared" si="328"/>
        <v>Unsuccessful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8223</v>
      </c>
      <c r="H2954" t="s">
        <v>8244</v>
      </c>
      <c r="I2954" s="10">
        <f t="shared" si="326"/>
        <v>42660.166666666672</v>
      </c>
      <c r="J2954" s="10">
        <f t="shared" si="327"/>
        <v>42628.690266203703</v>
      </c>
      <c r="K2954">
        <v>1476676800</v>
      </c>
      <c r="L2954">
        <v>1473957239</v>
      </c>
      <c r="M2954" t="b">
        <v>0</v>
      </c>
      <c r="N2954">
        <v>8</v>
      </c>
      <c r="O2954" s="5">
        <f t="shared" si="322"/>
        <v>8.0250000000000002E-2</v>
      </c>
      <c r="P2954">
        <f t="shared" si="323"/>
        <v>200.625</v>
      </c>
      <c r="Q2954" t="str">
        <f t="shared" si="324"/>
        <v>theater</v>
      </c>
      <c r="R2954" t="str">
        <f t="shared" si="325"/>
        <v>spaces</v>
      </c>
      <c r="S2954" t="s">
        <v>8301</v>
      </c>
      <c r="T2954" t="b">
        <v>0</v>
      </c>
      <c r="U2954" t="str">
        <f t="shared" si="328"/>
        <v>Unsuccessful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8223</v>
      </c>
      <c r="H2955" t="s">
        <v>8244</v>
      </c>
      <c r="I2955" s="10">
        <f t="shared" si="326"/>
        <v>42285.791909722218</v>
      </c>
      <c r="J2955" s="10">
        <f t="shared" si="327"/>
        <v>42255.791909722218</v>
      </c>
      <c r="K2955">
        <v>1444330821</v>
      </c>
      <c r="L2955">
        <v>1441738821</v>
      </c>
      <c r="M2955" t="b">
        <v>0</v>
      </c>
      <c r="N2955">
        <v>3</v>
      </c>
      <c r="O2955" s="5">
        <f t="shared" si="322"/>
        <v>1.5125E-3</v>
      </c>
      <c r="P295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t="s">
        <v>8301</v>
      </c>
      <c r="T2955" t="b">
        <v>0</v>
      </c>
      <c r="U2955" t="str">
        <f t="shared" si="328"/>
        <v>Unsuccessful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8223</v>
      </c>
      <c r="H2956" t="s">
        <v>8244</v>
      </c>
      <c r="I2956" s="10">
        <f t="shared" si="326"/>
        <v>42810.541701388887</v>
      </c>
      <c r="J2956" s="10">
        <f t="shared" si="327"/>
        <v>42790.583368055552</v>
      </c>
      <c r="K2956">
        <v>1489669203</v>
      </c>
      <c r="L2956">
        <v>1487944803</v>
      </c>
      <c r="M2956" t="b">
        <v>0</v>
      </c>
      <c r="N2956">
        <v>0</v>
      </c>
      <c r="O2956" s="5">
        <f t="shared" si="322"/>
        <v>0</v>
      </c>
      <c r="P2956" t="str">
        <f t="shared" si="323"/>
        <v>Received No Donations</v>
      </c>
      <c r="Q2956" t="str">
        <f t="shared" si="324"/>
        <v>theater</v>
      </c>
      <c r="R2956" t="str">
        <f t="shared" si="325"/>
        <v>spaces</v>
      </c>
      <c r="S2956" t="s">
        <v>8301</v>
      </c>
      <c r="T2956" t="b">
        <v>0</v>
      </c>
      <c r="U2956" t="str">
        <f t="shared" si="328"/>
        <v>Unsuccessful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8223</v>
      </c>
      <c r="H2957" t="s">
        <v>8244</v>
      </c>
      <c r="I2957" s="10">
        <f t="shared" si="326"/>
        <v>42171.741307870368</v>
      </c>
      <c r="J2957" s="10">
        <f t="shared" si="327"/>
        <v>42141.741307870368</v>
      </c>
      <c r="K2957">
        <v>1434476849</v>
      </c>
      <c r="L2957">
        <v>1431884849</v>
      </c>
      <c r="M2957" t="b">
        <v>0</v>
      </c>
      <c r="N2957">
        <v>11</v>
      </c>
      <c r="O2957" s="5">
        <f t="shared" si="322"/>
        <v>0.59583333333333333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t="s">
        <v>8301</v>
      </c>
      <c r="T2957" t="b">
        <v>0</v>
      </c>
      <c r="U2957" t="str">
        <f t="shared" si="328"/>
        <v>Unsuccessful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8223</v>
      </c>
      <c r="H2958" t="s">
        <v>8244</v>
      </c>
      <c r="I2958" s="10">
        <f t="shared" si="326"/>
        <v>42494.958912037036</v>
      </c>
      <c r="J2958" s="10">
        <f t="shared" si="327"/>
        <v>42464.958912037036</v>
      </c>
      <c r="K2958">
        <v>1462402850</v>
      </c>
      <c r="L2958">
        <v>1459810850</v>
      </c>
      <c r="M2958" t="b">
        <v>0</v>
      </c>
      <c r="N2958">
        <v>20</v>
      </c>
      <c r="O2958" s="5">
        <f t="shared" si="322"/>
        <v>0.16734177215189874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t="s">
        <v>8301</v>
      </c>
      <c r="T2958" t="b">
        <v>0</v>
      </c>
      <c r="U2958" t="str">
        <f t="shared" si="328"/>
        <v>Unsuccessful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8223</v>
      </c>
      <c r="H2959" t="s">
        <v>8244</v>
      </c>
      <c r="I2959" s="10">
        <f t="shared" si="326"/>
        <v>42090.969583333332</v>
      </c>
      <c r="J2959" s="10">
        <f t="shared" si="327"/>
        <v>42031.011249999996</v>
      </c>
      <c r="K2959">
        <v>1427498172</v>
      </c>
      <c r="L2959">
        <v>1422317772</v>
      </c>
      <c r="M2959" t="b">
        <v>0</v>
      </c>
      <c r="N2959">
        <v>3</v>
      </c>
      <c r="O2959" s="5">
        <f t="shared" si="322"/>
        <v>1.8666666666666668E-2</v>
      </c>
      <c r="P2959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t="s">
        <v>8301</v>
      </c>
      <c r="T2959" t="b">
        <v>0</v>
      </c>
      <c r="U2959" t="str">
        <f t="shared" si="328"/>
        <v>Unsuccessful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8223</v>
      </c>
      <c r="H2960" t="s">
        <v>8244</v>
      </c>
      <c r="I2960" s="10">
        <f t="shared" si="326"/>
        <v>42498.73746527778</v>
      </c>
      <c r="J2960" s="10">
        <f t="shared" si="327"/>
        <v>42438.779131944444</v>
      </c>
      <c r="K2960">
        <v>1462729317</v>
      </c>
      <c r="L2960">
        <v>1457548917</v>
      </c>
      <c r="M2960" t="b">
        <v>0</v>
      </c>
      <c r="N2960">
        <v>0</v>
      </c>
      <c r="O2960" s="5">
        <f t="shared" si="322"/>
        <v>0</v>
      </c>
      <c r="P2960" t="str">
        <f t="shared" si="323"/>
        <v>Received No Donations</v>
      </c>
      <c r="Q2960" t="str">
        <f t="shared" si="324"/>
        <v>theater</v>
      </c>
      <c r="R2960" t="str">
        <f t="shared" si="325"/>
        <v>spaces</v>
      </c>
      <c r="S2960" t="s">
        <v>8301</v>
      </c>
      <c r="T2960" t="b">
        <v>0</v>
      </c>
      <c r="U2960" t="str">
        <f t="shared" si="328"/>
        <v>Unsuccessful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8224</v>
      </c>
      <c r="H2961" t="s">
        <v>8245</v>
      </c>
      <c r="I2961" s="10">
        <f t="shared" si="326"/>
        <v>42528.008391203708</v>
      </c>
      <c r="J2961" s="10">
        <f t="shared" si="327"/>
        <v>42498.008391203708</v>
      </c>
      <c r="K2961">
        <v>1465258325</v>
      </c>
      <c r="L2961">
        <v>1462666325</v>
      </c>
      <c r="M2961" t="b">
        <v>0</v>
      </c>
      <c r="N2961">
        <v>0</v>
      </c>
      <c r="O2961" s="5">
        <f t="shared" si="322"/>
        <v>0</v>
      </c>
      <c r="P2961" t="str">
        <f t="shared" si="323"/>
        <v>Received No Donations</v>
      </c>
      <c r="Q2961" t="str">
        <f t="shared" si="324"/>
        <v>theater</v>
      </c>
      <c r="R2961" t="str">
        <f t="shared" si="325"/>
        <v>spaces</v>
      </c>
      <c r="S2961" t="s">
        <v>8301</v>
      </c>
      <c r="T2961" t="b">
        <v>0</v>
      </c>
      <c r="U2961" t="str">
        <f t="shared" si="328"/>
        <v>Unsuccessful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8223</v>
      </c>
      <c r="H2962" t="s">
        <v>8244</v>
      </c>
      <c r="I2962" s="10">
        <f t="shared" si="326"/>
        <v>41893.757210648146</v>
      </c>
      <c r="J2962" s="10">
        <f t="shared" si="327"/>
        <v>41863.757210648146</v>
      </c>
      <c r="K2962">
        <v>1410459023</v>
      </c>
      <c r="L2962">
        <v>1407867023</v>
      </c>
      <c r="M2962" t="b">
        <v>0</v>
      </c>
      <c r="N2962">
        <v>0</v>
      </c>
      <c r="O2962" s="5">
        <f t="shared" si="322"/>
        <v>0</v>
      </c>
      <c r="P2962" t="str">
        <f t="shared" si="323"/>
        <v>Received No Donations</v>
      </c>
      <c r="Q2962" t="str">
        <f t="shared" si="324"/>
        <v>theater</v>
      </c>
      <c r="R2962" t="str">
        <f t="shared" si="325"/>
        <v>spaces</v>
      </c>
      <c r="S2962" t="s">
        <v>8301</v>
      </c>
      <c r="T2962" t="b">
        <v>0</v>
      </c>
      <c r="U2962" t="str">
        <f t="shared" si="328"/>
        <v>Unsuccessful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8244</v>
      </c>
      <c r="I2963" s="10">
        <f t="shared" si="326"/>
        <v>42089.166666666672</v>
      </c>
      <c r="J2963" s="10">
        <f t="shared" si="327"/>
        <v>42061.212488425925</v>
      </c>
      <c r="K2963">
        <v>1427342400</v>
      </c>
      <c r="L2963">
        <v>1424927159</v>
      </c>
      <c r="M2963" t="b">
        <v>0</v>
      </c>
      <c r="N2963">
        <v>108</v>
      </c>
      <c r="O2963" s="5">
        <f t="shared" si="322"/>
        <v>1.0962000000000001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t="s">
        <v>8269</v>
      </c>
      <c r="T2963" t="b">
        <v>1</v>
      </c>
      <c r="U2963" t="str">
        <f t="shared" si="328"/>
        <v>Successful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8244</v>
      </c>
      <c r="I2964" s="10">
        <f t="shared" si="326"/>
        <v>42064.290972222225</v>
      </c>
      <c r="J2964" s="10">
        <f t="shared" si="327"/>
        <v>42036.24428240741</v>
      </c>
      <c r="K2964">
        <v>1425193140</v>
      </c>
      <c r="L2964">
        <v>1422769906</v>
      </c>
      <c r="M2964" t="b">
        <v>0</v>
      </c>
      <c r="N2964">
        <v>20</v>
      </c>
      <c r="O2964" s="5">
        <f t="shared" si="322"/>
        <v>1.218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t="s">
        <v>8269</v>
      </c>
      <c r="T2964" t="b">
        <v>1</v>
      </c>
      <c r="U2964" t="str">
        <f t="shared" si="328"/>
        <v>Successful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8244</v>
      </c>
      <c r="I2965" s="10">
        <f t="shared" si="326"/>
        <v>42187.470185185186</v>
      </c>
      <c r="J2965" s="10">
        <f t="shared" si="327"/>
        <v>42157.470185185186</v>
      </c>
      <c r="K2965">
        <v>1435835824</v>
      </c>
      <c r="L2965">
        <v>1433243824</v>
      </c>
      <c r="M2965" t="b">
        <v>0</v>
      </c>
      <c r="N2965">
        <v>98</v>
      </c>
      <c r="O2965" s="5">
        <f t="shared" si="322"/>
        <v>1.0685</v>
      </c>
      <c r="P296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t="s">
        <v>8269</v>
      </c>
      <c r="T2965" t="b">
        <v>1</v>
      </c>
      <c r="U2965" t="str">
        <f t="shared" si="328"/>
        <v>Successful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8244</v>
      </c>
      <c r="I2966" s="10">
        <f t="shared" si="326"/>
        <v>41857.897222222222</v>
      </c>
      <c r="J2966" s="10">
        <f t="shared" si="327"/>
        <v>41827.909942129627</v>
      </c>
      <c r="K2966">
        <v>1407360720</v>
      </c>
      <c r="L2966">
        <v>1404769819</v>
      </c>
      <c r="M2966" t="b">
        <v>0</v>
      </c>
      <c r="N2966">
        <v>196</v>
      </c>
      <c r="O2966" s="5">
        <f t="shared" si="322"/>
        <v>1.0071379999999999</v>
      </c>
      <c r="P2966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t="s">
        <v>8269</v>
      </c>
      <c r="T2966" t="b">
        <v>1</v>
      </c>
      <c r="U2966" t="str">
        <f t="shared" si="328"/>
        <v>Successful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8244</v>
      </c>
      <c r="I2967" s="10">
        <f t="shared" si="326"/>
        <v>42192.729548611111</v>
      </c>
      <c r="J2967" s="10">
        <f t="shared" si="327"/>
        <v>42162.729548611111</v>
      </c>
      <c r="K2967">
        <v>1436290233</v>
      </c>
      <c r="L2967">
        <v>1433698233</v>
      </c>
      <c r="M2967" t="b">
        <v>0</v>
      </c>
      <c r="N2967">
        <v>39</v>
      </c>
      <c r="O2967" s="5">
        <f t="shared" si="322"/>
        <v>1.0900000000000001</v>
      </c>
      <c r="P296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t="s">
        <v>8269</v>
      </c>
      <c r="T2967" t="b">
        <v>1</v>
      </c>
      <c r="U2967" t="str">
        <f t="shared" si="328"/>
        <v>Successful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8244</v>
      </c>
      <c r="I2968" s="10">
        <f t="shared" si="326"/>
        <v>42263.738564814819</v>
      </c>
      <c r="J2968" s="10">
        <f t="shared" si="327"/>
        <v>42233.738564814819</v>
      </c>
      <c r="K2968">
        <v>1442425412</v>
      </c>
      <c r="L2968">
        <v>1439833412</v>
      </c>
      <c r="M2968" t="b">
        <v>0</v>
      </c>
      <c r="N2968">
        <v>128</v>
      </c>
      <c r="O2968" s="5">
        <f t="shared" si="322"/>
        <v>1.1363000000000001</v>
      </c>
      <c r="P2968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t="s">
        <v>8269</v>
      </c>
      <c r="T2968" t="b">
        <v>1</v>
      </c>
      <c r="U2968" t="str">
        <f t="shared" si="328"/>
        <v>Successful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8244</v>
      </c>
      <c r="I2969" s="10">
        <f t="shared" si="326"/>
        <v>42072.156157407408</v>
      </c>
      <c r="J2969" s="10">
        <f t="shared" si="327"/>
        <v>42042.197824074072</v>
      </c>
      <c r="K2969">
        <v>1425872692</v>
      </c>
      <c r="L2969">
        <v>1423284292</v>
      </c>
      <c r="M2969" t="b">
        <v>0</v>
      </c>
      <c r="N2969">
        <v>71</v>
      </c>
      <c r="O2969" s="5">
        <f t="shared" si="322"/>
        <v>1.1392</v>
      </c>
      <c r="P2969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t="s">
        <v>8269</v>
      </c>
      <c r="T2969" t="b">
        <v>1</v>
      </c>
      <c r="U2969" t="str">
        <f t="shared" si="328"/>
        <v>Successful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8244</v>
      </c>
      <c r="I2970" s="10">
        <f t="shared" si="326"/>
        <v>42599.165972222225</v>
      </c>
      <c r="J2970" s="10">
        <f t="shared" si="327"/>
        <v>42585.523842592593</v>
      </c>
      <c r="K2970">
        <v>1471406340</v>
      </c>
      <c r="L2970">
        <v>1470227660</v>
      </c>
      <c r="M2970" t="b">
        <v>0</v>
      </c>
      <c r="N2970">
        <v>47</v>
      </c>
      <c r="O2970" s="5">
        <f t="shared" si="322"/>
        <v>1.06</v>
      </c>
      <c r="P2970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t="s">
        <v>8269</v>
      </c>
      <c r="T2970" t="b">
        <v>1</v>
      </c>
      <c r="U2970" t="str">
        <f t="shared" si="328"/>
        <v>Successful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8249</v>
      </c>
      <c r="I2971" s="10">
        <f t="shared" si="326"/>
        <v>42127.952083333337</v>
      </c>
      <c r="J2971" s="10">
        <f t="shared" si="327"/>
        <v>42097.786493055552</v>
      </c>
      <c r="K2971">
        <v>1430693460</v>
      </c>
      <c r="L2971">
        <v>1428087153</v>
      </c>
      <c r="M2971" t="b">
        <v>0</v>
      </c>
      <c r="N2971">
        <v>17</v>
      </c>
      <c r="O2971" s="5">
        <f t="shared" si="322"/>
        <v>1.625</v>
      </c>
      <c r="P2971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t="s">
        <v>8269</v>
      </c>
      <c r="T2971" t="b">
        <v>1</v>
      </c>
      <c r="U2971" t="str">
        <f t="shared" si="328"/>
        <v>Successful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8244</v>
      </c>
      <c r="I2972" s="10">
        <f t="shared" si="326"/>
        <v>41838.669571759259</v>
      </c>
      <c r="J2972" s="10">
        <f t="shared" si="327"/>
        <v>41808.669571759259</v>
      </c>
      <c r="K2972">
        <v>1405699451</v>
      </c>
      <c r="L2972">
        <v>1403107451</v>
      </c>
      <c r="M2972" t="b">
        <v>0</v>
      </c>
      <c r="N2972">
        <v>91</v>
      </c>
      <c r="O2972" s="5">
        <f t="shared" si="322"/>
        <v>1.06</v>
      </c>
      <c r="P2972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t="s">
        <v>8269</v>
      </c>
      <c r="T2972" t="b">
        <v>1</v>
      </c>
      <c r="U2972" t="str">
        <f t="shared" si="328"/>
        <v>Successful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8244</v>
      </c>
      <c r="I2973" s="10">
        <f t="shared" si="326"/>
        <v>41882.658310185187</v>
      </c>
      <c r="J2973" s="10">
        <f t="shared" si="327"/>
        <v>41852.658310185187</v>
      </c>
      <c r="K2973">
        <v>1409500078</v>
      </c>
      <c r="L2973">
        <v>1406908078</v>
      </c>
      <c r="M2973" t="b">
        <v>0</v>
      </c>
      <c r="N2973">
        <v>43</v>
      </c>
      <c r="O2973" s="5">
        <f t="shared" si="322"/>
        <v>1.0015624999999999</v>
      </c>
      <c r="P297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t="s">
        <v>8269</v>
      </c>
      <c r="T2973" t="b">
        <v>1</v>
      </c>
      <c r="U2973" t="str">
        <f t="shared" si="328"/>
        <v>Successful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8244</v>
      </c>
      <c r="I2974" s="10">
        <f t="shared" si="326"/>
        <v>42709.041666666672</v>
      </c>
      <c r="J2974" s="10">
        <f t="shared" si="327"/>
        <v>42694.110185185185</v>
      </c>
      <c r="K2974">
        <v>1480899600</v>
      </c>
      <c r="L2974">
        <v>1479609520</v>
      </c>
      <c r="M2974" t="b">
        <v>0</v>
      </c>
      <c r="N2974">
        <v>17</v>
      </c>
      <c r="O2974" s="5">
        <f t="shared" si="322"/>
        <v>1.0535000000000001</v>
      </c>
      <c r="P2974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t="s">
        <v>8269</v>
      </c>
      <c r="T2974" t="b">
        <v>1</v>
      </c>
      <c r="U2974" t="str">
        <f t="shared" si="328"/>
        <v>Successful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8244</v>
      </c>
      <c r="I2975" s="10">
        <f t="shared" si="326"/>
        <v>42370.166666666672</v>
      </c>
      <c r="J2975" s="10">
        <f t="shared" si="327"/>
        <v>42341.818379629629</v>
      </c>
      <c r="K2975">
        <v>1451620800</v>
      </c>
      <c r="L2975">
        <v>1449171508</v>
      </c>
      <c r="M2975" t="b">
        <v>0</v>
      </c>
      <c r="N2975">
        <v>33</v>
      </c>
      <c r="O2975" s="5">
        <f t="shared" si="322"/>
        <v>1.748</v>
      </c>
      <c r="P297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t="s">
        <v>8269</v>
      </c>
      <c r="T2975" t="b">
        <v>1</v>
      </c>
      <c r="U2975" t="str">
        <f t="shared" si="328"/>
        <v>Successful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8244</v>
      </c>
      <c r="I2976" s="10">
        <f t="shared" si="326"/>
        <v>41908.065972222219</v>
      </c>
      <c r="J2976" s="10">
        <f t="shared" si="327"/>
        <v>41880.061006944445</v>
      </c>
      <c r="K2976">
        <v>1411695300</v>
      </c>
      <c r="L2976">
        <v>1409275671</v>
      </c>
      <c r="M2976" t="b">
        <v>0</v>
      </c>
      <c r="N2976">
        <v>87</v>
      </c>
      <c r="O2976" s="5">
        <f t="shared" si="322"/>
        <v>1.02</v>
      </c>
      <c r="P2976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t="s">
        <v>8269</v>
      </c>
      <c r="T2976" t="b">
        <v>1</v>
      </c>
      <c r="U2976" t="str">
        <f t="shared" si="328"/>
        <v>Successful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8244</v>
      </c>
      <c r="I2977" s="10">
        <f t="shared" si="326"/>
        <v>41970.125</v>
      </c>
      <c r="J2977" s="10">
        <f t="shared" si="327"/>
        <v>41941.683865740742</v>
      </c>
      <c r="K2977">
        <v>1417057200</v>
      </c>
      <c r="L2977">
        <v>1414599886</v>
      </c>
      <c r="M2977" t="b">
        <v>0</v>
      </c>
      <c r="N2977">
        <v>113</v>
      </c>
      <c r="O2977" s="5">
        <f t="shared" si="322"/>
        <v>1.00125</v>
      </c>
      <c r="P297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t="s">
        <v>8269</v>
      </c>
      <c r="T2977" t="b">
        <v>1</v>
      </c>
      <c r="U2977" t="str">
        <f t="shared" si="328"/>
        <v>Successful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8245</v>
      </c>
      <c r="I2978" s="10">
        <f t="shared" si="326"/>
        <v>42442.5</v>
      </c>
      <c r="J2978" s="10">
        <f t="shared" si="327"/>
        <v>42425.730671296296</v>
      </c>
      <c r="K2978">
        <v>1457870400</v>
      </c>
      <c r="L2978">
        <v>1456421530</v>
      </c>
      <c r="M2978" t="b">
        <v>0</v>
      </c>
      <c r="N2978">
        <v>14</v>
      </c>
      <c r="O2978" s="5">
        <f t="shared" si="322"/>
        <v>1.7142857142857142</v>
      </c>
      <c r="P2978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t="s">
        <v>8269</v>
      </c>
      <c r="T2978" t="b">
        <v>1</v>
      </c>
      <c r="U2978" t="str">
        <f t="shared" si="328"/>
        <v>Successful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8244</v>
      </c>
      <c r="I2979" s="10">
        <f t="shared" si="326"/>
        <v>42086.093055555553</v>
      </c>
      <c r="J2979" s="10">
        <f t="shared" si="327"/>
        <v>42026.88118055556</v>
      </c>
      <c r="K2979">
        <v>1427076840</v>
      </c>
      <c r="L2979">
        <v>1421960934</v>
      </c>
      <c r="M2979" t="b">
        <v>0</v>
      </c>
      <c r="N2979">
        <v>30</v>
      </c>
      <c r="O2979" s="5">
        <f t="shared" si="322"/>
        <v>1.1356666666666666</v>
      </c>
      <c r="P2979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t="s">
        <v>8269</v>
      </c>
      <c r="T2979" t="b">
        <v>1</v>
      </c>
      <c r="U2979" t="str">
        <f t="shared" si="328"/>
        <v>Successful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8244</v>
      </c>
      <c r="I2980" s="10">
        <f t="shared" si="326"/>
        <v>41932.249305555553</v>
      </c>
      <c r="J2980" s="10">
        <f t="shared" si="327"/>
        <v>41922.640590277777</v>
      </c>
      <c r="K2980">
        <v>1413784740</v>
      </c>
      <c r="L2980">
        <v>1412954547</v>
      </c>
      <c r="M2980" t="b">
        <v>0</v>
      </c>
      <c r="N2980">
        <v>16</v>
      </c>
      <c r="O2980" s="5">
        <f t="shared" si="322"/>
        <v>1.2946666666666666</v>
      </c>
      <c r="P2980">
        <f t="shared" si="323"/>
        <v>60.6875</v>
      </c>
      <c r="Q2980" t="str">
        <f t="shared" si="324"/>
        <v>theater</v>
      </c>
      <c r="R2980" t="str">
        <f t="shared" si="325"/>
        <v>plays</v>
      </c>
      <c r="S2980" t="s">
        <v>8269</v>
      </c>
      <c r="T2980" t="b">
        <v>1</v>
      </c>
      <c r="U2980" t="str">
        <f t="shared" si="328"/>
        <v>Successful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8244</v>
      </c>
      <c r="I2981" s="10">
        <f t="shared" si="326"/>
        <v>42010.25</v>
      </c>
      <c r="J2981" s="10">
        <f t="shared" si="327"/>
        <v>41993.824340277773</v>
      </c>
      <c r="K2981">
        <v>1420524000</v>
      </c>
      <c r="L2981">
        <v>1419104823</v>
      </c>
      <c r="M2981" t="b">
        <v>0</v>
      </c>
      <c r="N2981">
        <v>46</v>
      </c>
      <c r="O2981" s="5">
        <f t="shared" si="322"/>
        <v>1.014</v>
      </c>
      <c r="P2981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t="s">
        <v>8269</v>
      </c>
      <c r="T2981" t="b">
        <v>1</v>
      </c>
      <c r="U2981" t="str">
        <f t="shared" si="328"/>
        <v>Successful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8244</v>
      </c>
      <c r="I2982" s="10">
        <f t="shared" si="326"/>
        <v>42240.083333333328</v>
      </c>
      <c r="J2982" s="10">
        <f t="shared" si="327"/>
        <v>42219.915856481486</v>
      </c>
      <c r="K2982">
        <v>1440381600</v>
      </c>
      <c r="L2982">
        <v>1438639130</v>
      </c>
      <c r="M2982" t="b">
        <v>0</v>
      </c>
      <c r="N2982">
        <v>24</v>
      </c>
      <c r="O2982" s="5">
        <f t="shared" si="322"/>
        <v>1.0916666666666666</v>
      </c>
      <c r="P2982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t="s">
        <v>8269</v>
      </c>
      <c r="T2982" t="b">
        <v>1</v>
      </c>
      <c r="U2982" t="str">
        <f t="shared" si="328"/>
        <v>Successful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8247</v>
      </c>
      <c r="I2983" s="10">
        <f t="shared" si="326"/>
        <v>42270.559675925921</v>
      </c>
      <c r="J2983" s="10">
        <f t="shared" si="327"/>
        <v>42225.559675925921</v>
      </c>
      <c r="K2983">
        <v>1443014756</v>
      </c>
      <c r="L2983">
        <v>1439126756</v>
      </c>
      <c r="M2983" t="b">
        <v>1</v>
      </c>
      <c r="N2983">
        <v>97</v>
      </c>
      <c r="O2983" s="5">
        <f t="shared" si="322"/>
        <v>1.28925</v>
      </c>
      <c r="P298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t="s">
        <v>8301</v>
      </c>
      <c r="T2983" t="b">
        <v>1</v>
      </c>
      <c r="U2983" t="str">
        <f t="shared" si="328"/>
        <v>Successful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8245</v>
      </c>
      <c r="I2984" s="10">
        <f t="shared" si="326"/>
        <v>42411.686840277776</v>
      </c>
      <c r="J2984" s="10">
        <f t="shared" si="327"/>
        <v>42381.686840277776</v>
      </c>
      <c r="K2984">
        <v>1455208143</v>
      </c>
      <c r="L2984">
        <v>1452616143</v>
      </c>
      <c r="M2984" t="b">
        <v>1</v>
      </c>
      <c r="N2984">
        <v>59</v>
      </c>
      <c r="O2984" s="5">
        <f t="shared" si="322"/>
        <v>1.0206</v>
      </c>
      <c r="P2984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t="s">
        <v>8301</v>
      </c>
      <c r="T2984" t="b">
        <v>1</v>
      </c>
      <c r="U2984" t="str">
        <f t="shared" si="328"/>
        <v>Successful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8244</v>
      </c>
      <c r="I2985" s="10">
        <f t="shared" si="326"/>
        <v>41954.674027777779</v>
      </c>
      <c r="J2985" s="10">
        <f t="shared" si="327"/>
        <v>41894.632361111115</v>
      </c>
      <c r="K2985">
        <v>1415722236</v>
      </c>
      <c r="L2985">
        <v>1410534636</v>
      </c>
      <c r="M2985" t="b">
        <v>1</v>
      </c>
      <c r="N2985">
        <v>1095</v>
      </c>
      <c r="O2985" s="5">
        <f t="shared" si="322"/>
        <v>1.465395775862069</v>
      </c>
      <c r="P298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t="s">
        <v>8301</v>
      </c>
      <c r="T2985" t="b">
        <v>1</v>
      </c>
      <c r="U2985" t="str">
        <f t="shared" si="328"/>
        <v>Successful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8244</v>
      </c>
      <c r="I2986" s="10">
        <f t="shared" si="326"/>
        <v>42606.278715277775</v>
      </c>
      <c r="J2986" s="10">
        <f t="shared" si="327"/>
        <v>42576.278715277775</v>
      </c>
      <c r="K2986">
        <v>1472020881</v>
      </c>
      <c r="L2986">
        <v>1469428881</v>
      </c>
      <c r="M2986" t="b">
        <v>1</v>
      </c>
      <c r="N2986">
        <v>218</v>
      </c>
      <c r="O2986" s="5">
        <f t="shared" si="322"/>
        <v>1.00352</v>
      </c>
      <c r="P2986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t="s">
        <v>8301</v>
      </c>
      <c r="T2986" t="b">
        <v>1</v>
      </c>
      <c r="U2986" t="str">
        <f t="shared" si="328"/>
        <v>Successful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8248</v>
      </c>
      <c r="I2987" s="10">
        <f t="shared" si="326"/>
        <v>42674.166666666672</v>
      </c>
      <c r="J2987" s="10">
        <f t="shared" si="327"/>
        <v>42654.973703703705</v>
      </c>
      <c r="K2987">
        <v>1477886400</v>
      </c>
      <c r="L2987">
        <v>1476228128</v>
      </c>
      <c r="M2987" t="b">
        <v>0</v>
      </c>
      <c r="N2987">
        <v>111</v>
      </c>
      <c r="O2987" s="5">
        <f t="shared" si="322"/>
        <v>1.2164999999999999</v>
      </c>
      <c r="P298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t="s">
        <v>8301</v>
      </c>
      <c r="T2987" t="b">
        <v>1</v>
      </c>
      <c r="U2987" t="str">
        <f t="shared" si="328"/>
        <v>Successful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8245</v>
      </c>
      <c r="I2988" s="10">
        <f t="shared" si="326"/>
        <v>42491.458402777775</v>
      </c>
      <c r="J2988" s="10">
        <f t="shared" si="327"/>
        <v>42431.500069444446</v>
      </c>
      <c r="K2988">
        <v>1462100406</v>
      </c>
      <c r="L2988">
        <v>1456920006</v>
      </c>
      <c r="M2988" t="b">
        <v>0</v>
      </c>
      <c r="N2988">
        <v>56</v>
      </c>
      <c r="O2988" s="5">
        <f t="shared" si="322"/>
        <v>1.0549999999999999</v>
      </c>
      <c r="P2988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t="s">
        <v>8301</v>
      </c>
      <c r="T2988" t="b">
        <v>1</v>
      </c>
      <c r="U2988" t="str">
        <f t="shared" si="328"/>
        <v>Successful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8244</v>
      </c>
      <c r="I2989" s="10">
        <f t="shared" si="326"/>
        <v>42656</v>
      </c>
      <c r="J2989" s="10">
        <f t="shared" si="327"/>
        <v>42627.307303240741</v>
      </c>
      <c r="K2989">
        <v>1476316800</v>
      </c>
      <c r="L2989">
        <v>1473837751</v>
      </c>
      <c r="M2989" t="b">
        <v>0</v>
      </c>
      <c r="N2989">
        <v>265</v>
      </c>
      <c r="O2989" s="5">
        <f t="shared" si="322"/>
        <v>1.1040080000000001</v>
      </c>
      <c r="P2989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t="s">
        <v>8301</v>
      </c>
      <c r="T2989" t="b">
        <v>1</v>
      </c>
      <c r="U2989" t="str">
        <f t="shared" si="328"/>
        <v>Successful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8245</v>
      </c>
      <c r="I2990" s="10">
        <f t="shared" si="326"/>
        <v>42541.36204861111</v>
      </c>
      <c r="J2990" s="10">
        <f t="shared" si="327"/>
        <v>42511.36204861111</v>
      </c>
      <c r="K2990">
        <v>1466412081</v>
      </c>
      <c r="L2990">
        <v>1463820081</v>
      </c>
      <c r="M2990" t="b">
        <v>0</v>
      </c>
      <c r="N2990">
        <v>28</v>
      </c>
      <c r="O2990" s="5">
        <f t="shared" si="322"/>
        <v>1</v>
      </c>
      <c r="P2990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t="s">
        <v>8301</v>
      </c>
      <c r="T2990" t="b">
        <v>1</v>
      </c>
      <c r="U2990" t="str">
        <f t="shared" si="328"/>
        <v>Successful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8244</v>
      </c>
      <c r="I2991" s="10">
        <f t="shared" si="326"/>
        <v>42359.207638888889</v>
      </c>
      <c r="J2991" s="10">
        <f t="shared" si="327"/>
        <v>42337.02039351852</v>
      </c>
      <c r="K2991">
        <v>1450673940</v>
      </c>
      <c r="L2991">
        <v>1448756962</v>
      </c>
      <c r="M2991" t="b">
        <v>0</v>
      </c>
      <c r="N2991">
        <v>364</v>
      </c>
      <c r="O2991" s="5">
        <f t="shared" si="322"/>
        <v>1.76535</v>
      </c>
      <c r="P2991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t="s">
        <v>8301</v>
      </c>
      <c r="T2991" t="b">
        <v>1</v>
      </c>
      <c r="U2991" t="str">
        <f t="shared" si="328"/>
        <v>Successful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8244</v>
      </c>
      <c r="I2992" s="10">
        <f t="shared" si="326"/>
        <v>42376.57430555555</v>
      </c>
      <c r="J2992" s="10">
        <f t="shared" si="327"/>
        <v>42341.57430555555</v>
      </c>
      <c r="K2992">
        <v>1452174420</v>
      </c>
      <c r="L2992">
        <v>1449150420</v>
      </c>
      <c r="M2992" t="b">
        <v>0</v>
      </c>
      <c r="N2992">
        <v>27</v>
      </c>
      <c r="O2992" s="5">
        <f t="shared" si="322"/>
        <v>1</v>
      </c>
      <c r="P2992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t="s">
        <v>8301</v>
      </c>
      <c r="T2992" t="b">
        <v>1</v>
      </c>
      <c r="U2992" t="str">
        <f t="shared" si="328"/>
        <v>Successful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8244</v>
      </c>
      <c r="I2993" s="10">
        <f t="shared" si="326"/>
        <v>42762.837152777778</v>
      </c>
      <c r="J2993" s="10">
        <f t="shared" si="327"/>
        <v>42740.837152777778</v>
      </c>
      <c r="K2993">
        <v>1485547530</v>
      </c>
      <c r="L2993">
        <v>1483646730</v>
      </c>
      <c r="M2993" t="b">
        <v>0</v>
      </c>
      <c r="N2993">
        <v>93</v>
      </c>
      <c r="O2993" s="5">
        <f t="shared" si="322"/>
        <v>1.0329411764705883</v>
      </c>
      <c r="P299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t="s">
        <v>8301</v>
      </c>
      <c r="T2993" t="b">
        <v>1</v>
      </c>
      <c r="U2993" t="str">
        <f t="shared" si="328"/>
        <v>Successful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8244</v>
      </c>
      <c r="I2994" s="10">
        <f t="shared" si="326"/>
        <v>42652.767476851848</v>
      </c>
      <c r="J2994" s="10">
        <f t="shared" si="327"/>
        <v>42622.767476851848</v>
      </c>
      <c r="K2994">
        <v>1476037510</v>
      </c>
      <c r="L2994">
        <v>1473445510</v>
      </c>
      <c r="M2994" t="b">
        <v>0</v>
      </c>
      <c r="N2994">
        <v>64</v>
      </c>
      <c r="O2994" s="5">
        <f t="shared" si="322"/>
        <v>1.0449999999999999</v>
      </c>
      <c r="P2994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t="s">
        <v>8301</v>
      </c>
      <c r="T2994" t="b">
        <v>1</v>
      </c>
      <c r="U2994" t="str">
        <f t="shared" si="328"/>
        <v>Successful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8244</v>
      </c>
      <c r="I2995" s="10">
        <f t="shared" si="326"/>
        <v>42420.838738425926</v>
      </c>
      <c r="J2995" s="10">
        <f t="shared" si="327"/>
        <v>42390.838738425926</v>
      </c>
      <c r="K2995">
        <v>1455998867</v>
      </c>
      <c r="L2995">
        <v>1453406867</v>
      </c>
      <c r="M2995" t="b">
        <v>0</v>
      </c>
      <c r="N2995">
        <v>22</v>
      </c>
      <c r="O2995" s="5">
        <f t="shared" si="322"/>
        <v>1.0029999999999999</v>
      </c>
      <c r="P299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t="s">
        <v>8301</v>
      </c>
      <c r="T2995" t="b">
        <v>1</v>
      </c>
      <c r="U2995" t="str">
        <f t="shared" si="328"/>
        <v>Successful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8245</v>
      </c>
      <c r="I2996" s="10">
        <f t="shared" si="326"/>
        <v>41915.478842592594</v>
      </c>
      <c r="J2996" s="10">
        <f t="shared" si="327"/>
        <v>41885.478842592594</v>
      </c>
      <c r="K2996">
        <v>1412335772</v>
      </c>
      <c r="L2996">
        <v>1409743772</v>
      </c>
      <c r="M2996" t="b">
        <v>0</v>
      </c>
      <c r="N2996">
        <v>59</v>
      </c>
      <c r="O2996" s="5">
        <f t="shared" si="322"/>
        <v>4.577466666666667</v>
      </c>
      <c r="P2996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t="s">
        <v>8301</v>
      </c>
      <c r="T2996" t="b">
        <v>1</v>
      </c>
      <c r="U2996" t="str">
        <f t="shared" si="328"/>
        <v>Successful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8244</v>
      </c>
      <c r="I2997" s="10">
        <f t="shared" si="326"/>
        <v>42754.665173611109</v>
      </c>
      <c r="J2997" s="10">
        <f t="shared" si="327"/>
        <v>42724.665173611109</v>
      </c>
      <c r="K2997">
        <v>1484841471</v>
      </c>
      <c r="L2997">
        <v>1482249471</v>
      </c>
      <c r="M2997" t="b">
        <v>0</v>
      </c>
      <c r="N2997">
        <v>249</v>
      </c>
      <c r="O2997" s="5">
        <f t="shared" si="322"/>
        <v>1.0496000000000001</v>
      </c>
      <c r="P299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t="s">
        <v>8301</v>
      </c>
      <c r="T2997" t="b">
        <v>1</v>
      </c>
      <c r="U2997" t="str">
        <f t="shared" si="328"/>
        <v>Successful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8244</v>
      </c>
      <c r="I2998" s="10">
        <f t="shared" si="326"/>
        <v>42150.912499999999</v>
      </c>
      <c r="J2998" s="10">
        <f t="shared" si="327"/>
        <v>42090.912499999999</v>
      </c>
      <c r="K2998">
        <v>1432677240</v>
      </c>
      <c r="L2998">
        <v>1427493240</v>
      </c>
      <c r="M2998" t="b">
        <v>0</v>
      </c>
      <c r="N2998">
        <v>392</v>
      </c>
      <c r="O2998" s="5">
        <f t="shared" si="322"/>
        <v>1.7194285714285715</v>
      </c>
      <c r="P2998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t="s">
        <v>8301</v>
      </c>
      <c r="T2998" t="b">
        <v>1</v>
      </c>
      <c r="U2998" t="str">
        <f t="shared" si="328"/>
        <v>Successful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8244</v>
      </c>
      <c r="I2999" s="10">
        <f t="shared" si="326"/>
        <v>42793.207638888889</v>
      </c>
      <c r="J2999" s="10">
        <f t="shared" si="327"/>
        <v>42775.733715277776</v>
      </c>
      <c r="K2999">
        <v>1488171540</v>
      </c>
      <c r="L2999">
        <v>1486661793</v>
      </c>
      <c r="M2999" t="b">
        <v>0</v>
      </c>
      <c r="N2999">
        <v>115</v>
      </c>
      <c r="O2999" s="5">
        <f t="shared" si="322"/>
        <v>1.0373000000000001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t="s">
        <v>8301</v>
      </c>
      <c r="T2999" t="b">
        <v>1</v>
      </c>
      <c r="U2999" t="str">
        <f t="shared" si="328"/>
        <v>Successful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8244</v>
      </c>
      <c r="I3000" s="10">
        <f t="shared" si="326"/>
        <v>41806.184027777781</v>
      </c>
      <c r="J3000" s="10">
        <f t="shared" si="327"/>
        <v>41778.193622685183</v>
      </c>
      <c r="K3000">
        <v>1402892700</v>
      </c>
      <c r="L3000">
        <v>1400474329</v>
      </c>
      <c r="M3000" t="b">
        <v>0</v>
      </c>
      <c r="N3000">
        <v>433</v>
      </c>
      <c r="O3000" s="5">
        <f t="shared" si="322"/>
        <v>1.0302899999999999</v>
      </c>
      <c r="P3000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t="s">
        <v>8301</v>
      </c>
      <c r="T3000" t="b">
        <v>1</v>
      </c>
      <c r="U3000" t="str">
        <f t="shared" si="328"/>
        <v>Successful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8244</v>
      </c>
      <c r="I3001" s="10">
        <f t="shared" si="326"/>
        <v>42795.083333333328</v>
      </c>
      <c r="J3001" s="10">
        <f t="shared" si="327"/>
        <v>42780.740277777775</v>
      </c>
      <c r="K3001">
        <v>1488333600</v>
      </c>
      <c r="L3001">
        <v>1487094360</v>
      </c>
      <c r="M3001" t="b">
        <v>0</v>
      </c>
      <c r="N3001">
        <v>20</v>
      </c>
      <c r="O3001" s="5">
        <f t="shared" si="322"/>
        <v>1.1888888888888889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t="s">
        <v>8301</v>
      </c>
      <c r="T3001" t="b">
        <v>1</v>
      </c>
      <c r="U3001" t="str">
        <f t="shared" si="328"/>
        <v>Successful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8244</v>
      </c>
      <c r="I3002" s="10">
        <f t="shared" si="326"/>
        <v>42766.75</v>
      </c>
      <c r="J3002" s="10">
        <f t="shared" si="327"/>
        <v>42752.827199074076</v>
      </c>
      <c r="K3002">
        <v>1485885600</v>
      </c>
      <c r="L3002">
        <v>1484682670</v>
      </c>
      <c r="M3002" t="b">
        <v>0</v>
      </c>
      <c r="N3002">
        <v>8</v>
      </c>
      <c r="O3002" s="5">
        <f t="shared" si="322"/>
        <v>1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t="s">
        <v>8301</v>
      </c>
      <c r="T3002" t="b">
        <v>1</v>
      </c>
      <c r="U3002" t="str">
        <f t="shared" si="328"/>
        <v>Successful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8244</v>
      </c>
      <c r="I3003" s="10">
        <f t="shared" si="326"/>
        <v>42564.895625000005</v>
      </c>
      <c r="J3003" s="10">
        <f t="shared" si="327"/>
        <v>42534.895625000005</v>
      </c>
      <c r="K3003">
        <v>1468445382</v>
      </c>
      <c r="L3003">
        <v>1465853382</v>
      </c>
      <c r="M3003" t="b">
        <v>0</v>
      </c>
      <c r="N3003">
        <v>175</v>
      </c>
      <c r="O3003" s="5">
        <f t="shared" si="322"/>
        <v>3.1869988910451896</v>
      </c>
      <c r="P300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t="s">
        <v>8301</v>
      </c>
      <c r="T3003" t="b">
        <v>1</v>
      </c>
      <c r="U3003" t="str">
        <f t="shared" si="328"/>
        <v>Successful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8244</v>
      </c>
      <c r="I3004" s="10">
        <f t="shared" si="326"/>
        <v>41269.83625</v>
      </c>
      <c r="J3004" s="10">
        <f t="shared" si="327"/>
        <v>41239.83625</v>
      </c>
      <c r="K3004">
        <v>1356552252</v>
      </c>
      <c r="L3004">
        <v>1353960252</v>
      </c>
      <c r="M3004" t="b">
        <v>0</v>
      </c>
      <c r="N3004">
        <v>104</v>
      </c>
      <c r="O3004" s="5">
        <f t="shared" si="322"/>
        <v>1.0850614285714286</v>
      </c>
      <c r="P3004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t="s">
        <v>8301</v>
      </c>
      <c r="T3004" t="b">
        <v>1</v>
      </c>
      <c r="U3004" t="str">
        <f t="shared" si="328"/>
        <v>Successful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8244</v>
      </c>
      <c r="I3005" s="10">
        <f t="shared" si="326"/>
        <v>42430.249305555553</v>
      </c>
      <c r="J3005" s="10">
        <f t="shared" si="327"/>
        <v>42398.849259259259</v>
      </c>
      <c r="K3005">
        <v>1456811940</v>
      </c>
      <c r="L3005">
        <v>1454098976</v>
      </c>
      <c r="M3005" t="b">
        <v>0</v>
      </c>
      <c r="N3005">
        <v>17</v>
      </c>
      <c r="O3005" s="5">
        <f t="shared" si="322"/>
        <v>1.0116666666666667</v>
      </c>
      <c r="P300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t="s">
        <v>8301</v>
      </c>
      <c r="T3005" t="b">
        <v>1</v>
      </c>
      <c r="U3005" t="str">
        <f t="shared" si="328"/>
        <v>Successful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8244</v>
      </c>
      <c r="I3006" s="10">
        <f t="shared" si="326"/>
        <v>41958.922731481478</v>
      </c>
      <c r="J3006" s="10">
        <f t="shared" si="327"/>
        <v>41928.881064814814</v>
      </c>
      <c r="K3006">
        <v>1416089324</v>
      </c>
      <c r="L3006">
        <v>1413493724</v>
      </c>
      <c r="M3006" t="b">
        <v>0</v>
      </c>
      <c r="N3006">
        <v>277</v>
      </c>
      <c r="O3006" s="5">
        <f t="shared" si="322"/>
        <v>1.12815</v>
      </c>
      <c r="P3006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t="s">
        <v>8301</v>
      </c>
      <c r="T3006" t="b">
        <v>1</v>
      </c>
      <c r="U3006" t="str">
        <f t="shared" si="328"/>
        <v>Successful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8244</v>
      </c>
      <c r="I3007" s="10">
        <f t="shared" si="326"/>
        <v>41918.674826388888</v>
      </c>
      <c r="J3007" s="10">
        <f t="shared" si="327"/>
        <v>41888.674826388888</v>
      </c>
      <c r="K3007">
        <v>1412611905</v>
      </c>
      <c r="L3007">
        <v>1410019905</v>
      </c>
      <c r="M3007" t="b">
        <v>0</v>
      </c>
      <c r="N3007">
        <v>118</v>
      </c>
      <c r="O3007" s="5">
        <f t="shared" si="322"/>
        <v>1.2049622641509434</v>
      </c>
      <c r="P300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t="s">
        <v>8301</v>
      </c>
      <c r="T3007" t="b">
        <v>1</v>
      </c>
      <c r="U3007" t="str">
        <f t="shared" si="328"/>
        <v>Successful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8249</v>
      </c>
      <c r="I3008" s="10">
        <f t="shared" si="326"/>
        <v>41987.756840277776</v>
      </c>
      <c r="J3008" s="10">
        <f t="shared" si="327"/>
        <v>41957.756840277776</v>
      </c>
      <c r="K3008">
        <v>1418580591</v>
      </c>
      <c r="L3008">
        <v>1415988591</v>
      </c>
      <c r="M3008" t="b">
        <v>0</v>
      </c>
      <c r="N3008">
        <v>97</v>
      </c>
      <c r="O3008" s="5">
        <f t="shared" si="322"/>
        <v>1.0774999999999999</v>
      </c>
      <c r="P3008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t="s">
        <v>8301</v>
      </c>
      <c r="T3008" t="b">
        <v>1</v>
      </c>
      <c r="U3008" t="str">
        <f t="shared" si="328"/>
        <v>Successful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8244</v>
      </c>
      <c r="I3009" s="10">
        <f t="shared" si="326"/>
        <v>42119.216238425928</v>
      </c>
      <c r="J3009" s="10">
        <f t="shared" si="327"/>
        <v>42098.216238425928</v>
      </c>
      <c r="K3009">
        <v>1429938683</v>
      </c>
      <c r="L3009">
        <v>1428124283</v>
      </c>
      <c r="M3009" t="b">
        <v>0</v>
      </c>
      <c r="N3009">
        <v>20</v>
      </c>
      <c r="O3009" s="5">
        <f t="shared" si="322"/>
        <v>1.8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t="s">
        <v>8301</v>
      </c>
      <c r="T3009" t="b">
        <v>1</v>
      </c>
      <c r="U3009" t="str">
        <f t="shared" si="328"/>
        <v>Successful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8244</v>
      </c>
      <c r="I3010" s="10">
        <f t="shared" si="326"/>
        <v>42390.212025462963</v>
      </c>
      <c r="J3010" s="10">
        <f t="shared" si="327"/>
        <v>42360.212025462963</v>
      </c>
      <c r="K3010">
        <v>1453352719</v>
      </c>
      <c r="L3010">
        <v>1450760719</v>
      </c>
      <c r="M3010" t="b">
        <v>0</v>
      </c>
      <c r="N3010">
        <v>26</v>
      </c>
      <c r="O3010" s="5">
        <f t="shared" ref="O3010:O3073" si="329">E3010/D3010</f>
        <v>1.0116666666666667</v>
      </c>
      <c r="P3010">
        <f t="shared" ref="P3010:P3073" si="330">IFERROR((E3010/N3010),"Received No Donations")</f>
        <v>116.73076923076923</v>
      </c>
      <c r="Q3010" t="str">
        <f t="shared" ref="Q3010:Q3073" si="331">LEFT(S3010,FIND("/",S3010)-1)</f>
        <v>theater</v>
      </c>
      <c r="R3010" t="str">
        <f t="shared" ref="R3010:R3073" si="332">RIGHT(S3010,LEN(S3010)-FIND("/",S3010))</f>
        <v>spaces</v>
      </c>
      <c r="S3010" t="s">
        <v>8301</v>
      </c>
      <c r="T3010" t="b">
        <v>1</v>
      </c>
      <c r="U3010" t="str">
        <f t="shared" si="328"/>
        <v>Successful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8244</v>
      </c>
      <c r="I3011" s="10">
        <f t="shared" ref="I3011:I3074" si="333">((K3011/86400)/IF(LEN(K3011)=13,1000,1))+DATE(1970,1,1)</f>
        <v>41969.611574074079</v>
      </c>
      <c r="J3011" s="10">
        <f t="shared" ref="J3011:J3074" si="334">((L3011/86400)/IF(LEN(L3011)=13,1000,1))+DATE(1970,1,1)</f>
        <v>41939.569907407407</v>
      </c>
      <c r="K3011">
        <v>1417012840</v>
      </c>
      <c r="L3011">
        <v>1414417240</v>
      </c>
      <c r="M3011" t="b">
        <v>0</v>
      </c>
      <c r="N3011">
        <v>128</v>
      </c>
      <c r="O3011" s="5">
        <f t="shared" si="329"/>
        <v>1.19756</v>
      </c>
      <c r="P3011">
        <f t="shared" si="330"/>
        <v>233.8984375</v>
      </c>
      <c r="Q3011" t="str">
        <f t="shared" si="331"/>
        <v>theater</v>
      </c>
      <c r="R3011" t="str">
        <f t="shared" si="332"/>
        <v>spaces</v>
      </c>
      <c r="S3011" t="s">
        <v>8301</v>
      </c>
      <c r="T3011" t="b">
        <v>1</v>
      </c>
      <c r="U3011" t="str">
        <f t="shared" ref="U3011:U3074" si="335">IF(F3011="successful","Successful","Unsuccessful")</f>
        <v>Successful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8244</v>
      </c>
      <c r="I3012" s="10">
        <f t="shared" si="333"/>
        <v>42056.832395833335</v>
      </c>
      <c r="J3012" s="10">
        <f t="shared" si="334"/>
        <v>41996.832395833335</v>
      </c>
      <c r="K3012">
        <v>1424548719</v>
      </c>
      <c r="L3012">
        <v>1419364719</v>
      </c>
      <c r="M3012" t="b">
        <v>0</v>
      </c>
      <c r="N3012">
        <v>15</v>
      </c>
      <c r="O3012" s="5">
        <f t="shared" si="329"/>
        <v>1.58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t="s">
        <v>8301</v>
      </c>
      <c r="T3012" t="b">
        <v>1</v>
      </c>
      <c r="U3012" t="str">
        <f t="shared" si="335"/>
        <v>Successful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8247</v>
      </c>
      <c r="I3013" s="10">
        <f t="shared" si="333"/>
        <v>42361.957638888889</v>
      </c>
      <c r="J3013" s="10">
        <f t="shared" si="334"/>
        <v>42334.468935185185</v>
      </c>
      <c r="K3013">
        <v>1450911540</v>
      </c>
      <c r="L3013">
        <v>1448536516</v>
      </c>
      <c r="M3013" t="b">
        <v>0</v>
      </c>
      <c r="N3013">
        <v>25</v>
      </c>
      <c r="O3013" s="5">
        <f t="shared" si="329"/>
        <v>1.2366666666666666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t="s">
        <v>8301</v>
      </c>
      <c r="T3013" t="b">
        <v>1</v>
      </c>
      <c r="U3013" t="str">
        <f t="shared" si="335"/>
        <v>Successful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8244</v>
      </c>
      <c r="I3014" s="10">
        <f t="shared" si="333"/>
        <v>42045.702893518523</v>
      </c>
      <c r="J3014" s="10">
        <f t="shared" si="334"/>
        <v>42024.702893518523</v>
      </c>
      <c r="K3014">
        <v>1423587130</v>
      </c>
      <c r="L3014">
        <v>1421772730</v>
      </c>
      <c r="M3014" t="b">
        <v>0</v>
      </c>
      <c r="N3014">
        <v>55</v>
      </c>
      <c r="O3014" s="5">
        <f t="shared" si="329"/>
        <v>1.1712499999999999</v>
      </c>
      <c r="P3014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t="s">
        <v>8301</v>
      </c>
      <c r="T3014" t="b">
        <v>1</v>
      </c>
      <c r="U3014" t="str">
        <f t="shared" si="335"/>
        <v>Successful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8244</v>
      </c>
      <c r="I3015" s="10">
        <f t="shared" si="333"/>
        <v>42176.836215277777</v>
      </c>
      <c r="J3015" s="10">
        <f t="shared" si="334"/>
        <v>42146.836215277777</v>
      </c>
      <c r="K3015">
        <v>1434917049</v>
      </c>
      <c r="L3015">
        <v>1432325049</v>
      </c>
      <c r="M3015" t="b">
        <v>0</v>
      </c>
      <c r="N3015">
        <v>107</v>
      </c>
      <c r="O3015" s="5">
        <f t="shared" si="329"/>
        <v>1.5696000000000001</v>
      </c>
      <c r="P301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t="s">
        <v>8301</v>
      </c>
      <c r="T3015" t="b">
        <v>1</v>
      </c>
      <c r="U3015" t="str">
        <f t="shared" si="335"/>
        <v>Successful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8244</v>
      </c>
      <c r="I3016" s="10">
        <f t="shared" si="333"/>
        <v>41948.208333333336</v>
      </c>
      <c r="J3016" s="10">
        <f t="shared" si="334"/>
        <v>41920.123611111107</v>
      </c>
      <c r="K3016">
        <v>1415163600</v>
      </c>
      <c r="L3016">
        <v>1412737080</v>
      </c>
      <c r="M3016" t="b">
        <v>0</v>
      </c>
      <c r="N3016">
        <v>557</v>
      </c>
      <c r="O3016" s="5">
        <f t="shared" si="329"/>
        <v>1.13104</v>
      </c>
      <c r="P3016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t="s">
        <v>8301</v>
      </c>
      <c r="T3016" t="b">
        <v>1</v>
      </c>
      <c r="U3016" t="str">
        <f t="shared" si="335"/>
        <v>Successful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8244</v>
      </c>
      <c r="I3017" s="10">
        <f t="shared" si="333"/>
        <v>41801.166666666664</v>
      </c>
      <c r="J3017" s="10">
        <f t="shared" si="334"/>
        <v>41785.72729166667</v>
      </c>
      <c r="K3017">
        <v>1402459200</v>
      </c>
      <c r="L3017">
        <v>1401125238</v>
      </c>
      <c r="M3017" t="b">
        <v>0</v>
      </c>
      <c r="N3017">
        <v>40</v>
      </c>
      <c r="O3017" s="5">
        <f t="shared" si="329"/>
        <v>1.0317647058823529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t="s">
        <v>8301</v>
      </c>
      <c r="T3017" t="b">
        <v>1</v>
      </c>
      <c r="U3017" t="str">
        <f t="shared" si="335"/>
        <v>Successful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8244</v>
      </c>
      <c r="I3018" s="10">
        <f t="shared" si="333"/>
        <v>41838.548055555555</v>
      </c>
      <c r="J3018" s="10">
        <f t="shared" si="334"/>
        <v>41778.548055555555</v>
      </c>
      <c r="K3018">
        <v>1405688952</v>
      </c>
      <c r="L3018">
        <v>1400504952</v>
      </c>
      <c r="M3018" t="b">
        <v>0</v>
      </c>
      <c r="N3018">
        <v>36</v>
      </c>
      <c r="O3018" s="5">
        <f t="shared" si="329"/>
        <v>1.0261176470588236</v>
      </c>
      <c r="P3018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t="s">
        <v>8301</v>
      </c>
      <c r="T3018" t="b">
        <v>1</v>
      </c>
      <c r="U3018" t="str">
        <f t="shared" si="335"/>
        <v>Successful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8244</v>
      </c>
      <c r="I3019" s="10">
        <f t="shared" si="333"/>
        <v>41871.850034722222</v>
      </c>
      <c r="J3019" s="10">
        <f t="shared" si="334"/>
        <v>41841.850034722222</v>
      </c>
      <c r="K3019">
        <v>1408566243</v>
      </c>
      <c r="L3019">
        <v>1405974243</v>
      </c>
      <c r="M3019" t="b">
        <v>0</v>
      </c>
      <c r="N3019">
        <v>159</v>
      </c>
      <c r="O3019" s="5">
        <f t="shared" si="329"/>
        <v>1.0584090909090909</v>
      </c>
      <c r="P3019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t="s">
        <v>8301</v>
      </c>
      <c r="T3019" t="b">
        <v>1</v>
      </c>
      <c r="U3019" t="str">
        <f t="shared" si="335"/>
        <v>Successful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8247</v>
      </c>
      <c r="I3020" s="10">
        <f t="shared" si="333"/>
        <v>42205.916666666672</v>
      </c>
      <c r="J3020" s="10">
        <f t="shared" si="334"/>
        <v>42163.298333333332</v>
      </c>
      <c r="K3020">
        <v>1437429600</v>
      </c>
      <c r="L3020">
        <v>1433747376</v>
      </c>
      <c r="M3020" t="b">
        <v>0</v>
      </c>
      <c r="N3020">
        <v>41</v>
      </c>
      <c r="O3020" s="5">
        <f t="shared" si="329"/>
        <v>1.0071428571428571</v>
      </c>
      <c r="P3020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t="s">
        <v>8301</v>
      </c>
      <c r="T3020" t="b">
        <v>1</v>
      </c>
      <c r="U3020" t="str">
        <f t="shared" si="335"/>
        <v>Successful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8244</v>
      </c>
      <c r="I3021" s="10">
        <f t="shared" si="333"/>
        <v>41786.125</v>
      </c>
      <c r="J3021" s="10">
        <f t="shared" si="334"/>
        <v>41758.833564814813</v>
      </c>
      <c r="K3021">
        <v>1401159600</v>
      </c>
      <c r="L3021">
        <v>1398801620</v>
      </c>
      <c r="M3021" t="b">
        <v>0</v>
      </c>
      <c r="N3021">
        <v>226</v>
      </c>
      <c r="O3021" s="5">
        <f t="shared" si="329"/>
        <v>1.2123333333333333</v>
      </c>
      <c r="P3021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t="s">
        <v>8301</v>
      </c>
      <c r="T3021" t="b">
        <v>1</v>
      </c>
      <c r="U3021" t="str">
        <f t="shared" si="335"/>
        <v>Successful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8244</v>
      </c>
      <c r="I3022" s="10">
        <f t="shared" si="333"/>
        <v>42230.846446759257</v>
      </c>
      <c r="J3022" s="10">
        <f t="shared" si="334"/>
        <v>42170.846446759257</v>
      </c>
      <c r="K3022">
        <v>1439583533</v>
      </c>
      <c r="L3022">
        <v>1434399533</v>
      </c>
      <c r="M3022" t="b">
        <v>0</v>
      </c>
      <c r="N3022">
        <v>30</v>
      </c>
      <c r="O3022" s="5">
        <f t="shared" si="329"/>
        <v>1.0057142857142858</v>
      </c>
      <c r="P3022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t="s">
        <v>8301</v>
      </c>
      <c r="T3022" t="b">
        <v>1</v>
      </c>
      <c r="U3022" t="str">
        <f t="shared" si="335"/>
        <v>Successful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8244</v>
      </c>
      <c r="I3023" s="10">
        <f t="shared" si="333"/>
        <v>42696.249305555553</v>
      </c>
      <c r="J3023" s="10">
        <f t="shared" si="334"/>
        <v>42660.618854166663</v>
      </c>
      <c r="K3023">
        <v>1479794340</v>
      </c>
      <c r="L3023">
        <v>1476715869</v>
      </c>
      <c r="M3023" t="b">
        <v>0</v>
      </c>
      <c r="N3023">
        <v>103</v>
      </c>
      <c r="O3023" s="5">
        <f t="shared" si="329"/>
        <v>1.1602222222222223</v>
      </c>
      <c r="P302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t="s">
        <v>8301</v>
      </c>
      <c r="T3023" t="b">
        <v>1</v>
      </c>
      <c r="U3023" t="str">
        <f t="shared" si="335"/>
        <v>Successful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8244</v>
      </c>
      <c r="I3024" s="10">
        <f t="shared" si="333"/>
        <v>42609.95380787037</v>
      </c>
      <c r="J3024" s="10">
        <f t="shared" si="334"/>
        <v>42564.95380787037</v>
      </c>
      <c r="K3024">
        <v>1472338409</v>
      </c>
      <c r="L3024">
        <v>1468450409</v>
      </c>
      <c r="M3024" t="b">
        <v>0</v>
      </c>
      <c r="N3024">
        <v>62</v>
      </c>
      <c r="O3024" s="5">
        <f t="shared" si="329"/>
        <v>1.0087999999999999</v>
      </c>
      <c r="P3024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t="s">
        <v>8301</v>
      </c>
      <c r="T3024" t="b">
        <v>1</v>
      </c>
      <c r="U3024" t="str">
        <f t="shared" si="335"/>
        <v>Successful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8245</v>
      </c>
      <c r="I3025" s="10">
        <f t="shared" si="333"/>
        <v>42166.675763888888</v>
      </c>
      <c r="J3025" s="10">
        <f t="shared" si="334"/>
        <v>42121.675763888888</v>
      </c>
      <c r="K3025">
        <v>1434039186</v>
      </c>
      <c r="L3025">
        <v>1430151186</v>
      </c>
      <c r="M3025" t="b">
        <v>0</v>
      </c>
      <c r="N3025">
        <v>6</v>
      </c>
      <c r="O3025" s="5">
        <f t="shared" si="329"/>
        <v>1.03</v>
      </c>
      <c r="P302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t="s">
        <v>8301</v>
      </c>
      <c r="T3025" t="b">
        <v>1</v>
      </c>
      <c r="U3025" t="str">
        <f t="shared" si="335"/>
        <v>Successful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8244</v>
      </c>
      <c r="I3026" s="10">
        <f t="shared" si="333"/>
        <v>41188.993923611109</v>
      </c>
      <c r="J3026" s="10">
        <f t="shared" si="334"/>
        <v>41158.993923611109</v>
      </c>
      <c r="K3026">
        <v>1349567475</v>
      </c>
      <c r="L3026">
        <v>1346975475</v>
      </c>
      <c r="M3026" t="b">
        <v>0</v>
      </c>
      <c r="N3026">
        <v>182</v>
      </c>
      <c r="O3026" s="5">
        <f t="shared" si="329"/>
        <v>2.4641999999999999</v>
      </c>
      <c r="P3026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t="s">
        <v>8301</v>
      </c>
      <c r="T3026" t="b">
        <v>1</v>
      </c>
      <c r="U3026" t="str">
        <f t="shared" si="335"/>
        <v>Successful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8245</v>
      </c>
      <c r="I3027" s="10">
        <f t="shared" si="333"/>
        <v>41789.666666666664</v>
      </c>
      <c r="J3027" s="10">
        <f t="shared" si="334"/>
        <v>41761.509409722225</v>
      </c>
      <c r="K3027">
        <v>1401465600</v>
      </c>
      <c r="L3027">
        <v>1399032813</v>
      </c>
      <c r="M3027" t="b">
        <v>0</v>
      </c>
      <c r="N3027">
        <v>145</v>
      </c>
      <c r="O3027" s="5">
        <f t="shared" si="329"/>
        <v>3.0219999999999998</v>
      </c>
      <c r="P302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t="s">
        <v>8301</v>
      </c>
      <c r="T3027" t="b">
        <v>1</v>
      </c>
      <c r="U3027" t="str">
        <f t="shared" si="335"/>
        <v>Successful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8245</v>
      </c>
      <c r="I3028" s="10">
        <f t="shared" si="333"/>
        <v>42797.459398148145</v>
      </c>
      <c r="J3028" s="10">
        <f t="shared" si="334"/>
        <v>42783.459398148145</v>
      </c>
      <c r="K3028">
        <v>1488538892</v>
      </c>
      <c r="L3028">
        <v>1487329292</v>
      </c>
      <c r="M3028" t="b">
        <v>0</v>
      </c>
      <c r="N3028">
        <v>25</v>
      </c>
      <c r="O3028" s="5">
        <f t="shared" si="329"/>
        <v>1.4333333333333333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t="s">
        <v>8301</v>
      </c>
      <c r="T3028" t="b">
        <v>1</v>
      </c>
      <c r="U3028" t="str">
        <f t="shared" si="335"/>
        <v>Successful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8244</v>
      </c>
      <c r="I3029" s="10">
        <f t="shared" si="333"/>
        <v>42083.662627314814</v>
      </c>
      <c r="J3029" s="10">
        <f t="shared" si="334"/>
        <v>42053.704293981486</v>
      </c>
      <c r="K3029">
        <v>1426866851</v>
      </c>
      <c r="L3029">
        <v>1424278451</v>
      </c>
      <c r="M3029" t="b">
        <v>0</v>
      </c>
      <c r="N3029">
        <v>320</v>
      </c>
      <c r="O3029" s="5">
        <f t="shared" si="329"/>
        <v>1.3144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t="s">
        <v>8301</v>
      </c>
      <c r="T3029" t="b">
        <v>1</v>
      </c>
      <c r="U3029" t="str">
        <f t="shared" si="335"/>
        <v>Successful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8244</v>
      </c>
      <c r="I3030" s="10">
        <f t="shared" si="333"/>
        <v>42597.264178240745</v>
      </c>
      <c r="J3030" s="10">
        <f t="shared" si="334"/>
        <v>42567.264178240745</v>
      </c>
      <c r="K3030">
        <v>1471242025</v>
      </c>
      <c r="L3030">
        <v>1468650025</v>
      </c>
      <c r="M3030" t="b">
        <v>0</v>
      </c>
      <c r="N3030">
        <v>99</v>
      </c>
      <c r="O3030" s="5">
        <f t="shared" si="329"/>
        <v>1.6801999999999999</v>
      </c>
      <c r="P3030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t="s">
        <v>8301</v>
      </c>
      <c r="T3030" t="b">
        <v>1</v>
      </c>
      <c r="U3030" t="str">
        <f t="shared" si="335"/>
        <v>Successful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8244</v>
      </c>
      <c r="I3031" s="10">
        <f t="shared" si="333"/>
        <v>41961.190972222219</v>
      </c>
      <c r="J3031" s="10">
        <f t="shared" si="334"/>
        <v>41932.708877314813</v>
      </c>
      <c r="K3031">
        <v>1416285300</v>
      </c>
      <c r="L3031">
        <v>1413824447</v>
      </c>
      <c r="M3031" t="b">
        <v>0</v>
      </c>
      <c r="N3031">
        <v>348</v>
      </c>
      <c r="O3031" s="5">
        <f t="shared" si="329"/>
        <v>1.0967666666666667</v>
      </c>
      <c r="P3031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t="s">
        <v>8301</v>
      </c>
      <c r="T3031" t="b">
        <v>1</v>
      </c>
      <c r="U3031" t="str">
        <f t="shared" si="335"/>
        <v>Successful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8244</v>
      </c>
      <c r="I3032" s="10">
        <f t="shared" si="333"/>
        <v>42263.747349537036</v>
      </c>
      <c r="J3032" s="10">
        <f t="shared" si="334"/>
        <v>42233.747349537036</v>
      </c>
      <c r="K3032">
        <v>1442426171</v>
      </c>
      <c r="L3032">
        <v>1439834171</v>
      </c>
      <c r="M3032" t="b">
        <v>0</v>
      </c>
      <c r="N3032">
        <v>41</v>
      </c>
      <c r="O3032" s="5">
        <f t="shared" si="329"/>
        <v>1.0668571428571429</v>
      </c>
      <c r="P3032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t="s">
        <v>8301</v>
      </c>
      <c r="T3032" t="b">
        <v>1</v>
      </c>
      <c r="U3032" t="str">
        <f t="shared" si="335"/>
        <v>Successful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8244</v>
      </c>
      <c r="I3033" s="10">
        <f t="shared" si="333"/>
        <v>42657.882488425923</v>
      </c>
      <c r="J3033" s="10">
        <f t="shared" si="334"/>
        <v>42597.882488425923</v>
      </c>
      <c r="K3033">
        <v>1476479447</v>
      </c>
      <c r="L3033">
        <v>1471295447</v>
      </c>
      <c r="M3033" t="b">
        <v>0</v>
      </c>
      <c r="N3033">
        <v>29</v>
      </c>
      <c r="O3033" s="5">
        <f t="shared" si="329"/>
        <v>1</v>
      </c>
      <c r="P303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t="s">
        <v>8301</v>
      </c>
      <c r="T3033" t="b">
        <v>1</v>
      </c>
      <c r="U3033" t="str">
        <f t="shared" si="335"/>
        <v>Successful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8244</v>
      </c>
      <c r="I3034" s="10">
        <f t="shared" si="333"/>
        <v>42258.044664351852</v>
      </c>
      <c r="J3034" s="10">
        <f t="shared" si="334"/>
        <v>42228.044664351852</v>
      </c>
      <c r="K3034">
        <v>1441933459</v>
      </c>
      <c r="L3034">
        <v>1439341459</v>
      </c>
      <c r="M3034" t="b">
        <v>0</v>
      </c>
      <c r="N3034">
        <v>25</v>
      </c>
      <c r="O3034" s="5">
        <f t="shared" si="329"/>
        <v>1.272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t="s">
        <v>8301</v>
      </c>
      <c r="T3034" t="b">
        <v>1</v>
      </c>
      <c r="U3034" t="str">
        <f t="shared" si="335"/>
        <v>Successful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8244</v>
      </c>
      <c r="I3035" s="10">
        <f t="shared" si="333"/>
        <v>42600.110243055555</v>
      </c>
      <c r="J3035" s="10">
        <f t="shared" si="334"/>
        <v>42570.110243055555</v>
      </c>
      <c r="K3035">
        <v>1471487925</v>
      </c>
      <c r="L3035">
        <v>1468895925</v>
      </c>
      <c r="M3035" t="b">
        <v>0</v>
      </c>
      <c r="N3035">
        <v>23</v>
      </c>
      <c r="O3035" s="5">
        <f t="shared" si="329"/>
        <v>1.4653333333333334</v>
      </c>
      <c r="P303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t="s">
        <v>8301</v>
      </c>
      <c r="T3035" t="b">
        <v>1</v>
      </c>
      <c r="U3035" t="str">
        <f t="shared" si="335"/>
        <v>Successful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8244</v>
      </c>
      <c r="I3036" s="10">
        <f t="shared" si="333"/>
        <v>42675.165972222225</v>
      </c>
      <c r="J3036" s="10">
        <f t="shared" si="334"/>
        <v>42644.535358796296</v>
      </c>
      <c r="K3036">
        <v>1477972740</v>
      </c>
      <c r="L3036">
        <v>1475326255</v>
      </c>
      <c r="M3036" t="b">
        <v>0</v>
      </c>
      <c r="N3036">
        <v>1260</v>
      </c>
      <c r="O3036" s="5">
        <f t="shared" si="329"/>
        <v>1.1253599999999999</v>
      </c>
      <c r="P3036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t="s">
        <v>8301</v>
      </c>
      <c r="T3036" t="b">
        <v>1</v>
      </c>
      <c r="U3036" t="str">
        <f t="shared" si="335"/>
        <v>Successful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8244</v>
      </c>
      <c r="I3037" s="10">
        <f t="shared" si="333"/>
        <v>41398.560289351852</v>
      </c>
      <c r="J3037" s="10">
        <f t="shared" si="334"/>
        <v>41368.560289351852</v>
      </c>
      <c r="K3037">
        <v>1367674009</v>
      </c>
      <c r="L3037">
        <v>1365082009</v>
      </c>
      <c r="M3037" t="b">
        <v>0</v>
      </c>
      <c r="N3037">
        <v>307</v>
      </c>
      <c r="O3037" s="5">
        <f t="shared" si="329"/>
        <v>1.0878684000000001</v>
      </c>
      <c r="P303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t="s">
        <v>8301</v>
      </c>
      <c r="T3037" t="b">
        <v>1</v>
      </c>
      <c r="U3037" t="str">
        <f t="shared" si="335"/>
        <v>Successful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8244</v>
      </c>
      <c r="I3038" s="10">
        <f t="shared" si="333"/>
        <v>41502.499305555553</v>
      </c>
      <c r="J3038" s="10">
        <f t="shared" si="334"/>
        <v>41466.785231481481</v>
      </c>
      <c r="K3038">
        <v>1376654340</v>
      </c>
      <c r="L3038">
        <v>1373568644</v>
      </c>
      <c r="M3038" t="b">
        <v>0</v>
      </c>
      <c r="N3038">
        <v>329</v>
      </c>
      <c r="O3038" s="5">
        <f t="shared" si="329"/>
        <v>1.26732</v>
      </c>
      <c r="P3038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t="s">
        <v>8301</v>
      </c>
      <c r="T3038" t="b">
        <v>1</v>
      </c>
      <c r="U3038" t="str">
        <f t="shared" si="335"/>
        <v>Successful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8244</v>
      </c>
      <c r="I3039" s="10">
        <f t="shared" si="333"/>
        <v>40453.207638888889</v>
      </c>
      <c r="J3039" s="10">
        <f t="shared" si="334"/>
        <v>40378.893206018518</v>
      </c>
      <c r="K3039">
        <v>1285995540</v>
      </c>
      <c r="L3039">
        <v>1279574773</v>
      </c>
      <c r="M3039" t="b">
        <v>0</v>
      </c>
      <c r="N3039">
        <v>32</v>
      </c>
      <c r="O3039" s="5">
        <f t="shared" si="329"/>
        <v>2.1320000000000001</v>
      </c>
      <c r="P3039">
        <f t="shared" si="330"/>
        <v>33.3125</v>
      </c>
      <c r="Q3039" t="str">
        <f t="shared" si="331"/>
        <v>theater</v>
      </c>
      <c r="R3039" t="str">
        <f t="shared" si="332"/>
        <v>spaces</v>
      </c>
      <c r="S3039" t="s">
        <v>8301</v>
      </c>
      <c r="T3039" t="b">
        <v>1</v>
      </c>
      <c r="U3039" t="str">
        <f t="shared" si="335"/>
        <v>Successful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8244</v>
      </c>
      <c r="I3040" s="10">
        <f t="shared" si="333"/>
        <v>42433.252280092594</v>
      </c>
      <c r="J3040" s="10">
        <f t="shared" si="334"/>
        <v>42373.252280092594</v>
      </c>
      <c r="K3040">
        <v>1457071397</v>
      </c>
      <c r="L3040">
        <v>1451887397</v>
      </c>
      <c r="M3040" t="b">
        <v>0</v>
      </c>
      <c r="N3040">
        <v>27</v>
      </c>
      <c r="O3040" s="5">
        <f t="shared" si="329"/>
        <v>1.0049999999999999</v>
      </c>
      <c r="P3040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t="s">
        <v>8301</v>
      </c>
      <c r="T3040" t="b">
        <v>1</v>
      </c>
      <c r="U3040" t="str">
        <f t="shared" si="335"/>
        <v>Successful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8244</v>
      </c>
      <c r="I3041" s="10">
        <f t="shared" si="333"/>
        <v>41637.332638888889</v>
      </c>
      <c r="J3041" s="10">
        <f t="shared" si="334"/>
        <v>41610.794421296298</v>
      </c>
      <c r="K3041">
        <v>1388303940</v>
      </c>
      <c r="L3041">
        <v>1386011038</v>
      </c>
      <c r="M3041" t="b">
        <v>0</v>
      </c>
      <c r="N3041">
        <v>236</v>
      </c>
      <c r="O3041" s="5">
        <f t="shared" si="329"/>
        <v>1.0871389999999999</v>
      </c>
      <c r="P3041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t="s">
        <v>8301</v>
      </c>
      <c r="T3041" t="b">
        <v>1</v>
      </c>
      <c r="U3041" t="str">
        <f t="shared" si="335"/>
        <v>Successful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8244</v>
      </c>
      <c r="I3042" s="10">
        <f t="shared" si="333"/>
        <v>42181.958333333328</v>
      </c>
      <c r="J3042" s="10">
        <f t="shared" si="334"/>
        <v>42177.791909722218</v>
      </c>
      <c r="K3042">
        <v>1435359600</v>
      </c>
      <c r="L3042">
        <v>1434999621</v>
      </c>
      <c r="M3042" t="b">
        <v>0</v>
      </c>
      <c r="N3042">
        <v>42</v>
      </c>
      <c r="O3042" s="5">
        <f t="shared" si="329"/>
        <v>1.075</v>
      </c>
      <c r="P3042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t="s">
        <v>8301</v>
      </c>
      <c r="T3042" t="b">
        <v>1</v>
      </c>
      <c r="U3042" t="str">
        <f t="shared" si="335"/>
        <v>Successful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8244</v>
      </c>
      <c r="I3043" s="10">
        <f t="shared" si="333"/>
        <v>42389.868611111116</v>
      </c>
      <c r="J3043" s="10">
        <f t="shared" si="334"/>
        <v>42359.868611111116</v>
      </c>
      <c r="K3043">
        <v>1453323048</v>
      </c>
      <c r="L3043">
        <v>1450731048</v>
      </c>
      <c r="M3043" t="b">
        <v>0</v>
      </c>
      <c r="N3043">
        <v>95</v>
      </c>
      <c r="O3043" s="5">
        <f t="shared" si="329"/>
        <v>1.1048192771084338</v>
      </c>
      <c r="P304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t="s">
        <v>8301</v>
      </c>
      <c r="T3043" t="b">
        <v>1</v>
      </c>
      <c r="U3043" t="str">
        <f t="shared" si="335"/>
        <v>Successful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8245</v>
      </c>
      <c r="I3044" s="10">
        <f t="shared" si="333"/>
        <v>42283.688043981485</v>
      </c>
      <c r="J3044" s="10">
        <f t="shared" si="334"/>
        <v>42253.688043981485</v>
      </c>
      <c r="K3044">
        <v>1444149047</v>
      </c>
      <c r="L3044">
        <v>1441557047</v>
      </c>
      <c r="M3044" t="b">
        <v>0</v>
      </c>
      <c r="N3044">
        <v>37</v>
      </c>
      <c r="O3044" s="5">
        <f t="shared" si="329"/>
        <v>1.28</v>
      </c>
      <c r="P3044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t="s">
        <v>8301</v>
      </c>
      <c r="T3044" t="b">
        <v>1</v>
      </c>
      <c r="U3044" t="str">
        <f t="shared" si="335"/>
        <v>Successful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8249</v>
      </c>
      <c r="I3045" s="10">
        <f t="shared" si="333"/>
        <v>42110.118055555555</v>
      </c>
      <c r="J3045" s="10">
        <f t="shared" si="334"/>
        <v>42083.070590277777</v>
      </c>
      <c r="K3045">
        <v>1429152600</v>
      </c>
      <c r="L3045">
        <v>1426815699</v>
      </c>
      <c r="M3045" t="b">
        <v>0</v>
      </c>
      <c r="N3045">
        <v>128</v>
      </c>
      <c r="O3045" s="5">
        <f t="shared" si="329"/>
        <v>1.1000666666666667</v>
      </c>
      <c r="P304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t="s">
        <v>8301</v>
      </c>
      <c r="T3045" t="b">
        <v>1</v>
      </c>
      <c r="U3045" t="str">
        <f t="shared" si="335"/>
        <v>Successful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8244</v>
      </c>
      <c r="I3046" s="10">
        <f t="shared" si="333"/>
        <v>42402.7268287037</v>
      </c>
      <c r="J3046" s="10">
        <f t="shared" si="334"/>
        <v>42387.7268287037</v>
      </c>
      <c r="K3046">
        <v>1454433998</v>
      </c>
      <c r="L3046">
        <v>1453137998</v>
      </c>
      <c r="M3046" t="b">
        <v>0</v>
      </c>
      <c r="N3046">
        <v>156</v>
      </c>
      <c r="O3046" s="5">
        <f t="shared" si="329"/>
        <v>1.0934166666666667</v>
      </c>
      <c r="P3046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t="s">
        <v>8301</v>
      </c>
      <c r="T3046" t="b">
        <v>1</v>
      </c>
      <c r="U3046" t="str">
        <f t="shared" si="335"/>
        <v>Successful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8244</v>
      </c>
      <c r="I3047" s="10">
        <f t="shared" si="333"/>
        <v>41873.155729166669</v>
      </c>
      <c r="J3047" s="10">
        <f t="shared" si="334"/>
        <v>41843.155729166669</v>
      </c>
      <c r="K3047">
        <v>1408679055</v>
      </c>
      <c r="L3047">
        <v>1406087055</v>
      </c>
      <c r="M3047" t="b">
        <v>0</v>
      </c>
      <c r="N3047">
        <v>64</v>
      </c>
      <c r="O3047" s="5">
        <f t="shared" si="329"/>
        <v>1.3270650000000002</v>
      </c>
      <c r="P304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t="s">
        <v>8301</v>
      </c>
      <c r="T3047" t="b">
        <v>1</v>
      </c>
      <c r="U3047" t="str">
        <f t="shared" si="335"/>
        <v>Successful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8244</v>
      </c>
      <c r="I3048" s="10">
        <f t="shared" si="333"/>
        <v>41892.202777777777</v>
      </c>
      <c r="J3048" s="10">
        <f t="shared" si="334"/>
        <v>41862.803078703706</v>
      </c>
      <c r="K3048">
        <v>1410324720</v>
      </c>
      <c r="L3048">
        <v>1407784586</v>
      </c>
      <c r="M3048" t="b">
        <v>0</v>
      </c>
      <c r="N3048">
        <v>58</v>
      </c>
      <c r="O3048" s="5">
        <f t="shared" si="329"/>
        <v>1.9084810126582279</v>
      </c>
      <c r="P3048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t="s">
        <v>8301</v>
      </c>
      <c r="T3048" t="b">
        <v>1</v>
      </c>
      <c r="U3048" t="str">
        <f t="shared" si="335"/>
        <v>Successful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8244</v>
      </c>
      <c r="I3049" s="10">
        <f t="shared" si="333"/>
        <v>42487.552777777775</v>
      </c>
      <c r="J3049" s="10">
        <f t="shared" si="334"/>
        <v>42443.989050925928</v>
      </c>
      <c r="K3049">
        <v>1461762960</v>
      </c>
      <c r="L3049">
        <v>1457999054</v>
      </c>
      <c r="M3049" t="b">
        <v>0</v>
      </c>
      <c r="N3049">
        <v>20</v>
      </c>
      <c r="O3049" s="5">
        <f t="shared" si="329"/>
        <v>1.49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t="s">
        <v>8301</v>
      </c>
      <c r="T3049" t="b">
        <v>1</v>
      </c>
      <c r="U3049" t="str">
        <f t="shared" si="335"/>
        <v>Successful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8244</v>
      </c>
      <c r="I3050" s="10">
        <f t="shared" si="333"/>
        <v>42004.890277777777</v>
      </c>
      <c r="J3050" s="10">
        <f t="shared" si="334"/>
        <v>41975.901180555556</v>
      </c>
      <c r="K3050">
        <v>1420060920</v>
      </c>
      <c r="L3050">
        <v>1417556262</v>
      </c>
      <c r="M3050" t="b">
        <v>0</v>
      </c>
      <c r="N3050">
        <v>47</v>
      </c>
      <c r="O3050" s="5">
        <f t="shared" si="329"/>
        <v>1.6639999999999999</v>
      </c>
      <c r="P3050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t="s">
        <v>8301</v>
      </c>
      <c r="T3050" t="b">
        <v>1</v>
      </c>
      <c r="U3050" t="str">
        <f t="shared" si="335"/>
        <v>Successful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8244</v>
      </c>
      <c r="I3051" s="10">
        <f t="shared" si="333"/>
        <v>42169.014525462961</v>
      </c>
      <c r="J3051" s="10">
        <f t="shared" si="334"/>
        <v>42139.014525462961</v>
      </c>
      <c r="K3051">
        <v>1434241255</v>
      </c>
      <c r="L3051">
        <v>1431649255</v>
      </c>
      <c r="M3051" t="b">
        <v>0</v>
      </c>
      <c r="N3051">
        <v>54</v>
      </c>
      <c r="O3051" s="5">
        <f t="shared" si="329"/>
        <v>1.0666666666666667</v>
      </c>
      <c r="P3051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t="s">
        <v>8301</v>
      </c>
      <c r="T3051" t="b">
        <v>1</v>
      </c>
      <c r="U3051" t="str">
        <f t="shared" si="335"/>
        <v>Successful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8244</v>
      </c>
      <c r="I3052" s="10">
        <f t="shared" si="333"/>
        <v>42495.16851851852</v>
      </c>
      <c r="J3052" s="10">
        <f t="shared" si="334"/>
        <v>42465.16851851852</v>
      </c>
      <c r="K3052">
        <v>1462420960</v>
      </c>
      <c r="L3052">
        <v>1459828960</v>
      </c>
      <c r="M3052" t="b">
        <v>0</v>
      </c>
      <c r="N3052">
        <v>9</v>
      </c>
      <c r="O3052" s="5">
        <f t="shared" si="329"/>
        <v>1.06</v>
      </c>
      <c r="P3052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t="s">
        <v>8301</v>
      </c>
      <c r="T3052" t="b">
        <v>1</v>
      </c>
      <c r="U3052" t="str">
        <f t="shared" si="335"/>
        <v>Successful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8224</v>
      </c>
      <c r="H3053" t="s">
        <v>8245</v>
      </c>
      <c r="I3053" s="10">
        <f t="shared" si="333"/>
        <v>42774.416030092594</v>
      </c>
      <c r="J3053" s="10">
        <f t="shared" si="334"/>
        <v>42744.416030092594</v>
      </c>
      <c r="K3053">
        <v>1486547945</v>
      </c>
      <c r="L3053">
        <v>1483955945</v>
      </c>
      <c r="M3053" t="b">
        <v>1</v>
      </c>
      <c r="N3053">
        <v>35</v>
      </c>
      <c r="O3053" s="5">
        <f t="shared" si="329"/>
        <v>0.23628571428571429</v>
      </c>
      <c r="P305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t="s">
        <v>8301</v>
      </c>
      <c r="T3053" t="b">
        <v>0</v>
      </c>
      <c r="U3053" t="str">
        <f t="shared" si="335"/>
        <v>Unsuccessful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8223</v>
      </c>
      <c r="H3054" t="s">
        <v>8244</v>
      </c>
      <c r="I3054" s="10">
        <f t="shared" si="333"/>
        <v>42152.665972222225</v>
      </c>
      <c r="J3054" s="10">
        <f t="shared" si="334"/>
        <v>42122.670069444444</v>
      </c>
      <c r="K3054">
        <v>1432828740</v>
      </c>
      <c r="L3054">
        <v>1430237094</v>
      </c>
      <c r="M3054" t="b">
        <v>0</v>
      </c>
      <c r="N3054">
        <v>2</v>
      </c>
      <c r="O3054" s="5">
        <f t="shared" si="329"/>
        <v>1.5E-3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t="s">
        <v>8301</v>
      </c>
      <c r="T3054" t="b">
        <v>0</v>
      </c>
      <c r="U3054" t="str">
        <f t="shared" si="335"/>
        <v>Unsuccessful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8223</v>
      </c>
      <c r="H3055" t="s">
        <v>8244</v>
      </c>
      <c r="I3055" s="10">
        <f t="shared" si="333"/>
        <v>41914.165972222225</v>
      </c>
      <c r="J3055" s="10">
        <f t="shared" si="334"/>
        <v>41862.761724537035</v>
      </c>
      <c r="K3055">
        <v>1412222340</v>
      </c>
      <c r="L3055">
        <v>1407781013</v>
      </c>
      <c r="M3055" t="b">
        <v>0</v>
      </c>
      <c r="N3055">
        <v>3</v>
      </c>
      <c r="O3055" s="5">
        <f t="shared" si="329"/>
        <v>4.0000000000000001E-3</v>
      </c>
      <c r="P305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t="s">
        <v>8301</v>
      </c>
      <c r="T3055" t="b">
        <v>0</v>
      </c>
      <c r="U3055" t="str">
        <f t="shared" si="335"/>
        <v>Unsuccessful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8223</v>
      </c>
      <c r="H3056" t="s">
        <v>8244</v>
      </c>
      <c r="I3056" s="10">
        <f t="shared" si="333"/>
        <v>42065.044444444444</v>
      </c>
      <c r="J3056" s="10">
        <f t="shared" si="334"/>
        <v>42027.832800925928</v>
      </c>
      <c r="K3056">
        <v>1425258240</v>
      </c>
      <c r="L3056">
        <v>1422043154</v>
      </c>
      <c r="M3056" t="b">
        <v>0</v>
      </c>
      <c r="N3056">
        <v>0</v>
      </c>
      <c r="O3056" s="5">
        <f t="shared" si="329"/>
        <v>0</v>
      </c>
      <c r="P3056" t="str">
        <f t="shared" si="330"/>
        <v>Received No Donations</v>
      </c>
      <c r="Q3056" t="str">
        <f t="shared" si="331"/>
        <v>theater</v>
      </c>
      <c r="R3056" t="str">
        <f t="shared" si="332"/>
        <v>spaces</v>
      </c>
      <c r="S3056" t="s">
        <v>8301</v>
      </c>
      <c r="T3056" t="b">
        <v>0</v>
      </c>
      <c r="U3056" t="str">
        <f t="shared" si="335"/>
        <v>Unsuccessful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8223</v>
      </c>
      <c r="H3057" t="s">
        <v>8244</v>
      </c>
      <c r="I3057" s="10">
        <f t="shared" si="333"/>
        <v>42013.95821759259</v>
      </c>
      <c r="J3057" s="10">
        <f t="shared" si="334"/>
        <v>41953.95821759259</v>
      </c>
      <c r="K3057">
        <v>1420844390</v>
      </c>
      <c r="L3057">
        <v>1415660390</v>
      </c>
      <c r="M3057" t="b">
        <v>0</v>
      </c>
      <c r="N3057">
        <v>1</v>
      </c>
      <c r="O3057" s="5">
        <f t="shared" si="329"/>
        <v>5.0000000000000002E-5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t="s">
        <v>8301</v>
      </c>
      <c r="T3057" t="b">
        <v>0</v>
      </c>
      <c r="U3057" t="str">
        <f t="shared" si="335"/>
        <v>Unsuccessful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8223</v>
      </c>
      <c r="H3058" t="s">
        <v>8244</v>
      </c>
      <c r="I3058" s="10">
        <f t="shared" si="333"/>
        <v>41911.636388888888</v>
      </c>
      <c r="J3058" s="10">
        <f t="shared" si="334"/>
        <v>41851.636388888888</v>
      </c>
      <c r="K3058">
        <v>1412003784</v>
      </c>
      <c r="L3058">
        <v>1406819784</v>
      </c>
      <c r="M3058" t="b">
        <v>0</v>
      </c>
      <c r="N3058">
        <v>0</v>
      </c>
      <c r="O3058" s="5">
        <f t="shared" si="329"/>
        <v>0</v>
      </c>
      <c r="P3058" t="str">
        <f t="shared" si="330"/>
        <v>Received No Donations</v>
      </c>
      <c r="Q3058" t="str">
        <f t="shared" si="331"/>
        <v>theater</v>
      </c>
      <c r="R3058" t="str">
        <f t="shared" si="332"/>
        <v>spaces</v>
      </c>
      <c r="S3058" t="s">
        <v>8301</v>
      </c>
      <c r="T3058" t="b">
        <v>0</v>
      </c>
      <c r="U3058" t="str">
        <f t="shared" si="335"/>
        <v>Unsuccessful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8224</v>
      </c>
      <c r="H3059" t="s">
        <v>8245</v>
      </c>
      <c r="I3059" s="10">
        <f t="shared" si="333"/>
        <v>42463.608923611115</v>
      </c>
      <c r="J3059" s="10">
        <f t="shared" si="334"/>
        <v>42433.650590277779</v>
      </c>
      <c r="K3059">
        <v>1459694211</v>
      </c>
      <c r="L3059">
        <v>1457105811</v>
      </c>
      <c r="M3059" t="b">
        <v>0</v>
      </c>
      <c r="N3059">
        <v>0</v>
      </c>
      <c r="O3059" s="5">
        <f t="shared" si="329"/>
        <v>0</v>
      </c>
      <c r="P3059" t="str">
        <f t="shared" si="330"/>
        <v>Received No Donations</v>
      </c>
      <c r="Q3059" t="str">
        <f t="shared" si="331"/>
        <v>theater</v>
      </c>
      <c r="R3059" t="str">
        <f t="shared" si="332"/>
        <v>spaces</v>
      </c>
      <c r="S3059" t="s">
        <v>8301</v>
      </c>
      <c r="T3059" t="b">
        <v>0</v>
      </c>
      <c r="U3059" t="str">
        <f t="shared" si="335"/>
        <v>Unsuccessful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8236</v>
      </c>
      <c r="H3060" t="s">
        <v>8247</v>
      </c>
      <c r="I3060" s="10">
        <f t="shared" si="333"/>
        <v>42510.374305555553</v>
      </c>
      <c r="J3060" s="10">
        <f t="shared" si="334"/>
        <v>42460.374305555553</v>
      </c>
      <c r="K3060">
        <v>1463734740</v>
      </c>
      <c r="L3060">
        <v>1459414740</v>
      </c>
      <c r="M3060" t="b">
        <v>0</v>
      </c>
      <c r="N3060">
        <v>3</v>
      </c>
      <c r="O3060" s="5">
        <f t="shared" si="329"/>
        <v>1.6666666666666666E-4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t="s">
        <v>8301</v>
      </c>
      <c r="T3060" t="b">
        <v>0</v>
      </c>
      <c r="U3060" t="str">
        <f t="shared" si="335"/>
        <v>Unsuccessful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8223</v>
      </c>
      <c r="H3061" t="s">
        <v>8244</v>
      </c>
      <c r="I3061" s="10">
        <f t="shared" si="333"/>
        <v>41859.935717592591</v>
      </c>
      <c r="J3061" s="10">
        <f t="shared" si="334"/>
        <v>41829.935717592591</v>
      </c>
      <c r="K3061">
        <v>1407536846</v>
      </c>
      <c r="L3061">
        <v>1404944846</v>
      </c>
      <c r="M3061" t="b">
        <v>0</v>
      </c>
      <c r="N3061">
        <v>11</v>
      </c>
      <c r="O3061" s="5">
        <f t="shared" si="329"/>
        <v>3.0066666666666665E-2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t="s">
        <v>8301</v>
      </c>
      <c r="T3061" t="b">
        <v>0</v>
      </c>
      <c r="U3061" t="str">
        <f t="shared" si="335"/>
        <v>Unsuccessful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8223</v>
      </c>
      <c r="H3062" t="s">
        <v>8244</v>
      </c>
      <c r="I3062" s="10">
        <f t="shared" si="333"/>
        <v>42275.274699074071</v>
      </c>
      <c r="J3062" s="10">
        <f t="shared" si="334"/>
        <v>42245.274699074071</v>
      </c>
      <c r="K3062">
        <v>1443422134</v>
      </c>
      <c r="L3062">
        <v>1440830134</v>
      </c>
      <c r="M3062" t="b">
        <v>0</v>
      </c>
      <c r="N3062">
        <v>6</v>
      </c>
      <c r="O3062" s="5">
        <f t="shared" si="329"/>
        <v>1.5227272727272728E-3</v>
      </c>
      <c r="P3062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t="s">
        <v>8301</v>
      </c>
      <c r="T3062" t="b">
        <v>0</v>
      </c>
      <c r="U3062" t="str">
        <f t="shared" si="335"/>
        <v>Unsuccessful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8223</v>
      </c>
      <c r="H3063" t="s">
        <v>8244</v>
      </c>
      <c r="I3063" s="10">
        <f t="shared" si="333"/>
        <v>41864.784120370372</v>
      </c>
      <c r="J3063" s="10">
        <f t="shared" si="334"/>
        <v>41834.784120370372</v>
      </c>
      <c r="K3063">
        <v>1407955748</v>
      </c>
      <c r="L3063">
        <v>1405363748</v>
      </c>
      <c r="M3063" t="b">
        <v>0</v>
      </c>
      <c r="N3063">
        <v>0</v>
      </c>
      <c r="O3063" s="5">
        <f t="shared" si="329"/>
        <v>0</v>
      </c>
      <c r="P3063" t="str">
        <f t="shared" si="330"/>
        <v>Received No Donations</v>
      </c>
      <c r="Q3063" t="str">
        <f t="shared" si="331"/>
        <v>theater</v>
      </c>
      <c r="R3063" t="str">
        <f t="shared" si="332"/>
        <v>spaces</v>
      </c>
      <c r="S3063" t="s">
        <v>8301</v>
      </c>
      <c r="T3063" t="b">
        <v>0</v>
      </c>
      <c r="U3063" t="str">
        <f t="shared" si="335"/>
        <v>Unsuccessful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8223</v>
      </c>
      <c r="H3064" t="s">
        <v>8244</v>
      </c>
      <c r="I3064" s="10">
        <f t="shared" si="333"/>
        <v>42277.75</v>
      </c>
      <c r="J3064" s="10">
        <f t="shared" si="334"/>
        <v>42248.535787037035</v>
      </c>
      <c r="K3064">
        <v>1443636000</v>
      </c>
      <c r="L3064">
        <v>1441111892</v>
      </c>
      <c r="M3064" t="b">
        <v>0</v>
      </c>
      <c r="N3064">
        <v>67</v>
      </c>
      <c r="O3064" s="5">
        <f t="shared" si="329"/>
        <v>0.66839999999999999</v>
      </c>
      <c r="P3064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t="s">
        <v>8301</v>
      </c>
      <c r="T3064" t="b">
        <v>0</v>
      </c>
      <c r="U3064" t="str">
        <f t="shared" si="335"/>
        <v>Unsuccessful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8223</v>
      </c>
      <c r="H3065" t="s">
        <v>8244</v>
      </c>
      <c r="I3065" s="10">
        <f t="shared" si="333"/>
        <v>42665.922893518524</v>
      </c>
      <c r="J3065" s="10">
        <f t="shared" si="334"/>
        <v>42630.922893518524</v>
      </c>
      <c r="K3065">
        <v>1477174138</v>
      </c>
      <c r="L3065">
        <v>1474150138</v>
      </c>
      <c r="M3065" t="b">
        <v>0</v>
      </c>
      <c r="N3065">
        <v>23</v>
      </c>
      <c r="O3065" s="5">
        <f t="shared" si="329"/>
        <v>0.19566666666666666</v>
      </c>
      <c r="P306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t="s">
        <v>8301</v>
      </c>
      <c r="T3065" t="b">
        <v>0</v>
      </c>
      <c r="U3065" t="str">
        <f t="shared" si="335"/>
        <v>Unsuccessful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8223</v>
      </c>
      <c r="H3066" t="s">
        <v>8244</v>
      </c>
      <c r="I3066" s="10">
        <f t="shared" si="333"/>
        <v>42330.290972222225</v>
      </c>
      <c r="J3066" s="10">
        <f t="shared" si="334"/>
        <v>42299.130162037036</v>
      </c>
      <c r="K3066">
        <v>1448175540</v>
      </c>
      <c r="L3066">
        <v>1445483246</v>
      </c>
      <c r="M3066" t="b">
        <v>0</v>
      </c>
      <c r="N3066">
        <v>72</v>
      </c>
      <c r="O3066" s="5">
        <f t="shared" si="329"/>
        <v>0.11294666666666667</v>
      </c>
      <c r="P3066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t="s">
        <v>8301</v>
      </c>
      <c r="T3066" t="b">
        <v>0</v>
      </c>
      <c r="U3066" t="str">
        <f t="shared" si="335"/>
        <v>Unsuccessful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8223</v>
      </c>
      <c r="H3067" t="s">
        <v>8244</v>
      </c>
      <c r="I3067" s="10">
        <f t="shared" si="333"/>
        <v>41850.055231481485</v>
      </c>
      <c r="J3067" s="10">
        <f t="shared" si="334"/>
        <v>41825.055231481485</v>
      </c>
      <c r="K3067">
        <v>1406683172</v>
      </c>
      <c r="L3067">
        <v>1404523172</v>
      </c>
      <c r="M3067" t="b">
        <v>0</v>
      </c>
      <c r="N3067">
        <v>2</v>
      </c>
      <c r="O3067" s="5">
        <f t="shared" si="329"/>
        <v>4.0000000000000002E-4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t="s">
        <v>8301</v>
      </c>
      <c r="T3067" t="b">
        <v>0</v>
      </c>
      <c r="U3067" t="str">
        <f t="shared" si="335"/>
        <v>Unsuccessful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8225</v>
      </c>
      <c r="H3068" t="s">
        <v>8246</v>
      </c>
      <c r="I3068" s="10">
        <f t="shared" si="333"/>
        <v>42561.228437500002</v>
      </c>
      <c r="J3068" s="10">
        <f t="shared" si="334"/>
        <v>42531.228437500002</v>
      </c>
      <c r="K3068">
        <v>1468128537</v>
      </c>
      <c r="L3068">
        <v>1465536537</v>
      </c>
      <c r="M3068" t="b">
        <v>0</v>
      </c>
      <c r="N3068">
        <v>15</v>
      </c>
      <c r="O3068" s="5">
        <f t="shared" si="329"/>
        <v>0.11985714285714286</v>
      </c>
      <c r="P3068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t="s">
        <v>8301</v>
      </c>
      <c r="T3068" t="b">
        <v>0</v>
      </c>
      <c r="U3068" t="str">
        <f t="shared" si="335"/>
        <v>Unsuccessful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8227</v>
      </c>
      <c r="H3069" t="s">
        <v>8248</v>
      </c>
      <c r="I3069" s="10">
        <f t="shared" si="333"/>
        <v>42256.938414351855</v>
      </c>
      <c r="J3069" s="10">
        <f t="shared" si="334"/>
        <v>42226.938414351855</v>
      </c>
      <c r="K3069">
        <v>1441837879</v>
      </c>
      <c r="L3069">
        <v>1439245879</v>
      </c>
      <c r="M3069" t="b">
        <v>0</v>
      </c>
      <c r="N3069">
        <v>1</v>
      </c>
      <c r="O3069" s="5">
        <f t="shared" si="329"/>
        <v>2.5000000000000001E-2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t="s">
        <v>8301</v>
      </c>
      <c r="T3069" t="b">
        <v>0</v>
      </c>
      <c r="U3069" t="str">
        <f t="shared" si="335"/>
        <v>Unsuccessful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8223</v>
      </c>
      <c r="H3070" t="s">
        <v>8244</v>
      </c>
      <c r="I3070" s="10">
        <f t="shared" si="333"/>
        <v>42293.691574074073</v>
      </c>
      <c r="J3070" s="10">
        <f t="shared" si="334"/>
        <v>42263.691574074073</v>
      </c>
      <c r="K3070">
        <v>1445013352</v>
      </c>
      <c r="L3070">
        <v>1442421352</v>
      </c>
      <c r="M3070" t="b">
        <v>0</v>
      </c>
      <c r="N3070">
        <v>2</v>
      </c>
      <c r="O3070" s="5">
        <f t="shared" si="329"/>
        <v>6.9999999999999999E-4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t="s">
        <v>8301</v>
      </c>
      <c r="T3070" t="b">
        <v>0</v>
      </c>
      <c r="U3070" t="str">
        <f t="shared" si="335"/>
        <v>Unsuccessful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8223</v>
      </c>
      <c r="H3071" t="s">
        <v>8244</v>
      </c>
      <c r="I3071" s="10">
        <f t="shared" si="333"/>
        <v>41987.833726851852</v>
      </c>
      <c r="J3071" s="10">
        <f t="shared" si="334"/>
        <v>41957.833726851852</v>
      </c>
      <c r="K3071">
        <v>1418587234</v>
      </c>
      <c r="L3071">
        <v>1415995234</v>
      </c>
      <c r="M3071" t="b">
        <v>0</v>
      </c>
      <c r="N3071">
        <v>7</v>
      </c>
      <c r="O3071" s="5">
        <f t="shared" si="329"/>
        <v>0.14099999999999999</v>
      </c>
      <c r="P3071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t="s">
        <v>8301</v>
      </c>
      <c r="T3071" t="b">
        <v>0</v>
      </c>
      <c r="U3071" t="str">
        <f t="shared" si="335"/>
        <v>Unsuccessful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8224</v>
      </c>
      <c r="H3072" t="s">
        <v>8245</v>
      </c>
      <c r="I3072" s="10">
        <f t="shared" si="333"/>
        <v>42711.733437499999</v>
      </c>
      <c r="J3072" s="10">
        <f t="shared" si="334"/>
        <v>42690.733437499999</v>
      </c>
      <c r="K3072">
        <v>1481132169</v>
      </c>
      <c r="L3072">
        <v>1479317769</v>
      </c>
      <c r="M3072" t="b">
        <v>0</v>
      </c>
      <c r="N3072">
        <v>16</v>
      </c>
      <c r="O3072" s="5">
        <f t="shared" si="329"/>
        <v>3.3399999999999999E-2</v>
      </c>
      <c r="P3072">
        <f t="shared" si="330"/>
        <v>20.875</v>
      </c>
      <c r="Q3072" t="str">
        <f t="shared" si="331"/>
        <v>theater</v>
      </c>
      <c r="R3072" t="str">
        <f t="shared" si="332"/>
        <v>spaces</v>
      </c>
      <c r="S3072" t="s">
        <v>8301</v>
      </c>
      <c r="T3072" t="b">
        <v>0</v>
      </c>
      <c r="U3072" t="str">
        <f t="shared" si="335"/>
        <v>Unsuccessful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8223</v>
      </c>
      <c r="H3073" t="s">
        <v>8244</v>
      </c>
      <c r="I3073" s="10">
        <f t="shared" si="333"/>
        <v>42115.249305555553</v>
      </c>
      <c r="J3073" s="10">
        <f t="shared" si="334"/>
        <v>42097.732418981483</v>
      </c>
      <c r="K3073">
        <v>1429595940</v>
      </c>
      <c r="L3073">
        <v>1428082481</v>
      </c>
      <c r="M3073" t="b">
        <v>0</v>
      </c>
      <c r="N3073">
        <v>117</v>
      </c>
      <c r="O3073" s="5">
        <f t="shared" si="329"/>
        <v>0.59775</v>
      </c>
      <c r="P307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t="s">
        <v>8301</v>
      </c>
      <c r="T3073" t="b">
        <v>0</v>
      </c>
      <c r="U3073" t="str">
        <f t="shared" si="335"/>
        <v>Unsuccessful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8223</v>
      </c>
      <c r="H3074" t="s">
        <v>8244</v>
      </c>
      <c r="I3074" s="10">
        <f t="shared" si="333"/>
        <v>42673.073611111111</v>
      </c>
      <c r="J3074" s="10">
        <f t="shared" si="334"/>
        <v>42658.690532407403</v>
      </c>
      <c r="K3074">
        <v>1477791960</v>
      </c>
      <c r="L3074">
        <v>1476549262</v>
      </c>
      <c r="M3074" t="b">
        <v>0</v>
      </c>
      <c r="N3074">
        <v>2</v>
      </c>
      <c r="O3074" s="5">
        <f t="shared" ref="O3074:O3137" si="336">E3074/D3074</f>
        <v>1.6666666666666666E-4</v>
      </c>
      <c r="P3074">
        <f t="shared" ref="P3074:P3137" si="337">IFERROR((E3074/N3074),"Received No Donations")</f>
        <v>1</v>
      </c>
      <c r="Q3074" t="str">
        <f t="shared" ref="Q3074:Q3137" si="338">LEFT(S3074,FIND("/",S3074)-1)</f>
        <v>theater</v>
      </c>
      <c r="R3074" t="str">
        <f t="shared" ref="R3074:R3137" si="339">RIGHT(S3074,LEN(S3074)-FIND("/",S3074))</f>
        <v>spaces</v>
      </c>
      <c r="S3074" t="s">
        <v>8301</v>
      </c>
      <c r="T3074" t="b">
        <v>0</v>
      </c>
      <c r="U3074" t="str">
        <f t="shared" si="335"/>
        <v>Unsuccessful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8223</v>
      </c>
      <c r="H3075" t="s">
        <v>8244</v>
      </c>
      <c r="I3075" s="10">
        <f t="shared" ref="I3075:I3138" si="340">((K3075/86400)/IF(LEN(K3075)=13,1000,1))+DATE(1970,1,1)</f>
        <v>42169.804861111115</v>
      </c>
      <c r="J3075" s="10">
        <f t="shared" ref="J3075:J3138" si="341">((L3075/86400)/IF(LEN(L3075)=13,1000,1))+DATE(1970,1,1)</f>
        <v>42111.684027777781</v>
      </c>
      <c r="K3075">
        <v>1434309540</v>
      </c>
      <c r="L3075">
        <v>1429287900</v>
      </c>
      <c r="M3075" t="b">
        <v>0</v>
      </c>
      <c r="N3075">
        <v>7</v>
      </c>
      <c r="O3075" s="5">
        <f t="shared" si="336"/>
        <v>2.3035714285714285E-4</v>
      </c>
      <c r="P3075">
        <f t="shared" si="337"/>
        <v>92.142857142857139</v>
      </c>
      <c r="Q3075" t="str">
        <f t="shared" si="338"/>
        <v>theater</v>
      </c>
      <c r="R3075" t="str">
        <f t="shared" si="339"/>
        <v>spaces</v>
      </c>
      <c r="S3075" t="s">
        <v>8301</v>
      </c>
      <c r="T3075" t="b">
        <v>0</v>
      </c>
      <c r="U3075" t="str">
        <f t="shared" ref="U3075:U3138" si="342">IF(F3075="successful","Successful","Unsuccessful")</f>
        <v>Unsuccessful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8229</v>
      </c>
      <c r="H3076" t="s">
        <v>8247</v>
      </c>
      <c r="I3076" s="10">
        <f t="shared" si="340"/>
        <v>42439.571284722224</v>
      </c>
      <c r="J3076" s="10">
        <f t="shared" si="341"/>
        <v>42409.571284722224</v>
      </c>
      <c r="K3076">
        <v>1457617359</v>
      </c>
      <c r="L3076">
        <v>1455025359</v>
      </c>
      <c r="M3076" t="b">
        <v>0</v>
      </c>
      <c r="N3076">
        <v>3</v>
      </c>
      <c r="O3076" s="5">
        <f t="shared" si="336"/>
        <v>8.8000000000000003E-4</v>
      </c>
      <c r="P3076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t="s">
        <v>8301</v>
      </c>
      <c r="T3076" t="b">
        <v>0</v>
      </c>
      <c r="U3076" t="str">
        <f t="shared" si="342"/>
        <v>Unsuccessful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8223</v>
      </c>
      <c r="H3077" t="s">
        <v>8244</v>
      </c>
      <c r="I3077" s="10">
        <f t="shared" si="340"/>
        <v>42601.102314814816</v>
      </c>
      <c r="J3077" s="10">
        <f t="shared" si="341"/>
        <v>42551.102314814816</v>
      </c>
      <c r="K3077">
        <v>1471573640</v>
      </c>
      <c r="L3077">
        <v>1467253640</v>
      </c>
      <c r="M3077" t="b">
        <v>0</v>
      </c>
      <c r="N3077">
        <v>20</v>
      </c>
      <c r="O3077" s="5">
        <f t="shared" si="336"/>
        <v>8.6400000000000005E-2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t="s">
        <v>8301</v>
      </c>
      <c r="T3077" t="b">
        <v>0</v>
      </c>
      <c r="U3077" t="str">
        <f t="shared" si="342"/>
        <v>Unsuccessful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8223</v>
      </c>
      <c r="H3078" t="s">
        <v>8244</v>
      </c>
      <c r="I3078" s="10">
        <f t="shared" si="340"/>
        <v>42286.651886574073</v>
      </c>
      <c r="J3078" s="10">
        <f t="shared" si="341"/>
        <v>42226.651886574073</v>
      </c>
      <c r="K3078">
        <v>1444405123</v>
      </c>
      <c r="L3078">
        <v>1439221123</v>
      </c>
      <c r="M3078" t="b">
        <v>0</v>
      </c>
      <c r="N3078">
        <v>50</v>
      </c>
      <c r="O3078" s="5">
        <f t="shared" si="336"/>
        <v>0.15060000000000001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t="s">
        <v>8301</v>
      </c>
      <c r="T3078" t="b">
        <v>0</v>
      </c>
      <c r="U3078" t="str">
        <f t="shared" si="342"/>
        <v>Unsuccessful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8228</v>
      </c>
      <c r="H3079" t="s">
        <v>8249</v>
      </c>
      <c r="I3079" s="10">
        <f t="shared" si="340"/>
        <v>42796.956921296296</v>
      </c>
      <c r="J3079" s="10">
        <f t="shared" si="341"/>
        <v>42766.956921296296</v>
      </c>
      <c r="K3079">
        <v>1488495478</v>
      </c>
      <c r="L3079">
        <v>1485903478</v>
      </c>
      <c r="M3079" t="b">
        <v>0</v>
      </c>
      <c r="N3079">
        <v>2</v>
      </c>
      <c r="O3079" s="5">
        <f t="shared" si="336"/>
        <v>4.7727272727272731E-3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t="s">
        <v>8301</v>
      </c>
      <c r="T3079" t="b">
        <v>0</v>
      </c>
      <c r="U3079" t="str">
        <f t="shared" si="342"/>
        <v>Unsuccessful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8223</v>
      </c>
      <c r="H3080" t="s">
        <v>8244</v>
      </c>
      <c r="I3080" s="10">
        <f t="shared" si="340"/>
        <v>42061.138831018514</v>
      </c>
      <c r="J3080" s="10">
        <f t="shared" si="341"/>
        <v>42031.138831018514</v>
      </c>
      <c r="K3080">
        <v>1424920795</v>
      </c>
      <c r="L3080">
        <v>1422328795</v>
      </c>
      <c r="M3080" t="b">
        <v>0</v>
      </c>
      <c r="N3080">
        <v>3</v>
      </c>
      <c r="O3080" s="5">
        <f t="shared" si="336"/>
        <v>1.1833333333333333E-3</v>
      </c>
      <c r="P3080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t="s">
        <v>8301</v>
      </c>
      <c r="T3080" t="b">
        <v>0</v>
      </c>
      <c r="U3080" t="str">
        <f t="shared" si="342"/>
        <v>Unsuccessful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8223</v>
      </c>
      <c r="H3081" t="s">
        <v>8244</v>
      </c>
      <c r="I3081" s="10">
        <f t="shared" si="340"/>
        <v>42085.671701388885</v>
      </c>
      <c r="J3081" s="10">
        <f t="shared" si="341"/>
        <v>42055.713368055556</v>
      </c>
      <c r="K3081">
        <v>1427040435</v>
      </c>
      <c r="L3081">
        <v>1424452035</v>
      </c>
      <c r="M3081" t="b">
        <v>0</v>
      </c>
      <c r="N3081">
        <v>27</v>
      </c>
      <c r="O3081" s="5">
        <f t="shared" si="336"/>
        <v>8.4173998587352451E-3</v>
      </c>
      <c r="P3081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t="s">
        <v>8301</v>
      </c>
      <c r="T3081" t="b">
        <v>0</v>
      </c>
      <c r="U3081" t="str">
        <f t="shared" si="342"/>
        <v>Unsuccessful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8223</v>
      </c>
      <c r="H3082" t="s">
        <v>8244</v>
      </c>
      <c r="I3082" s="10">
        <f t="shared" si="340"/>
        <v>42000.0699537037</v>
      </c>
      <c r="J3082" s="10">
        <f t="shared" si="341"/>
        <v>41940.028287037036</v>
      </c>
      <c r="K3082">
        <v>1419644444</v>
      </c>
      <c r="L3082">
        <v>1414456844</v>
      </c>
      <c r="M3082" t="b">
        <v>0</v>
      </c>
      <c r="N3082">
        <v>7</v>
      </c>
      <c r="O3082" s="5">
        <f t="shared" si="336"/>
        <v>1.8799999999999999E-4</v>
      </c>
      <c r="P3082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t="s">
        <v>8301</v>
      </c>
      <c r="T3082" t="b">
        <v>0</v>
      </c>
      <c r="U3082" t="str">
        <f t="shared" si="342"/>
        <v>Unsuccessful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8223</v>
      </c>
      <c r="H3083" t="s">
        <v>8244</v>
      </c>
      <c r="I3083" s="10">
        <f t="shared" si="340"/>
        <v>42267.181608796294</v>
      </c>
      <c r="J3083" s="10">
        <f t="shared" si="341"/>
        <v>42237.181608796294</v>
      </c>
      <c r="K3083">
        <v>1442722891</v>
      </c>
      <c r="L3083">
        <v>1440130891</v>
      </c>
      <c r="M3083" t="b">
        <v>0</v>
      </c>
      <c r="N3083">
        <v>5</v>
      </c>
      <c r="O3083" s="5">
        <f t="shared" si="336"/>
        <v>2.1029999999999998E-3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t="s">
        <v>8301</v>
      </c>
      <c r="T3083" t="b">
        <v>0</v>
      </c>
      <c r="U3083" t="str">
        <f t="shared" si="342"/>
        <v>Unsuccessful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8223</v>
      </c>
      <c r="H3084" t="s">
        <v>8244</v>
      </c>
      <c r="I3084" s="10">
        <f t="shared" si="340"/>
        <v>42323.96465277778</v>
      </c>
      <c r="J3084" s="10">
        <f t="shared" si="341"/>
        <v>42293.922986111109</v>
      </c>
      <c r="K3084">
        <v>1447628946</v>
      </c>
      <c r="L3084">
        <v>1445033346</v>
      </c>
      <c r="M3084" t="b">
        <v>0</v>
      </c>
      <c r="N3084">
        <v>0</v>
      </c>
      <c r="O3084" s="5">
        <f t="shared" si="336"/>
        <v>0</v>
      </c>
      <c r="P3084" t="str">
        <f t="shared" si="337"/>
        <v>Received No Donations</v>
      </c>
      <c r="Q3084" t="str">
        <f t="shared" si="338"/>
        <v>theater</v>
      </c>
      <c r="R3084" t="str">
        <f t="shared" si="339"/>
        <v>spaces</v>
      </c>
      <c r="S3084" t="s">
        <v>8301</v>
      </c>
      <c r="T3084" t="b">
        <v>0</v>
      </c>
      <c r="U3084" t="str">
        <f t="shared" si="342"/>
        <v>Unsuccessful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8223</v>
      </c>
      <c r="H3085" t="s">
        <v>8244</v>
      </c>
      <c r="I3085" s="10">
        <f t="shared" si="340"/>
        <v>41883.208333333336</v>
      </c>
      <c r="J3085" s="10">
        <f t="shared" si="341"/>
        <v>41853.563402777778</v>
      </c>
      <c r="K3085">
        <v>1409547600</v>
      </c>
      <c r="L3085">
        <v>1406986278</v>
      </c>
      <c r="M3085" t="b">
        <v>0</v>
      </c>
      <c r="N3085">
        <v>3</v>
      </c>
      <c r="O3085" s="5">
        <f t="shared" si="336"/>
        <v>2.8E-3</v>
      </c>
      <c r="P308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t="s">
        <v>8301</v>
      </c>
      <c r="T3085" t="b">
        <v>0</v>
      </c>
      <c r="U3085" t="str">
        <f t="shared" si="342"/>
        <v>Unsuccessful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8223</v>
      </c>
      <c r="H3086" t="s">
        <v>8244</v>
      </c>
      <c r="I3086" s="10">
        <f t="shared" si="340"/>
        <v>42129.783333333333</v>
      </c>
      <c r="J3086" s="10">
        <f t="shared" si="341"/>
        <v>42100.723738425921</v>
      </c>
      <c r="K3086">
        <v>1430851680</v>
      </c>
      <c r="L3086">
        <v>1428340931</v>
      </c>
      <c r="M3086" t="b">
        <v>0</v>
      </c>
      <c r="N3086">
        <v>6</v>
      </c>
      <c r="O3086" s="5">
        <f t="shared" si="336"/>
        <v>0.11579206701157921</v>
      </c>
      <c r="P3086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t="s">
        <v>8301</v>
      </c>
      <c r="T3086" t="b">
        <v>0</v>
      </c>
      <c r="U3086" t="str">
        <f t="shared" si="342"/>
        <v>Unsuccessful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8223</v>
      </c>
      <c r="H3087" t="s">
        <v>8244</v>
      </c>
      <c r="I3087" s="10">
        <f t="shared" si="340"/>
        <v>42276.883784722224</v>
      </c>
      <c r="J3087" s="10">
        <f t="shared" si="341"/>
        <v>42246.883784722224</v>
      </c>
      <c r="K3087">
        <v>1443561159</v>
      </c>
      <c r="L3087">
        <v>1440969159</v>
      </c>
      <c r="M3087" t="b">
        <v>0</v>
      </c>
      <c r="N3087">
        <v>9</v>
      </c>
      <c r="O3087" s="5">
        <f t="shared" si="336"/>
        <v>2.4400000000000002E-2</v>
      </c>
      <c r="P308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t="s">
        <v>8301</v>
      </c>
      <c r="T3087" t="b">
        <v>0</v>
      </c>
      <c r="U3087" t="str">
        <f t="shared" si="342"/>
        <v>Unsuccessful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8236</v>
      </c>
      <c r="H3088" t="s">
        <v>8247</v>
      </c>
      <c r="I3088" s="10">
        <f t="shared" si="340"/>
        <v>42233.67082175926</v>
      </c>
      <c r="J3088" s="10">
        <f t="shared" si="341"/>
        <v>42173.67082175926</v>
      </c>
      <c r="K3088">
        <v>1439827559</v>
      </c>
      <c r="L3088">
        <v>1434643559</v>
      </c>
      <c r="M3088" t="b">
        <v>0</v>
      </c>
      <c r="N3088">
        <v>3</v>
      </c>
      <c r="O3088" s="5">
        <f t="shared" si="336"/>
        <v>2.5000000000000001E-3</v>
      </c>
      <c r="P3088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t="s">
        <v>8301</v>
      </c>
      <c r="T3088" t="b">
        <v>0</v>
      </c>
      <c r="U3088" t="str">
        <f t="shared" si="342"/>
        <v>Unsuccessful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8223</v>
      </c>
      <c r="H3089" t="s">
        <v>8244</v>
      </c>
      <c r="I3089" s="10">
        <f t="shared" si="340"/>
        <v>42725.192013888889</v>
      </c>
      <c r="J3089" s="10">
        <f t="shared" si="341"/>
        <v>42665.150347222225</v>
      </c>
      <c r="K3089">
        <v>1482294990</v>
      </c>
      <c r="L3089">
        <v>1477107390</v>
      </c>
      <c r="M3089" t="b">
        <v>0</v>
      </c>
      <c r="N3089">
        <v>2</v>
      </c>
      <c r="O3089" s="5">
        <f t="shared" si="336"/>
        <v>6.2500000000000003E-3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t="s">
        <v>8301</v>
      </c>
      <c r="T3089" t="b">
        <v>0</v>
      </c>
      <c r="U3089" t="str">
        <f t="shared" si="342"/>
        <v>Unsuccessful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8223</v>
      </c>
      <c r="H3090" t="s">
        <v>8244</v>
      </c>
      <c r="I3090" s="10">
        <f t="shared" si="340"/>
        <v>42012.570138888885</v>
      </c>
      <c r="J3090" s="10">
        <f t="shared" si="341"/>
        <v>41981.57230324074</v>
      </c>
      <c r="K3090">
        <v>1420724460</v>
      </c>
      <c r="L3090">
        <v>1418046247</v>
      </c>
      <c r="M3090" t="b">
        <v>0</v>
      </c>
      <c r="N3090">
        <v>3</v>
      </c>
      <c r="O3090" s="5">
        <f t="shared" si="336"/>
        <v>1.9384615384615384E-3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t="s">
        <v>8301</v>
      </c>
      <c r="T3090" t="b">
        <v>0</v>
      </c>
      <c r="U3090" t="str">
        <f t="shared" si="342"/>
        <v>Unsuccessful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8223</v>
      </c>
      <c r="H3091" t="s">
        <v>8244</v>
      </c>
      <c r="I3091" s="10">
        <f t="shared" si="340"/>
        <v>42560.082638888889</v>
      </c>
      <c r="J3091" s="10">
        <f t="shared" si="341"/>
        <v>42528.542627314819</v>
      </c>
      <c r="K3091">
        <v>1468029540</v>
      </c>
      <c r="L3091">
        <v>1465304483</v>
      </c>
      <c r="M3091" t="b">
        <v>0</v>
      </c>
      <c r="N3091">
        <v>45</v>
      </c>
      <c r="O3091" s="5">
        <f t="shared" si="336"/>
        <v>0.23416000000000001</v>
      </c>
      <c r="P3091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t="s">
        <v>8301</v>
      </c>
      <c r="T3091" t="b">
        <v>0</v>
      </c>
      <c r="U3091" t="str">
        <f t="shared" si="342"/>
        <v>Unsuccessful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8223</v>
      </c>
      <c r="H3092" t="s">
        <v>8244</v>
      </c>
      <c r="I3092" s="10">
        <f t="shared" si="340"/>
        <v>42125.777141203704</v>
      </c>
      <c r="J3092" s="10">
        <f t="shared" si="341"/>
        <v>42065.818807870368</v>
      </c>
      <c r="K3092">
        <v>1430505545</v>
      </c>
      <c r="L3092">
        <v>1425325145</v>
      </c>
      <c r="M3092" t="b">
        <v>0</v>
      </c>
      <c r="N3092">
        <v>9</v>
      </c>
      <c r="O3092" s="5">
        <f t="shared" si="336"/>
        <v>5.080888888888889E-2</v>
      </c>
      <c r="P3092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t="s">
        <v>8301</v>
      </c>
      <c r="T3092" t="b">
        <v>0</v>
      </c>
      <c r="U3092" t="str">
        <f t="shared" si="342"/>
        <v>Unsuccessful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8223</v>
      </c>
      <c r="H3093" t="s">
        <v>8244</v>
      </c>
      <c r="I3093" s="10">
        <f t="shared" si="340"/>
        <v>42596.948414351849</v>
      </c>
      <c r="J3093" s="10">
        <f t="shared" si="341"/>
        <v>42566.948414351849</v>
      </c>
      <c r="K3093">
        <v>1471214743</v>
      </c>
      <c r="L3093">
        <v>1468622743</v>
      </c>
      <c r="M3093" t="b">
        <v>0</v>
      </c>
      <c r="N3093">
        <v>9</v>
      </c>
      <c r="O3093" s="5">
        <f t="shared" si="336"/>
        <v>0.15920000000000001</v>
      </c>
      <c r="P309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t="s">
        <v>8301</v>
      </c>
      <c r="T3093" t="b">
        <v>0</v>
      </c>
      <c r="U3093" t="str">
        <f t="shared" si="342"/>
        <v>Unsuccessful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8223</v>
      </c>
      <c r="H3094" t="s">
        <v>8244</v>
      </c>
      <c r="I3094" s="10">
        <f t="shared" si="340"/>
        <v>42292.916666666672</v>
      </c>
      <c r="J3094" s="10">
        <f t="shared" si="341"/>
        <v>42255.619351851856</v>
      </c>
      <c r="K3094">
        <v>1444946400</v>
      </c>
      <c r="L3094">
        <v>1441723912</v>
      </c>
      <c r="M3094" t="b">
        <v>0</v>
      </c>
      <c r="N3094">
        <v>21</v>
      </c>
      <c r="O3094" s="5">
        <f t="shared" si="336"/>
        <v>1.1831900000000001E-2</v>
      </c>
      <c r="P3094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t="s">
        <v>8301</v>
      </c>
      <c r="T3094" t="b">
        <v>0</v>
      </c>
      <c r="U3094" t="str">
        <f t="shared" si="342"/>
        <v>Unsuccessful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8228</v>
      </c>
      <c r="H3095" t="s">
        <v>8249</v>
      </c>
      <c r="I3095" s="10">
        <f t="shared" si="340"/>
        <v>41791.165972222225</v>
      </c>
      <c r="J3095" s="10">
        <f t="shared" si="341"/>
        <v>41760.909039351856</v>
      </c>
      <c r="K3095">
        <v>1401595140</v>
      </c>
      <c r="L3095">
        <v>1398980941</v>
      </c>
      <c r="M3095" t="b">
        <v>0</v>
      </c>
      <c r="N3095">
        <v>17</v>
      </c>
      <c r="O3095" s="5">
        <f t="shared" si="336"/>
        <v>0.22750000000000001</v>
      </c>
      <c r="P309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t="s">
        <v>8301</v>
      </c>
      <c r="T3095" t="b">
        <v>0</v>
      </c>
      <c r="U3095" t="str">
        <f t="shared" si="342"/>
        <v>Unsuccessful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8223</v>
      </c>
      <c r="H3096" t="s">
        <v>8244</v>
      </c>
      <c r="I3096" s="10">
        <f t="shared" si="340"/>
        <v>42267.795787037037</v>
      </c>
      <c r="J3096" s="10">
        <f t="shared" si="341"/>
        <v>42207.795787037037</v>
      </c>
      <c r="K3096">
        <v>1442775956</v>
      </c>
      <c r="L3096">
        <v>1437591956</v>
      </c>
      <c r="M3096" t="b">
        <v>0</v>
      </c>
      <c r="N3096">
        <v>1</v>
      </c>
      <c r="O3096" s="5">
        <f t="shared" si="336"/>
        <v>2.5000000000000001E-4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t="s">
        <v>8301</v>
      </c>
      <c r="T3096" t="b">
        <v>0</v>
      </c>
      <c r="U3096" t="str">
        <f t="shared" si="342"/>
        <v>Unsuccessful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8223</v>
      </c>
      <c r="H3097" t="s">
        <v>8244</v>
      </c>
      <c r="I3097" s="10">
        <f t="shared" si="340"/>
        <v>42583.025231481486</v>
      </c>
      <c r="J3097" s="10">
        <f t="shared" si="341"/>
        <v>42523.025231481486</v>
      </c>
      <c r="K3097">
        <v>1470011780</v>
      </c>
      <c r="L3097">
        <v>1464827780</v>
      </c>
      <c r="M3097" t="b">
        <v>0</v>
      </c>
      <c r="N3097">
        <v>1</v>
      </c>
      <c r="O3097" s="5">
        <f t="shared" si="336"/>
        <v>3.351206434316354E-3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t="s">
        <v>8301</v>
      </c>
      <c r="T3097" t="b">
        <v>0</v>
      </c>
      <c r="U3097" t="str">
        <f t="shared" si="342"/>
        <v>Unsuccessful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8223</v>
      </c>
      <c r="H3098" t="s">
        <v>8244</v>
      </c>
      <c r="I3098" s="10">
        <f t="shared" si="340"/>
        <v>42144.825532407413</v>
      </c>
      <c r="J3098" s="10">
        <f t="shared" si="341"/>
        <v>42114.825532407413</v>
      </c>
      <c r="K3098">
        <v>1432151326</v>
      </c>
      <c r="L3098">
        <v>1429559326</v>
      </c>
      <c r="M3098" t="b">
        <v>0</v>
      </c>
      <c r="N3098">
        <v>14</v>
      </c>
      <c r="O3098" s="5">
        <f t="shared" si="336"/>
        <v>3.9750000000000001E-2</v>
      </c>
      <c r="P3098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t="s">
        <v>8301</v>
      </c>
      <c r="T3098" t="b">
        <v>0</v>
      </c>
      <c r="U3098" t="str">
        <f t="shared" si="342"/>
        <v>Unsuccessful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8224</v>
      </c>
      <c r="H3099" t="s">
        <v>8245</v>
      </c>
      <c r="I3099" s="10">
        <f t="shared" si="340"/>
        <v>42650.583333333328</v>
      </c>
      <c r="J3099" s="10">
        <f t="shared" si="341"/>
        <v>42629.503483796296</v>
      </c>
      <c r="K3099">
        <v>1475848800</v>
      </c>
      <c r="L3099">
        <v>1474027501</v>
      </c>
      <c r="M3099" t="b">
        <v>0</v>
      </c>
      <c r="N3099">
        <v>42</v>
      </c>
      <c r="O3099" s="5">
        <f t="shared" si="336"/>
        <v>0.17150000000000001</v>
      </c>
      <c r="P3099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t="s">
        <v>8301</v>
      </c>
      <c r="T3099" t="b">
        <v>0</v>
      </c>
      <c r="U3099" t="str">
        <f t="shared" si="342"/>
        <v>Unsuccessful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8223</v>
      </c>
      <c r="H3100" t="s">
        <v>8244</v>
      </c>
      <c r="I3100" s="10">
        <f t="shared" si="340"/>
        <v>42408.01180555555</v>
      </c>
      <c r="J3100" s="10">
        <f t="shared" si="341"/>
        <v>42359.792233796295</v>
      </c>
      <c r="K3100">
        <v>1454890620</v>
      </c>
      <c r="L3100">
        <v>1450724449</v>
      </c>
      <c r="M3100" t="b">
        <v>0</v>
      </c>
      <c r="N3100">
        <v>27</v>
      </c>
      <c r="O3100" s="5">
        <f t="shared" si="336"/>
        <v>3.608004104669061E-2</v>
      </c>
      <c r="P3100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t="s">
        <v>8301</v>
      </c>
      <c r="T3100" t="b">
        <v>0</v>
      </c>
      <c r="U3100" t="str">
        <f t="shared" si="342"/>
        <v>Unsuccessful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8223</v>
      </c>
      <c r="H3101" t="s">
        <v>8244</v>
      </c>
      <c r="I3101" s="10">
        <f t="shared" si="340"/>
        <v>42412.189710648148</v>
      </c>
      <c r="J3101" s="10">
        <f t="shared" si="341"/>
        <v>42382.189710648148</v>
      </c>
      <c r="K3101">
        <v>1455251591</v>
      </c>
      <c r="L3101">
        <v>1452659591</v>
      </c>
      <c r="M3101" t="b">
        <v>0</v>
      </c>
      <c r="N3101">
        <v>5</v>
      </c>
      <c r="O3101" s="5">
        <f t="shared" si="336"/>
        <v>0.13900000000000001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t="s">
        <v>8301</v>
      </c>
      <c r="T3101" t="b">
        <v>0</v>
      </c>
      <c r="U3101" t="str">
        <f t="shared" si="342"/>
        <v>Unsuccessful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8223</v>
      </c>
      <c r="H3102" t="s">
        <v>8244</v>
      </c>
      <c r="I3102" s="10">
        <f t="shared" si="340"/>
        <v>41932.622395833336</v>
      </c>
      <c r="J3102" s="10">
        <f t="shared" si="341"/>
        <v>41902.622395833336</v>
      </c>
      <c r="K3102">
        <v>1413816975</v>
      </c>
      <c r="L3102">
        <v>1411224975</v>
      </c>
      <c r="M3102" t="b">
        <v>0</v>
      </c>
      <c r="N3102">
        <v>13</v>
      </c>
      <c r="O3102" s="5">
        <f t="shared" si="336"/>
        <v>0.15225</v>
      </c>
      <c r="P3102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t="s">
        <v>8301</v>
      </c>
      <c r="T3102" t="b">
        <v>0</v>
      </c>
      <c r="U3102" t="str">
        <f t="shared" si="342"/>
        <v>Unsuccessful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8229</v>
      </c>
      <c r="H3103" t="s">
        <v>8247</v>
      </c>
      <c r="I3103" s="10">
        <f t="shared" si="340"/>
        <v>42201.330555555556</v>
      </c>
      <c r="J3103" s="10">
        <f t="shared" si="341"/>
        <v>42171.383530092593</v>
      </c>
      <c r="K3103">
        <v>1437033360</v>
      </c>
      <c r="L3103">
        <v>1434445937</v>
      </c>
      <c r="M3103" t="b">
        <v>0</v>
      </c>
      <c r="N3103">
        <v>12</v>
      </c>
      <c r="O3103" s="5">
        <f t="shared" si="336"/>
        <v>0.12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t="s">
        <v>8301</v>
      </c>
      <c r="T3103" t="b">
        <v>0</v>
      </c>
      <c r="U3103" t="str">
        <f t="shared" si="342"/>
        <v>Unsuccessful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8224</v>
      </c>
      <c r="H3104" t="s">
        <v>8245</v>
      </c>
      <c r="I3104" s="10">
        <f t="shared" si="340"/>
        <v>42605.340486111112</v>
      </c>
      <c r="J3104" s="10">
        <f t="shared" si="341"/>
        <v>42555.340486111112</v>
      </c>
      <c r="K3104">
        <v>1471939818</v>
      </c>
      <c r="L3104">
        <v>1467619818</v>
      </c>
      <c r="M3104" t="b">
        <v>0</v>
      </c>
      <c r="N3104">
        <v>90</v>
      </c>
      <c r="O3104" s="5">
        <f t="shared" si="336"/>
        <v>0.391125</v>
      </c>
      <c r="P3104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t="s">
        <v>8301</v>
      </c>
      <c r="T3104" t="b">
        <v>0</v>
      </c>
      <c r="U3104" t="str">
        <f t="shared" si="342"/>
        <v>Unsuccessful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8223</v>
      </c>
      <c r="H3105" t="s">
        <v>8244</v>
      </c>
      <c r="I3105" s="10">
        <f t="shared" si="340"/>
        <v>42167.156319444446</v>
      </c>
      <c r="J3105" s="10">
        <f t="shared" si="341"/>
        <v>42107.156319444446</v>
      </c>
      <c r="K3105">
        <v>1434080706</v>
      </c>
      <c r="L3105">
        <v>1428896706</v>
      </c>
      <c r="M3105" t="b">
        <v>0</v>
      </c>
      <c r="N3105">
        <v>2</v>
      </c>
      <c r="O3105" s="5">
        <f t="shared" si="336"/>
        <v>2.6829268292682929E-3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t="s">
        <v>8301</v>
      </c>
      <c r="T3105" t="b">
        <v>0</v>
      </c>
      <c r="U3105" t="str">
        <f t="shared" si="342"/>
        <v>Unsuccessful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8225</v>
      </c>
      <c r="H3106" t="s">
        <v>8246</v>
      </c>
      <c r="I3106" s="10">
        <f t="shared" si="340"/>
        <v>42038.083333333328</v>
      </c>
      <c r="J3106" s="10">
        <f t="shared" si="341"/>
        <v>42006.908692129626</v>
      </c>
      <c r="K3106">
        <v>1422928800</v>
      </c>
      <c r="L3106">
        <v>1420235311</v>
      </c>
      <c r="M3106" t="b">
        <v>0</v>
      </c>
      <c r="N3106">
        <v>5</v>
      </c>
      <c r="O3106" s="5">
        <f t="shared" si="336"/>
        <v>0.29625000000000001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t="s">
        <v>8301</v>
      </c>
      <c r="T3106" t="b">
        <v>0</v>
      </c>
      <c r="U3106" t="str">
        <f t="shared" si="342"/>
        <v>Unsuccessful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8223</v>
      </c>
      <c r="H3107" t="s">
        <v>8244</v>
      </c>
      <c r="I3107" s="10">
        <f t="shared" si="340"/>
        <v>41931.208333333336</v>
      </c>
      <c r="J3107" s="10">
        <f t="shared" si="341"/>
        <v>41876.718935185185</v>
      </c>
      <c r="K3107">
        <v>1413694800</v>
      </c>
      <c r="L3107">
        <v>1408986916</v>
      </c>
      <c r="M3107" t="b">
        <v>0</v>
      </c>
      <c r="N3107">
        <v>31</v>
      </c>
      <c r="O3107" s="5">
        <f t="shared" si="336"/>
        <v>0.4236099230111206</v>
      </c>
      <c r="P310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t="s">
        <v>8301</v>
      </c>
      <c r="T3107" t="b">
        <v>0</v>
      </c>
      <c r="U3107" t="str">
        <f t="shared" si="342"/>
        <v>Unsuccessful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8224</v>
      </c>
      <c r="H3108" t="s">
        <v>8245</v>
      </c>
      <c r="I3108" s="10">
        <f t="shared" si="340"/>
        <v>42263.916666666672</v>
      </c>
      <c r="J3108" s="10">
        <f t="shared" si="341"/>
        <v>42241.429120370369</v>
      </c>
      <c r="K3108">
        <v>1442440800</v>
      </c>
      <c r="L3108">
        <v>1440497876</v>
      </c>
      <c r="M3108" t="b">
        <v>0</v>
      </c>
      <c r="N3108">
        <v>4</v>
      </c>
      <c r="O3108" s="5">
        <f t="shared" si="336"/>
        <v>4.1000000000000002E-2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t="s">
        <v>8301</v>
      </c>
      <c r="T3108" t="b">
        <v>0</v>
      </c>
      <c r="U3108" t="str">
        <f t="shared" si="342"/>
        <v>Unsuccessful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8223</v>
      </c>
      <c r="H3109" t="s">
        <v>8244</v>
      </c>
      <c r="I3109" s="10">
        <f t="shared" si="340"/>
        <v>42135.814247685186</v>
      </c>
      <c r="J3109" s="10">
        <f t="shared" si="341"/>
        <v>42128.814247685186</v>
      </c>
      <c r="K3109">
        <v>1431372751</v>
      </c>
      <c r="L3109">
        <v>1430767951</v>
      </c>
      <c r="M3109" t="b">
        <v>0</v>
      </c>
      <c r="N3109">
        <v>29</v>
      </c>
      <c r="O3109" s="5">
        <f t="shared" si="336"/>
        <v>0.197625</v>
      </c>
      <c r="P3109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t="s">
        <v>8301</v>
      </c>
      <c r="T3109" t="b">
        <v>0</v>
      </c>
      <c r="U3109" t="str">
        <f t="shared" si="342"/>
        <v>Unsuccessful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8223</v>
      </c>
      <c r="H3110" t="s">
        <v>8244</v>
      </c>
      <c r="I3110" s="10">
        <f t="shared" si="340"/>
        <v>42122.638819444444</v>
      </c>
      <c r="J3110" s="10">
        <f t="shared" si="341"/>
        <v>42062.680486111116</v>
      </c>
      <c r="K3110">
        <v>1430234394</v>
      </c>
      <c r="L3110">
        <v>1425053994</v>
      </c>
      <c r="M3110" t="b">
        <v>0</v>
      </c>
      <c r="N3110">
        <v>2</v>
      </c>
      <c r="O3110" s="5">
        <f t="shared" si="336"/>
        <v>5.1999999999999995E-4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t="s">
        <v>8301</v>
      </c>
      <c r="T3110" t="b">
        <v>0</v>
      </c>
      <c r="U3110" t="str">
        <f t="shared" si="342"/>
        <v>Unsuccessful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8223</v>
      </c>
      <c r="H3111" t="s">
        <v>8244</v>
      </c>
      <c r="I3111" s="10">
        <f t="shared" si="340"/>
        <v>41879.125115740739</v>
      </c>
      <c r="J3111" s="10">
        <f t="shared" si="341"/>
        <v>41844.125115740739</v>
      </c>
      <c r="K3111">
        <v>1409194810</v>
      </c>
      <c r="L3111">
        <v>1406170810</v>
      </c>
      <c r="M3111" t="b">
        <v>0</v>
      </c>
      <c r="N3111">
        <v>114</v>
      </c>
      <c r="O3111" s="5">
        <f t="shared" si="336"/>
        <v>0.25030188679245285</v>
      </c>
      <c r="P3111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t="s">
        <v>8301</v>
      </c>
      <c r="T3111" t="b">
        <v>0</v>
      </c>
      <c r="U3111" t="str">
        <f t="shared" si="342"/>
        <v>Unsuccessful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8223</v>
      </c>
      <c r="H3112" t="s">
        <v>8244</v>
      </c>
      <c r="I3112" s="10">
        <f t="shared" si="340"/>
        <v>42785.031469907408</v>
      </c>
      <c r="J3112" s="10">
        <f t="shared" si="341"/>
        <v>42745.031469907408</v>
      </c>
      <c r="K3112">
        <v>1487465119</v>
      </c>
      <c r="L3112">
        <v>1484009119</v>
      </c>
      <c r="M3112" t="b">
        <v>0</v>
      </c>
      <c r="N3112">
        <v>1</v>
      </c>
      <c r="O3112" s="5">
        <f t="shared" si="336"/>
        <v>4.0000000000000002E-4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t="s">
        <v>8301</v>
      </c>
      <c r="T3112" t="b">
        <v>0</v>
      </c>
      <c r="U3112" t="str">
        <f t="shared" si="342"/>
        <v>Unsuccessful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8223</v>
      </c>
      <c r="H3113" t="s">
        <v>8244</v>
      </c>
      <c r="I3113" s="10">
        <f t="shared" si="340"/>
        <v>41916.595138888893</v>
      </c>
      <c r="J3113" s="10">
        <f t="shared" si="341"/>
        <v>41885.595138888893</v>
      </c>
      <c r="K3113">
        <v>1412432220</v>
      </c>
      <c r="L3113">
        <v>1409753820</v>
      </c>
      <c r="M3113" t="b">
        <v>0</v>
      </c>
      <c r="N3113">
        <v>76</v>
      </c>
      <c r="O3113" s="5">
        <f t="shared" si="336"/>
        <v>0.26640000000000003</v>
      </c>
      <c r="P311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t="s">
        <v>8301</v>
      </c>
      <c r="T3113" t="b">
        <v>0</v>
      </c>
      <c r="U3113" t="str">
        <f t="shared" si="342"/>
        <v>Unsuccessful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8223</v>
      </c>
      <c r="H3114" t="s">
        <v>8244</v>
      </c>
      <c r="I3114" s="10">
        <f t="shared" si="340"/>
        <v>42675.121921296297</v>
      </c>
      <c r="J3114" s="10">
        <f t="shared" si="341"/>
        <v>42615.121921296297</v>
      </c>
      <c r="K3114">
        <v>1477968934</v>
      </c>
      <c r="L3114">
        <v>1472784934</v>
      </c>
      <c r="M3114" t="b">
        <v>0</v>
      </c>
      <c r="N3114">
        <v>9</v>
      </c>
      <c r="O3114" s="5">
        <f t="shared" si="336"/>
        <v>4.7363636363636365E-2</v>
      </c>
      <c r="P3114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t="s">
        <v>8301</v>
      </c>
      <c r="T3114" t="b">
        <v>0</v>
      </c>
      <c r="U3114" t="str">
        <f t="shared" si="342"/>
        <v>Unsuccessful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8223</v>
      </c>
      <c r="H3115" t="s">
        <v>8244</v>
      </c>
      <c r="I3115" s="10">
        <f t="shared" si="340"/>
        <v>42111.731273148151</v>
      </c>
      <c r="J3115" s="10">
        <f t="shared" si="341"/>
        <v>42081.731273148151</v>
      </c>
      <c r="K3115">
        <v>1429291982</v>
      </c>
      <c r="L3115">
        <v>1426699982</v>
      </c>
      <c r="M3115" t="b">
        <v>0</v>
      </c>
      <c r="N3115">
        <v>37</v>
      </c>
      <c r="O3115" s="5">
        <f t="shared" si="336"/>
        <v>4.2435339894712751E-2</v>
      </c>
      <c r="P311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t="s">
        <v>8301</v>
      </c>
      <c r="T3115" t="b">
        <v>0</v>
      </c>
      <c r="U3115" t="str">
        <f t="shared" si="342"/>
        <v>Unsuccessful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8223</v>
      </c>
      <c r="H3116" t="s">
        <v>8244</v>
      </c>
      <c r="I3116" s="10">
        <f t="shared" si="340"/>
        <v>41903.632523148146</v>
      </c>
      <c r="J3116" s="10">
        <f t="shared" si="341"/>
        <v>41843.632523148146</v>
      </c>
      <c r="K3116">
        <v>1411312250</v>
      </c>
      <c r="L3116">
        <v>1406128250</v>
      </c>
      <c r="M3116" t="b">
        <v>0</v>
      </c>
      <c r="N3116">
        <v>0</v>
      </c>
      <c r="O3116" s="5">
        <f t="shared" si="336"/>
        <v>0</v>
      </c>
      <c r="P3116" t="str">
        <f t="shared" si="337"/>
        <v>Received No Donations</v>
      </c>
      <c r="Q3116" t="str">
        <f t="shared" si="338"/>
        <v>theater</v>
      </c>
      <c r="R3116" t="str">
        <f t="shared" si="339"/>
        <v>spaces</v>
      </c>
      <c r="S3116" t="s">
        <v>8301</v>
      </c>
      <c r="T3116" t="b">
        <v>0</v>
      </c>
      <c r="U3116" t="str">
        <f t="shared" si="342"/>
        <v>Unsuccessful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8234</v>
      </c>
      <c r="H3117" t="s">
        <v>8253</v>
      </c>
      <c r="I3117" s="10">
        <f t="shared" si="340"/>
        <v>42526.447071759263</v>
      </c>
      <c r="J3117" s="10">
        <f t="shared" si="341"/>
        <v>42496.447071759263</v>
      </c>
      <c r="K3117">
        <v>1465123427</v>
      </c>
      <c r="L3117">
        <v>1462531427</v>
      </c>
      <c r="M3117" t="b">
        <v>0</v>
      </c>
      <c r="N3117">
        <v>1</v>
      </c>
      <c r="O3117" s="5">
        <f t="shared" si="336"/>
        <v>0.03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t="s">
        <v>8301</v>
      </c>
      <c r="T3117" t="b">
        <v>0</v>
      </c>
      <c r="U3117" t="str">
        <f t="shared" si="342"/>
        <v>Unsuccessful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8223</v>
      </c>
      <c r="H3118" t="s">
        <v>8244</v>
      </c>
      <c r="I3118" s="10">
        <f t="shared" si="340"/>
        <v>42095.515335648146</v>
      </c>
      <c r="J3118" s="10">
        <f t="shared" si="341"/>
        <v>42081.515335648146</v>
      </c>
      <c r="K3118">
        <v>1427890925</v>
      </c>
      <c r="L3118">
        <v>1426681325</v>
      </c>
      <c r="M3118" t="b">
        <v>0</v>
      </c>
      <c r="N3118">
        <v>10</v>
      </c>
      <c r="O3118" s="5">
        <f t="shared" si="336"/>
        <v>0.57333333333333336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t="s">
        <v>8301</v>
      </c>
      <c r="T3118" t="b">
        <v>0</v>
      </c>
      <c r="U3118" t="str">
        <f t="shared" si="342"/>
        <v>Unsuccessful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8224</v>
      </c>
      <c r="H3119" t="s">
        <v>8245</v>
      </c>
      <c r="I3119" s="10">
        <f t="shared" si="340"/>
        <v>42517.55</v>
      </c>
      <c r="J3119" s="10">
        <f t="shared" si="341"/>
        <v>42509.374537037038</v>
      </c>
      <c r="K3119">
        <v>1464354720</v>
      </c>
      <c r="L3119">
        <v>1463648360</v>
      </c>
      <c r="M3119" t="b">
        <v>0</v>
      </c>
      <c r="N3119">
        <v>1</v>
      </c>
      <c r="O3119" s="5">
        <f t="shared" si="336"/>
        <v>1E-3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t="s">
        <v>8301</v>
      </c>
      <c r="T3119" t="b">
        <v>0</v>
      </c>
      <c r="U3119" t="str">
        <f t="shared" si="342"/>
        <v>Unsuccessful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8234</v>
      </c>
      <c r="H3120" t="s">
        <v>8253</v>
      </c>
      <c r="I3120" s="10">
        <f t="shared" si="340"/>
        <v>42553.649571759262</v>
      </c>
      <c r="J3120" s="10">
        <f t="shared" si="341"/>
        <v>42534.649571759262</v>
      </c>
      <c r="K3120">
        <v>1467473723</v>
      </c>
      <c r="L3120">
        <v>1465832123</v>
      </c>
      <c r="M3120" t="b">
        <v>0</v>
      </c>
      <c r="N3120">
        <v>2</v>
      </c>
      <c r="O3120" s="5">
        <f t="shared" si="336"/>
        <v>3.0999999999999999E-3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t="s">
        <v>8301</v>
      </c>
      <c r="T3120" t="b">
        <v>0</v>
      </c>
      <c r="U3120" t="str">
        <f t="shared" si="342"/>
        <v>Unsuccessful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8223</v>
      </c>
      <c r="H3121" t="s">
        <v>8244</v>
      </c>
      <c r="I3121" s="10">
        <f t="shared" si="340"/>
        <v>42090.003842592589</v>
      </c>
      <c r="J3121" s="10">
        <f t="shared" si="341"/>
        <v>42060.04550925926</v>
      </c>
      <c r="K3121">
        <v>1427414732</v>
      </c>
      <c r="L3121">
        <v>1424826332</v>
      </c>
      <c r="M3121" t="b">
        <v>0</v>
      </c>
      <c r="N3121">
        <v>1</v>
      </c>
      <c r="O3121" s="5">
        <f t="shared" si="336"/>
        <v>5.0000000000000001E-4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t="s">
        <v>8301</v>
      </c>
      <c r="T3121" t="b">
        <v>0</v>
      </c>
      <c r="U3121" t="str">
        <f t="shared" si="342"/>
        <v>Unsuccessful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8232</v>
      </c>
      <c r="H3122" t="s">
        <v>8247</v>
      </c>
      <c r="I3122" s="10">
        <f t="shared" si="340"/>
        <v>42495.900416666671</v>
      </c>
      <c r="J3122" s="10">
        <f t="shared" si="341"/>
        <v>42435.942083333328</v>
      </c>
      <c r="K3122">
        <v>1462484196</v>
      </c>
      <c r="L3122">
        <v>1457303796</v>
      </c>
      <c r="M3122" t="b">
        <v>0</v>
      </c>
      <c r="N3122">
        <v>10</v>
      </c>
      <c r="O3122" s="5">
        <f t="shared" si="336"/>
        <v>9.8461538461538464E-5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t="s">
        <v>8301</v>
      </c>
      <c r="T3122" t="b">
        <v>0</v>
      </c>
      <c r="U3122" t="str">
        <f t="shared" si="342"/>
        <v>Unsuccessful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8228</v>
      </c>
      <c r="H3123" t="s">
        <v>8249</v>
      </c>
      <c r="I3123" s="10">
        <f t="shared" si="340"/>
        <v>41908.679803240739</v>
      </c>
      <c r="J3123" s="10">
        <f t="shared" si="341"/>
        <v>41848.679803240739</v>
      </c>
      <c r="K3123">
        <v>1411748335</v>
      </c>
      <c r="L3123">
        <v>1406564335</v>
      </c>
      <c r="M3123" t="b">
        <v>0</v>
      </c>
      <c r="N3123">
        <v>1</v>
      </c>
      <c r="O3123" s="5">
        <f t="shared" si="336"/>
        <v>6.6666666666666671E-3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t="s">
        <v>8301</v>
      </c>
      <c r="T3123" t="b">
        <v>0</v>
      </c>
      <c r="U3123" t="str">
        <f t="shared" si="342"/>
        <v>Unsuccessful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8223</v>
      </c>
      <c r="H3124" t="s">
        <v>8244</v>
      </c>
      <c r="I3124" s="10">
        <f t="shared" si="340"/>
        <v>42683.973750000005</v>
      </c>
      <c r="J3124" s="10">
        <f t="shared" si="341"/>
        <v>42678.932083333333</v>
      </c>
      <c r="K3124">
        <v>1478733732</v>
      </c>
      <c r="L3124">
        <v>1478298132</v>
      </c>
      <c r="M3124" t="b">
        <v>0</v>
      </c>
      <c r="N3124">
        <v>2</v>
      </c>
      <c r="O3124" s="5">
        <f t="shared" si="336"/>
        <v>0.58291457286432158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t="s">
        <v>8301</v>
      </c>
      <c r="T3124" t="b">
        <v>0</v>
      </c>
      <c r="U3124" t="str">
        <f t="shared" si="342"/>
        <v>Unsuccessful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8223</v>
      </c>
      <c r="H3125" t="s">
        <v>8244</v>
      </c>
      <c r="I3125" s="10">
        <f t="shared" si="340"/>
        <v>42560.993032407408</v>
      </c>
      <c r="J3125" s="10">
        <f t="shared" si="341"/>
        <v>42530.993032407408</v>
      </c>
      <c r="K3125">
        <v>1468108198</v>
      </c>
      <c r="L3125">
        <v>1465516198</v>
      </c>
      <c r="M3125" t="b">
        <v>0</v>
      </c>
      <c r="N3125">
        <v>348</v>
      </c>
      <c r="O3125" s="5">
        <f t="shared" si="336"/>
        <v>0.68153600000000003</v>
      </c>
      <c r="P312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t="s">
        <v>8301</v>
      </c>
      <c r="T3125" t="b">
        <v>0</v>
      </c>
      <c r="U3125" t="str">
        <f t="shared" si="342"/>
        <v>Unsuccessful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8223</v>
      </c>
      <c r="H3126" t="s">
        <v>8244</v>
      </c>
      <c r="I3126" s="10">
        <f t="shared" si="340"/>
        <v>42037.780104166668</v>
      </c>
      <c r="J3126" s="10">
        <f t="shared" si="341"/>
        <v>41977.780104166668</v>
      </c>
      <c r="K3126">
        <v>1422902601</v>
      </c>
      <c r="L3126">
        <v>1417718601</v>
      </c>
      <c r="M3126" t="b">
        <v>0</v>
      </c>
      <c r="N3126">
        <v>4</v>
      </c>
      <c r="O3126" s="5">
        <f t="shared" si="336"/>
        <v>3.2499999999999997E-5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t="s">
        <v>8301</v>
      </c>
      <c r="T3126" t="b">
        <v>0</v>
      </c>
      <c r="U3126" t="str">
        <f t="shared" si="342"/>
        <v>Unsuccessful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8223</v>
      </c>
      <c r="H3127" t="s">
        <v>8244</v>
      </c>
      <c r="I3127" s="10">
        <f t="shared" si="340"/>
        <v>42376.20685185185</v>
      </c>
      <c r="J3127" s="10">
        <f t="shared" si="341"/>
        <v>42346.20685185185</v>
      </c>
      <c r="K3127">
        <v>1452142672</v>
      </c>
      <c r="L3127">
        <v>1449550672</v>
      </c>
      <c r="M3127" t="b">
        <v>0</v>
      </c>
      <c r="N3127">
        <v>0</v>
      </c>
      <c r="O3127" s="5">
        <f t="shared" si="336"/>
        <v>0</v>
      </c>
      <c r="P3127" t="str">
        <f t="shared" si="337"/>
        <v>Received No Donations</v>
      </c>
      <c r="Q3127" t="str">
        <f t="shared" si="338"/>
        <v>theater</v>
      </c>
      <c r="R3127" t="str">
        <f t="shared" si="339"/>
        <v>spaces</v>
      </c>
      <c r="S3127" t="s">
        <v>8301</v>
      </c>
      <c r="T3127" t="b">
        <v>0</v>
      </c>
      <c r="U3127" t="str">
        <f t="shared" si="342"/>
        <v>Unsuccessful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8223</v>
      </c>
      <c r="H3128" t="s">
        <v>8244</v>
      </c>
      <c r="I3128" s="10">
        <f t="shared" si="340"/>
        <v>42456.976412037038</v>
      </c>
      <c r="J3128" s="10">
        <f t="shared" si="341"/>
        <v>42427.018078703702</v>
      </c>
      <c r="K3128">
        <v>1459121162</v>
      </c>
      <c r="L3128">
        <v>1456532762</v>
      </c>
      <c r="M3128" t="b">
        <v>0</v>
      </c>
      <c r="N3128">
        <v>17</v>
      </c>
      <c r="O3128" s="5">
        <f t="shared" si="336"/>
        <v>4.1599999999999998E-2</v>
      </c>
      <c r="P3128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t="s">
        <v>8301</v>
      </c>
      <c r="T3128" t="b">
        <v>0</v>
      </c>
      <c r="U3128" t="str">
        <f t="shared" si="342"/>
        <v>Unsuccessful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8223</v>
      </c>
      <c r="H3129" t="s">
        <v>8244</v>
      </c>
      <c r="I3129" s="10">
        <f t="shared" si="340"/>
        <v>42064.856817129628</v>
      </c>
      <c r="J3129" s="10">
        <f t="shared" si="341"/>
        <v>42034.856817129628</v>
      </c>
      <c r="K3129">
        <v>1425242029</v>
      </c>
      <c r="L3129">
        <v>1422650029</v>
      </c>
      <c r="M3129" t="b">
        <v>0</v>
      </c>
      <c r="N3129">
        <v>0</v>
      </c>
      <c r="O3129" s="5">
        <f t="shared" si="336"/>
        <v>0</v>
      </c>
      <c r="P3129" t="str">
        <f t="shared" si="337"/>
        <v>Received No Donations</v>
      </c>
      <c r="Q3129" t="str">
        <f t="shared" si="338"/>
        <v>theater</v>
      </c>
      <c r="R3129" t="str">
        <f t="shared" si="339"/>
        <v>spaces</v>
      </c>
      <c r="S3129" t="s">
        <v>8301</v>
      </c>
      <c r="T3129" t="b">
        <v>0</v>
      </c>
      <c r="U3129" t="str">
        <f t="shared" si="342"/>
        <v>Unsuccessful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8223</v>
      </c>
      <c r="H3130" t="s">
        <v>8244</v>
      </c>
      <c r="I3130" s="10">
        <f t="shared" si="340"/>
        <v>42810.784039351856</v>
      </c>
      <c r="J3130" s="10">
        <f t="shared" si="341"/>
        <v>42780.825706018513</v>
      </c>
      <c r="K3130">
        <v>1489690141</v>
      </c>
      <c r="L3130">
        <v>1487101741</v>
      </c>
      <c r="M3130" t="b">
        <v>0</v>
      </c>
      <c r="N3130">
        <v>117</v>
      </c>
      <c r="O3130" s="5">
        <f t="shared" si="336"/>
        <v>1.0860666666666667</v>
      </c>
      <c r="P3130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t="s">
        <v>8269</v>
      </c>
      <c r="T3130" t="b">
        <v>0</v>
      </c>
      <c r="U3130" t="str">
        <f t="shared" si="342"/>
        <v>Unsuccessful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8223</v>
      </c>
      <c r="H3131" t="s">
        <v>8244</v>
      </c>
      <c r="I3131" s="10">
        <f t="shared" si="340"/>
        <v>42843.801145833335</v>
      </c>
      <c r="J3131" s="10">
        <f t="shared" si="341"/>
        <v>42803.842812499999</v>
      </c>
      <c r="K3131">
        <v>1492542819</v>
      </c>
      <c r="L3131">
        <v>1489090419</v>
      </c>
      <c r="M3131" t="b">
        <v>0</v>
      </c>
      <c r="N3131">
        <v>1</v>
      </c>
      <c r="O3131" s="5">
        <f t="shared" si="336"/>
        <v>8.0000000000000002E-3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t="s">
        <v>8269</v>
      </c>
      <c r="T3131" t="b">
        <v>0</v>
      </c>
      <c r="U3131" t="str">
        <f t="shared" si="342"/>
        <v>Unsuccessful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8223</v>
      </c>
      <c r="H3132" t="s">
        <v>8244</v>
      </c>
      <c r="I3132" s="10">
        <f t="shared" si="340"/>
        <v>42839.207638888889</v>
      </c>
      <c r="J3132" s="10">
        <f t="shared" si="341"/>
        <v>42808.640231481477</v>
      </c>
      <c r="K3132">
        <v>1492145940</v>
      </c>
      <c r="L3132">
        <v>1489504916</v>
      </c>
      <c r="M3132" t="b">
        <v>0</v>
      </c>
      <c r="N3132">
        <v>4</v>
      </c>
      <c r="O3132" s="5">
        <f t="shared" si="336"/>
        <v>3.7499999999999999E-2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t="s">
        <v>8269</v>
      </c>
      <c r="T3132" t="b">
        <v>0</v>
      </c>
      <c r="U3132" t="str">
        <f t="shared" si="342"/>
        <v>Unsuccessful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8223</v>
      </c>
      <c r="H3133" t="s">
        <v>8244</v>
      </c>
      <c r="I3133" s="10">
        <f t="shared" si="340"/>
        <v>42833.537557870368</v>
      </c>
      <c r="J3133" s="10">
        <f t="shared" si="341"/>
        <v>42803.579224537039</v>
      </c>
      <c r="K3133">
        <v>1491656045</v>
      </c>
      <c r="L3133">
        <v>1489067645</v>
      </c>
      <c r="M3133" t="b">
        <v>0</v>
      </c>
      <c r="N3133">
        <v>12</v>
      </c>
      <c r="O3133" s="5">
        <f t="shared" si="336"/>
        <v>0.15731707317073171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t="s">
        <v>8269</v>
      </c>
      <c r="T3133" t="b">
        <v>0</v>
      </c>
      <c r="U3133" t="str">
        <f t="shared" si="342"/>
        <v>Unsuccessful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8223</v>
      </c>
      <c r="H3134" t="s">
        <v>8244</v>
      </c>
      <c r="I3134" s="10">
        <f t="shared" si="340"/>
        <v>42846.308564814812</v>
      </c>
      <c r="J3134" s="10">
        <f t="shared" si="341"/>
        <v>42786.350231481483</v>
      </c>
      <c r="K3134">
        <v>1492759460</v>
      </c>
      <c r="L3134">
        <v>1487579060</v>
      </c>
      <c r="M3134" t="b">
        <v>0</v>
      </c>
      <c r="N3134">
        <v>1</v>
      </c>
      <c r="O3134" s="5">
        <f t="shared" si="336"/>
        <v>3.3333333333333332E-4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t="s">
        <v>8269</v>
      </c>
      <c r="T3134" t="b">
        <v>0</v>
      </c>
      <c r="U3134" t="str">
        <f t="shared" si="342"/>
        <v>Unsuccessful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8224</v>
      </c>
      <c r="H3135" t="s">
        <v>8245</v>
      </c>
      <c r="I3135" s="10">
        <f t="shared" si="340"/>
        <v>42818.523541666669</v>
      </c>
      <c r="J3135" s="10">
        <f t="shared" si="341"/>
        <v>42788.565208333333</v>
      </c>
      <c r="K3135">
        <v>1490358834</v>
      </c>
      <c r="L3135">
        <v>1487770434</v>
      </c>
      <c r="M3135" t="b">
        <v>0</v>
      </c>
      <c r="N3135">
        <v>16</v>
      </c>
      <c r="O3135" s="5">
        <f t="shared" si="336"/>
        <v>1.08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t="s">
        <v>8269</v>
      </c>
      <c r="T3135" t="b">
        <v>0</v>
      </c>
      <c r="U3135" t="str">
        <f t="shared" si="342"/>
        <v>Unsuccessful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8224</v>
      </c>
      <c r="H3136" t="s">
        <v>8245</v>
      </c>
      <c r="I3136" s="10">
        <f t="shared" si="340"/>
        <v>42821.678460648152</v>
      </c>
      <c r="J3136" s="10">
        <f t="shared" si="341"/>
        <v>42800.720127314809</v>
      </c>
      <c r="K3136">
        <v>1490631419</v>
      </c>
      <c r="L3136">
        <v>1488820619</v>
      </c>
      <c r="M3136" t="b">
        <v>0</v>
      </c>
      <c r="N3136">
        <v>12</v>
      </c>
      <c r="O3136" s="5">
        <f t="shared" si="336"/>
        <v>0.22500000000000001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t="s">
        <v>8269</v>
      </c>
      <c r="T3136" t="b">
        <v>0</v>
      </c>
      <c r="U3136" t="str">
        <f t="shared" si="342"/>
        <v>Unsuccessful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8223</v>
      </c>
      <c r="H3137" t="s">
        <v>8244</v>
      </c>
      <c r="I3137" s="10">
        <f t="shared" si="340"/>
        <v>42829.151863425926</v>
      </c>
      <c r="J3137" s="10">
        <f t="shared" si="341"/>
        <v>42807.151863425926</v>
      </c>
      <c r="K3137">
        <v>1491277121</v>
      </c>
      <c r="L3137">
        <v>1489376321</v>
      </c>
      <c r="M3137" t="b">
        <v>0</v>
      </c>
      <c r="N3137">
        <v>7</v>
      </c>
      <c r="O3137" s="5">
        <f t="shared" si="336"/>
        <v>0.20849420849420849</v>
      </c>
      <c r="P313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t="s">
        <v>8269</v>
      </c>
      <c r="T3137" t="b">
        <v>0</v>
      </c>
      <c r="U3137" t="str">
        <f t="shared" si="342"/>
        <v>Unsuccessful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8224</v>
      </c>
      <c r="H3138" t="s">
        <v>8245</v>
      </c>
      <c r="I3138" s="10">
        <f t="shared" si="340"/>
        <v>42825.957638888889</v>
      </c>
      <c r="J3138" s="10">
        <f t="shared" si="341"/>
        <v>42789.462430555555</v>
      </c>
      <c r="K3138">
        <v>1491001140</v>
      </c>
      <c r="L3138">
        <v>1487847954</v>
      </c>
      <c r="M3138" t="b">
        <v>0</v>
      </c>
      <c r="N3138">
        <v>22</v>
      </c>
      <c r="O3138" s="5">
        <f t="shared" ref="O3138:O3201" si="343">E3138/D3138</f>
        <v>1.278</v>
      </c>
      <c r="P3138">
        <f t="shared" ref="P3138:P3201" si="344">IFERROR((E3138/N3138),"Received No Donations")</f>
        <v>29.045454545454547</v>
      </c>
      <c r="Q3138" t="str">
        <f t="shared" ref="Q3138:Q3201" si="345">LEFT(S3138,FIND("/",S3138)-1)</f>
        <v>theater</v>
      </c>
      <c r="R3138" t="str">
        <f t="shared" ref="R3138:R3201" si="346">RIGHT(S3138,LEN(S3138)-FIND("/",S3138))</f>
        <v>plays</v>
      </c>
      <c r="S3138" t="s">
        <v>8269</v>
      </c>
      <c r="T3138" t="b">
        <v>0</v>
      </c>
      <c r="U3138" t="str">
        <f t="shared" si="342"/>
        <v>Unsuccessful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8223</v>
      </c>
      <c r="H3139" t="s">
        <v>8244</v>
      </c>
      <c r="I3139" s="10">
        <f t="shared" ref="I3139:I3202" si="347">((K3139/86400)/IF(LEN(K3139)=13,1000,1))+DATE(1970,1,1)</f>
        <v>42858.8</v>
      </c>
      <c r="J3139" s="10">
        <f t="shared" ref="J3139:J3202" si="348">((L3139/86400)/IF(LEN(L3139)=13,1000,1))+DATE(1970,1,1)</f>
        <v>42807.885057870371</v>
      </c>
      <c r="K3139">
        <v>1493838720</v>
      </c>
      <c r="L3139">
        <v>1489439669</v>
      </c>
      <c r="M3139" t="b">
        <v>0</v>
      </c>
      <c r="N3139">
        <v>1</v>
      </c>
      <c r="O3139" s="5">
        <f t="shared" si="343"/>
        <v>3.3333333333333333E-2</v>
      </c>
      <c r="P3139">
        <f t="shared" si="344"/>
        <v>50</v>
      </c>
      <c r="Q3139" t="str">
        <f t="shared" si="345"/>
        <v>theater</v>
      </c>
      <c r="R3139" t="str">
        <f t="shared" si="346"/>
        <v>plays</v>
      </c>
      <c r="S3139" t="s">
        <v>8269</v>
      </c>
      <c r="T3139" t="b">
        <v>0</v>
      </c>
      <c r="U3139" t="str">
        <f t="shared" ref="U3139:U3202" si="349">IF(F3139="successful","Successful","Unsuccessful")</f>
        <v>Unsuccessful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8224</v>
      </c>
      <c r="H3140" t="s">
        <v>8245</v>
      </c>
      <c r="I3140" s="10">
        <f t="shared" si="347"/>
        <v>42828.645914351851</v>
      </c>
      <c r="J3140" s="10">
        <f t="shared" si="348"/>
        <v>42809.645914351851</v>
      </c>
      <c r="K3140">
        <v>1491233407</v>
      </c>
      <c r="L3140">
        <v>1489591807</v>
      </c>
      <c r="M3140" t="b">
        <v>0</v>
      </c>
      <c r="N3140">
        <v>0</v>
      </c>
      <c r="O3140" s="5">
        <f t="shared" si="343"/>
        <v>0</v>
      </c>
      <c r="P3140" t="str">
        <f t="shared" si="344"/>
        <v>Received No Donations</v>
      </c>
      <c r="Q3140" t="str">
        <f t="shared" si="345"/>
        <v>theater</v>
      </c>
      <c r="R3140" t="str">
        <f t="shared" si="346"/>
        <v>plays</v>
      </c>
      <c r="S3140" t="s">
        <v>8269</v>
      </c>
      <c r="T3140" t="b">
        <v>0</v>
      </c>
      <c r="U3140" t="str">
        <f t="shared" si="349"/>
        <v>Unsuccessful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8237</v>
      </c>
      <c r="H3141" t="s">
        <v>8254</v>
      </c>
      <c r="I3141" s="10">
        <f t="shared" si="347"/>
        <v>42819.189583333333</v>
      </c>
      <c r="J3141" s="10">
        <f t="shared" si="348"/>
        <v>42785.270370370374</v>
      </c>
      <c r="K3141">
        <v>1490416380</v>
      </c>
      <c r="L3141">
        <v>1487485760</v>
      </c>
      <c r="M3141" t="b">
        <v>0</v>
      </c>
      <c r="N3141">
        <v>6</v>
      </c>
      <c r="O3141" s="5">
        <f t="shared" si="343"/>
        <v>5.3999999999999999E-2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t="s">
        <v>8269</v>
      </c>
      <c r="T3141" t="b">
        <v>0</v>
      </c>
      <c r="U3141" t="str">
        <f t="shared" si="349"/>
        <v>Unsuccessful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8229</v>
      </c>
      <c r="H3142" t="s">
        <v>8247</v>
      </c>
      <c r="I3142" s="10">
        <f t="shared" si="347"/>
        <v>42832.677118055552</v>
      </c>
      <c r="J3142" s="10">
        <f t="shared" si="348"/>
        <v>42802.718784722223</v>
      </c>
      <c r="K3142">
        <v>1491581703</v>
      </c>
      <c r="L3142">
        <v>1488993303</v>
      </c>
      <c r="M3142" t="b">
        <v>0</v>
      </c>
      <c r="N3142">
        <v>4</v>
      </c>
      <c r="O3142" s="5">
        <f t="shared" si="343"/>
        <v>9.5999999999999992E-3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t="s">
        <v>8269</v>
      </c>
      <c r="T3142" t="b">
        <v>0</v>
      </c>
      <c r="U3142" t="str">
        <f t="shared" si="349"/>
        <v>Unsuccessful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8232</v>
      </c>
      <c r="H3143" t="s">
        <v>8247</v>
      </c>
      <c r="I3143" s="10">
        <f t="shared" si="347"/>
        <v>42841.833333333328</v>
      </c>
      <c r="J3143" s="10">
        <f t="shared" si="348"/>
        <v>42800.753333333334</v>
      </c>
      <c r="K3143">
        <v>1492372800</v>
      </c>
      <c r="L3143">
        <v>1488823488</v>
      </c>
      <c r="M3143" t="b">
        <v>0</v>
      </c>
      <c r="N3143">
        <v>8</v>
      </c>
      <c r="O3143" s="5">
        <f t="shared" si="343"/>
        <v>0.51600000000000001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t="s">
        <v>8269</v>
      </c>
      <c r="T3143" t="b">
        <v>0</v>
      </c>
      <c r="U3143" t="str">
        <f t="shared" si="349"/>
        <v>Unsuccessful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8224</v>
      </c>
      <c r="H3144" t="s">
        <v>8245</v>
      </c>
      <c r="I3144" s="10">
        <f t="shared" si="347"/>
        <v>42813.471516203703</v>
      </c>
      <c r="J3144" s="10">
        <f t="shared" si="348"/>
        <v>42783.513182870374</v>
      </c>
      <c r="K3144">
        <v>1489922339</v>
      </c>
      <c r="L3144">
        <v>1487333939</v>
      </c>
      <c r="M3144" t="b">
        <v>0</v>
      </c>
      <c r="N3144">
        <v>3</v>
      </c>
      <c r="O3144" s="5">
        <f t="shared" si="343"/>
        <v>1.6363636363636365E-2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t="s">
        <v>8269</v>
      </c>
      <c r="T3144" t="b">
        <v>0</v>
      </c>
      <c r="U3144" t="str">
        <f t="shared" si="349"/>
        <v>Unsuccessful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8224</v>
      </c>
      <c r="H3145" t="s">
        <v>8245</v>
      </c>
      <c r="I3145" s="10">
        <f t="shared" si="347"/>
        <v>42834.358287037037</v>
      </c>
      <c r="J3145" s="10">
        <f t="shared" si="348"/>
        <v>42808.358287037037</v>
      </c>
      <c r="K3145">
        <v>1491726956</v>
      </c>
      <c r="L3145">
        <v>1489480556</v>
      </c>
      <c r="M3145" t="b">
        <v>0</v>
      </c>
      <c r="N3145">
        <v>0</v>
      </c>
      <c r="O3145" s="5">
        <f t="shared" si="343"/>
        <v>0</v>
      </c>
      <c r="P3145" t="str">
        <f t="shared" si="344"/>
        <v>Received No Donations</v>
      </c>
      <c r="Q3145" t="str">
        <f t="shared" si="345"/>
        <v>theater</v>
      </c>
      <c r="R3145" t="str">
        <f t="shared" si="346"/>
        <v>plays</v>
      </c>
      <c r="S3145" t="s">
        <v>8269</v>
      </c>
      <c r="T3145" t="b">
        <v>0</v>
      </c>
      <c r="U3145" t="str">
        <f t="shared" si="349"/>
        <v>Unsuccessful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8223</v>
      </c>
      <c r="H3146" t="s">
        <v>8244</v>
      </c>
      <c r="I3146" s="10">
        <f t="shared" si="347"/>
        <v>42813.25</v>
      </c>
      <c r="J3146" s="10">
        <f t="shared" si="348"/>
        <v>42796.538275462968</v>
      </c>
      <c r="K3146">
        <v>1489903200</v>
      </c>
      <c r="L3146">
        <v>1488459307</v>
      </c>
      <c r="M3146" t="b">
        <v>0</v>
      </c>
      <c r="N3146">
        <v>30</v>
      </c>
      <c r="O3146" s="5">
        <f t="shared" si="343"/>
        <v>0.754</v>
      </c>
      <c r="P3146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t="s">
        <v>8269</v>
      </c>
      <c r="T3146" t="b">
        <v>0</v>
      </c>
      <c r="U3146" t="str">
        <f t="shared" si="349"/>
        <v>Unsuccessful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8223</v>
      </c>
      <c r="H3147" t="s">
        <v>8244</v>
      </c>
      <c r="I3147" s="10">
        <f t="shared" si="347"/>
        <v>42821.999236111107</v>
      </c>
      <c r="J3147" s="10">
        <f t="shared" si="348"/>
        <v>42762.040902777779</v>
      </c>
      <c r="K3147">
        <v>1490659134</v>
      </c>
      <c r="L3147">
        <v>1485478734</v>
      </c>
      <c r="M3147" t="b">
        <v>0</v>
      </c>
      <c r="N3147">
        <v>0</v>
      </c>
      <c r="O3147" s="5">
        <f t="shared" si="343"/>
        <v>0</v>
      </c>
      <c r="P3147" t="str">
        <f t="shared" si="344"/>
        <v>Received No Donations</v>
      </c>
      <c r="Q3147" t="str">
        <f t="shared" si="345"/>
        <v>theater</v>
      </c>
      <c r="R3147" t="str">
        <f t="shared" si="346"/>
        <v>plays</v>
      </c>
      <c r="S3147" t="s">
        <v>8269</v>
      </c>
      <c r="T3147" t="b">
        <v>0</v>
      </c>
      <c r="U3147" t="str">
        <f t="shared" si="349"/>
        <v>Unsuccessful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8237</v>
      </c>
      <c r="H3148" t="s">
        <v>8254</v>
      </c>
      <c r="I3148" s="10">
        <f t="shared" si="347"/>
        <v>42841.640810185185</v>
      </c>
      <c r="J3148" s="10">
        <f t="shared" si="348"/>
        <v>42796.682476851856</v>
      </c>
      <c r="K3148">
        <v>1492356166</v>
      </c>
      <c r="L3148">
        <v>1488471766</v>
      </c>
      <c r="M3148" t="b">
        <v>0</v>
      </c>
      <c r="N3148">
        <v>12</v>
      </c>
      <c r="O3148" s="5">
        <f t="shared" si="343"/>
        <v>0.105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t="s">
        <v>8269</v>
      </c>
      <c r="T3148" t="b">
        <v>0</v>
      </c>
      <c r="U3148" t="str">
        <f t="shared" si="349"/>
        <v>Unsuccessful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8244</v>
      </c>
      <c r="I3149" s="10">
        <f t="shared" si="347"/>
        <v>41950.011053240742</v>
      </c>
      <c r="J3149" s="10">
        <f t="shared" si="348"/>
        <v>41909.96938657407</v>
      </c>
      <c r="K3149">
        <v>1415319355</v>
      </c>
      <c r="L3149">
        <v>1411859755</v>
      </c>
      <c r="M3149" t="b">
        <v>1</v>
      </c>
      <c r="N3149">
        <v>213</v>
      </c>
      <c r="O3149" s="5">
        <f t="shared" si="343"/>
        <v>1.1752499999999999</v>
      </c>
      <c r="P3149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t="s">
        <v>8269</v>
      </c>
      <c r="T3149" t="b">
        <v>1</v>
      </c>
      <c r="U3149" t="str">
        <f t="shared" si="349"/>
        <v>Successful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8244</v>
      </c>
      <c r="I3150" s="10">
        <f t="shared" si="347"/>
        <v>41913.166666666664</v>
      </c>
      <c r="J3150" s="10">
        <f t="shared" si="348"/>
        <v>41891.665324074071</v>
      </c>
      <c r="K3150">
        <v>1412136000</v>
      </c>
      <c r="L3150">
        <v>1410278284</v>
      </c>
      <c r="M3150" t="b">
        <v>1</v>
      </c>
      <c r="N3150">
        <v>57</v>
      </c>
      <c r="O3150" s="5">
        <f t="shared" si="343"/>
        <v>1.3116666666666668</v>
      </c>
      <c r="P3150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t="s">
        <v>8269</v>
      </c>
      <c r="T3150" t="b">
        <v>1</v>
      </c>
      <c r="U3150" t="str">
        <f t="shared" si="349"/>
        <v>Successful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8244</v>
      </c>
      <c r="I3151" s="10">
        <f t="shared" si="347"/>
        <v>41250.083333333336</v>
      </c>
      <c r="J3151" s="10">
        <f t="shared" si="348"/>
        <v>41226.017361111109</v>
      </c>
      <c r="K3151">
        <v>1354845600</v>
      </c>
      <c r="L3151">
        <v>1352766300</v>
      </c>
      <c r="M3151" t="b">
        <v>1</v>
      </c>
      <c r="N3151">
        <v>25</v>
      </c>
      <c r="O3151" s="5">
        <f t="shared" si="343"/>
        <v>1.04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t="s">
        <v>8269</v>
      </c>
      <c r="T3151" t="b">
        <v>1</v>
      </c>
      <c r="U3151" t="str">
        <f t="shared" si="349"/>
        <v>Successful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8244</v>
      </c>
      <c r="I3152" s="10">
        <f t="shared" si="347"/>
        <v>40568.166666666664</v>
      </c>
      <c r="J3152" s="10">
        <f t="shared" si="348"/>
        <v>40478.263923611114</v>
      </c>
      <c r="K3152">
        <v>1295928000</v>
      </c>
      <c r="L3152">
        <v>1288160403</v>
      </c>
      <c r="M3152" t="b">
        <v>1</v>
      </c>
      <c r="N3152">
        <v>104</v>
      </c>
      <c r="O3152" s="5">
        <f t="shared" si="343"/>
        <v>1.01</v>
      </c>
      <c r="P3152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t="s">
        <v>8269</v>
      </c>
      <c r="T3152" t="b">
        <v>1</v>
      </c>
      <c r="U3152" t="str">
        <f t="shared" si="349"/>
        <v>Successful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8244</v>
      </c>
      <c r="I3153" s="10">
        <f t="shared" si="347"/>
        <v>41892.83997685185</v>
      </c>
      <c r="J3153" s="10">
        <f t="shared" si="348"/>
        <v>41862.83997685185</v>
      </c>
      <c r="K3153">
        <v>1410379774</v>
      </c>
      <c r="L3153">
        <v>1407787774</v>
      </c>
      <c r="M3153" t="b">
        <v>1</v>
      </c>
      <c r="N3153">
        <v>34</v>
      </c>
      <c r="O3153" s="5">
        <f t="shared" si="343"/>
        <v>1.004</v>
      </c>
      <c r="P315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t="s">
        <v>8269</v>
      </c>
      <c r="T3153" t="b">
        <v>1</v>
      </c>
      <c r="U3153" t="str">
        <f t="shared" si="349"/>
        <v>Successful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8245</v>
      </c>
      <c r="I3154" s="10">
        <f t="shared" si="347"/>
        <v>41580.867673611108</v>
      </c>
      <c r="J3154" s="10">
        <f t="shared" si="348"/>
        <v>41550.867673611108</v>
      </c>
      <c r="K3154">
        <v>1383425367</v>
      </c>
      <c r="L3154">
        <v>1380833367</v>
      </c>
      <c r="M3154" t="b">
        <v>1</v>
      </c>
      <c r="N3154">
        <v>67</v>
      </c>
      <c r="O3154" s="5">
        <f t="shared" si="343"/>
        <v>1.0595454545454546</v>
      </c>
      <c r="P3154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t="s">
        <v>8269</v>
      </c>
      <c r="T3154" t="b">
        <v>1</v>
      </c>
      <c r="U3154" t="str">
        <f t="shared" si="349"/>
        <v>Successful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8244</v>
      </c>
      <c r="I3155" s="10">
        <f t="shared" si="347"/>
        <v>40664.207638888889</v>
      </c>
      <c r="J3155" s="10">
        <f t="shared" si="348"/>
        <v>40633.154363425929</v>
      </c>
      <c r="K3155">
        <v>1304225940</v>
      </c>
      <c r="L3155">
        <v>1301542937</v>
      </c>
      <c r="M3155" t="b">
        <v>1</v>
      </c>
      <c r="N3155">
        <v>241</v>
      </c>
      <c r="O3155" s="5">
        <f t="shared" si="343"/>
        <v>3.3558333333333334</v>
      </c>
      <c r="P315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t="s">
        <v>8269</v>
      </c>
      <c r="T3155" t="b">
        <v>1</v>
      </c>
      <c r="U3155" t="str">
        <f t="shared" si="349"/>
        <v>Successful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8244</v>
      </c>
      <c r="I3156" s="10">
        <f t="shared" si="347"/>
        <v>41000.834004629629</v>
      </c>
      <c r="J3156" s="10">
        <f t="shared" si="348"/>
        <v>40970.875671296293</v>
      </c>
      <c r="K3156">
        <v>1333310458</v>
      </c>
      <c r="L3156">
        <v>1330722058</v>
      </c>
      <c r="M3156" t="b">
        <v>1</v>
      </c>
      <c r="N3156">
        <v>123</v>
      </c>
      <c r="O3156" s="5">
        <f t="shared" si="343"/>
        <v>1.1292857142857142</v>
      </c>
      <c r="P3156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t="s">
        <v>8269</v>
      </c>
      <c r="T3156" t="b">
        <v>1</v>
      </c>
      <c r="U3156" t="str">
        <f t="shared" si="349"/>
        <v>Successful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8245</v>
      </c>
      <c r="I3157" s="10">
        <f t="shared" si="347"/>
        <v>41263.499131944445</v>
      </c>
      <c r="J3157" s="10">
        <f t="shared" si="348"/>
        <v>41233.499131944445</v>
      </c>
      <c r="K3157">
        <v>1356004725</v>
      </c>
      <c r="L3157">
        <v>1353412725</v>
      </c>
      <c r="M3157" t="b">
        <v>1</v>
      </c>
      <c r="N3157">
        <v>302</v>
      </c>
      <c r="O3157" s="5">
        <f t="shared" si="343"/>
        <v>1.885046</v>
      </c>
      <c r="P315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t="s">
        <v>8269</v>
      </c>
      <c r="T3157" t="b">
        <v>1</v>
      </c>
      <c r="U3157" t="str">
        <f t="shared" si="349"/>
        <v>Successful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8244</v>
      </c>
      <c r="I3158" s="10">
        <f t="shared" si="347"/>
        <v>41061.953055555554</v>
      </c>
      <c r="J3158" s="10">
        <f t="shared" si="348"/>
        <v>41026.953055555554</v>
      </c>
      <c r="K3158">
        <v>1338591144</v>
      </c>
      <c r="L3158">
        <v>1335567144</v>
      </c>
      <c r="M3158" t="b">
        <v>1</v>
      </c>
      <c r="N3158">
        <v>89</v>
      </c>
      <c r="O3158" s="5">
        <f t="shared" si="343"/>
        <v>1.0181818181818181</v>
      </c>
      <c r="P3158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t="s">
        <v>8269</v>
      </c>
      <c r="T3158" t="b">
        <v>1</v>
      </c>
      <c r="U3158" t="str">
        <f t="shared" si="349"/>
        <v>Successful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8244</v>
      </c>
      <c r="I3159" s="10">
        <f t="shared" si="347"/>
        <v>41839.208333333336</v>
      </c>
      <c r="J3159" s="10">
        <f t="shared" si="348"/>
        <v>41829.788252314815</v>
      </c>
      <c r="K3159">
        <v>1405746000</v>
      </c>
      <c r="L3159">
        <v>1404932105</v>
      </c>
      <c r="M3159" t="b">
        <v>1</v>
      </c>
      <c r="N3159">
        <v>41</v>
      </c>
      <c r="O3159" s="5">
        <f t="shared" si="343"/>
        <v>1.01</v>
      </c>
      <c r="P3159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t="s">
        <v>8269</v>
      </c>
      <c r="T3159" t="b">
        <v>1</v>
      </c>
      <c r="U3159" t="str">
        <f t="shared" si="349"/>
        <v>Successful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8244</v>
      </c>
      <c r="I3160" s="10">
        <f t="shared" si="347"/>
        <v>41477.839722222227</v>
      </c>
      <c r="J3160" s="10">
        <f t="shared" si="348"/>
        <v>41447.839722222227</v>
      </c>
      <c r="K3160">
        <v>1374523752</v>
      </c>
      <c r="L3160">
        <v>1371931752</v>
      </c>
      <c r="M3160" t="b">
        <v>1</v>
      </c>
      <c r="N3160">
        <v>69</v>
      </c>
      <c r="O3160" s="5">
        <f t="shared" si="343"/>
        <v>1.1399999999999999</v>
      </c>
      <c r="P3160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t="s">
        <v>8269</v>
      </c>
      <c r="T3160" t="b">
        <v>1</v>
      </c>
      <c r="U3160" t="str">
        <f t="shared" si="349"/>
        <v>Successful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8244</v>
      </c>
      <c r="I3161" s="10">
        <f t="shared" si="347"/>
        <v>40926.958333333336</v>
      </c>
      <c r="J3161" s="10">
        <f t="shared" si="348"/>
        <v>40884.066678240742</v>
      </c>
      <c r="K3161">
        <v>1326927600</v>
      </c>
      <c r="L3161">
        <v>1323221761</v>
      </c>
      <c r="M3161" t="b">
        <v>1</v>
      </c>
      <c r="N3161">
        <v>52</v>
      </c>
      <c r="O3161" s="5">
        <f t="shared" si="343"/>
        <v>1.3348133333333334</v>
      </c>
      <c r="P3161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t="s">
        <v>8269</v>
      </c>
      <c r="T3161" t="b">
        <v>1</v>
      </c>
      <c r="U3161" t="str">
        <f t="shared" si="349"/>
        <v>Successful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8244</v>
      </c>
      <c r="I3162" s="10">
        <f t="shared" si="347"/>
        <v>41864.207638888889</v>
      </c>
      <c r="J3162" s="10">
        <f t="shared" si="348"/>
        <v>41841.26489583333</v>
      </c>
      <c r="K3162">
        <v>1407905940</v>
      </c>
      <c r="L3162">
        <v>1405923687</v>
      </c>
      <c r="M3162" t="b">
        <v>1</v>
      </c>
      <c r="N3162">
        <v>57</v>
      </c>
      <c r="O3162" s="5">
        <f t="shared" si="343"/>
        <v>1.0153333333333334</v>
      </c>
      <c r="P3162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t="s">
        <v>8269</v>
      </c>
      <c r="T3162" t="b">
        <v>1</v>
      </c>
      <c r="U3162" t="str">
        <f t="shared" si="349"/>
        <v>Successful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8245</v>
      </c>
      <c r="I3163" s="10">
        <f t="shared" si="347"/>
        <v>41927.536134259259</v>
      </c>
      <c r="J3163" s="10">
        <f t="shared" si="348"/>
        <v>41897.536134259259</v>
      </c>
      <c r="K3163">
        <v>1413377522</v>
      </c>
      <c r="L3163">
        <v>1410785522</v>
      </c>
      <c r="M3163" t="b">
        <v>1</v>
      </c>
      <c r="N3163">
        <v>74</v>
      </c>
      <c r="O3163" s="5">
        <f t="shared" si="343"/>
        <v>1.0509999999999999</v>
      </c>
      <c r="P316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t="s">
        <v>8269</v>
      </c>
      <c r="T3163" t="b">
        <v>1</v>
      </c>
      <c r="U3163" t="str">
        <f t="shared" si="349"/>
        <v>Successful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8244</v>
      </c>
      <c r="I3164" s="10">
        <f t="shared" si="347"/>
        <v>41827.083333333336</v>
      </c>
      <c r="J3164" s="10">
        <f t="shared" si="348"/>
        <v>41799.685902777775</v>
      </c>
      <c r="K3164">
        <v>1404698400</v>
      </c>
      <c r="L3164">
        <v>1402331262</v>
      </c>
      <c r="M3164" t="b">
        <v>1</v>
      </c>
      <c r="N3164">
        <v>63</v>
      </c>
      <c r="O3164" s="5">
        <f t="shared" si="343"/>
        <v>1.2715000000000001</v>
      </c>
      <c r="P3164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t="s">
        <v>8269</v>
      </c>
      <c r="T3164" t="b">
        <v>1</v>
      </c>
      <c r="U3164" t="str">
        <f t="shared" si="349"/>
        <v>Successful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8244</v>
      </c>
      <c r="I3165" s="10">
        <f t="shared" si="347"/>
        <v>41805.753761574073</v>
      </c>
      <c r="J3165" s="10">
        <f t="shared" si="348"/>
        <v>41775.753761574073</v>
      </c>
      <c r="K3165">
        <v>1402855525</v>
      </c>
      <c r="L3165">
        <v>1400263525</v>
      </c>
      <c r="M3165" t="b">
        <v>1</v>
      </c>
      <c r="N3165">
        <v>72</v>
      </c>
      <c r="O3165" s="5">
        <f t="shared" si="343"/>
        <v>1.1115384615384616</v>
      </c>
      <c r="P316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t="s">
        <v>8269</v>
      </c>
      <c r="T3165" t="b">
        <v>1</v>
      </c>
      <c r="U3165" t="str">
        <f t="shared" si="349"/>
        <v>Successful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8244</v>
      </c>
      <c r="I3166" s="10">
        <f t="shared" si="347"/>
        <v>41799.805729166663</v>
      </c>
      <c r="J3166" s="10">
        <f t="shared" si="348"/>
        <v>41766.805729166663</v>
      </c>
      <c r="K3166">
        <v>1402341615</v>
      </c>
      <c r="L3166">
        <v>1399490415</v>
      </c>
      <c r="M3166" t="b">
        <v>1</v>
      </c>
      <c r="N3166">
        <v>71</v>
      </c>
      <c r="O3166" s="5">
        <f t="shared" si="343"/>
        <v>1.0676000000000001</v>
      </c>
      <c r="P3166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t="s">
        <v>8269</v>
      </c>
      <c r="T3166" t="b">
        <v>1</v>
      </c>
      <c r="U3166" t="str">
        <f t="shared" si="349"/>
        <v>Successful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8244</v>
      </c>
      <c r="I3167" s="10">
        <f t="shared" si="347"/>
        <v>40666.165972222225</v>
      </c>
      <c r="J3167" s="10">
        <f t="shared" si="348"/>
        <v>40644.159259259257</v>
      </c>
      <c r="K3167">
        <v>1304395140</v>
      </c>
      <c r="L3167">
        <v>1302493760</v>
      </c>
      <c r="M3167" t="b">
        <v>1</v>
      </c>
      <c r="N3167">
        <v>21</v>
      </c>
      <c r="O3167" s="5">
        <f t="shared" si="343"/>
        <v>1.6266666666666667</v>
      </c>
      <c r="P316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t="s">
        <v>8269</v>
      </c>
      <c r="T3167" t="b">
        <v>1</v>
      </c>
      <c r="U3167" t="str">
        <f t="shared" si="349"/>
        <v>Successful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8244</v>
      </c>
      <c r="I3168" s="10">
        <f t="shared" si="347"/>
        <v>41969.332638888889</v>
      </c>
      <c r="J3168" s="10">
        <f t="shared" si="348"/>
        <v>41940.69158564815</v>
      </c>
      <c r="K3168">
        <v>1416988740</v>
      </c>
      <c r="L3168">
        <v>1414514153</v>
      </c>
      <c r="M3168" t="b">
        <v>1</v>
      </c>
      <c r="N3168">
        <v>930</v>
      </c>
      <c r="O3168" s="5">
        <f t="shared" si="343"/>
        <v>1.6022808571428573</v>
      </c>
      <c r="P3168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t="s">
        <v>8269</v>
      </c>
      <c r="T3168" t="b">
        <v>1</v>
      </c>
      <c r="U3168" t="str">
        <f t="shared" si="349"/>
        <v>Successful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8244</v>
      </c>
      <c r="I3169" s="10">
        <f t="shared" si="347"/>
        <v>41853.175706018519</v>
      </c>
      <c r="J3169" s="10">
        <f t="shared" si="348"/>
        <v>41839.175706018519</v>
      </c>
      <c r="K3169">
        <v>1406952781</v>
      </c>
      <c r="L3169">
        <v>1405743181</v>
      </c>
      <c r="M3169" t="b">
        <v>1</v>
      </c>
      <c r="N3169">
        <v>55</v>
      </c>
      <c r="O3169" s="5">
        <f t="shared" si="343"/>
        <v>1.1616666666666666</v>
      </c>
      <c r="P3169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t="s">
        <v>8269</v>
      </c>
      <c r="T3169" t="b">
        <v>1</v>
      </c>
      <c r="U3169" t="str">
        <f t="shared" si="349"/>
        <v>Successful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8244</v>
      </c>
      <c r="I3170" s="10">
        <f t="shared" si="347"/>
        <v>41803.916666666664</v>
      </c>
      <c r="J3170" s="10">
        <f t="shared" si="348"/>
        <v>41772.105937500004</v>
      </c>
      <c r="K3170">
        <v>1402696800</v>
      </c>
      <c r="L3170">
        <v>1399948353</v>
      </c>
      <c r="M3170" t="b">
        <v>1</v>
      </c>
      <c r="N3170">
        <v>61</v>
      </c>
      <c r="O3170" s="5">
        <f t="shared" si="343"/>
        <v>1.242</v>
      </c>
      <c r="P3170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t="s">
        <v>8269</v>
      </c>
      <c r="T3170" t="b">
        <v>1</v>
      </c>
      <c r="U3170" t="str">
        <f t="shared" si="349"/>
        <v>Successful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8244</v>
      </c>
      <c r="I3171" s="10">
        <f t="shared" si="347"/>
        <v>41621.207638888889</v>
      </c>
      <c r="J3171" s="10">
        <f t="shared" si="348"/>
        <v>41591.737974537034</v>
      </c>
      <c r="K3171">
        <v>1386910740</v>
      </c>
      <c r="L3171">
        <v>1384364561</v>
      </c>
      <c r="M3171" t="b">
        <v>1</v>
      </c>
      <c r="N3171">
        <v>82</v>
      </c>
      <c r="O3171" s="5">
        <f t="shared" si="343"/>
        <v>1.030125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t="s">
        <v>8269</v>
      </c>
      <c r="T3171" t="b">
        <v>1</v>
      </c>
      <c r="U3171" t="str">
        <f t="shared" si="349"/>
        <v>Successful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8244</v>
      </c>
      <c r="I3172" s="10">
        <f t="shared" si="347"/>
        <v>41822.166666666664</v>
      </c>
      <c r="J3172" s="10">
        <f t="shared" si="348"/>
        <v>41789.080370370371</v>
      </c>
      <c r="K3172">
        <v>1404273600</v>
      </c>
      <c r="L3172">
        <v>1401414944</v>
      </c>
      <c r="M3172" t="b">
        <v>1</v>
      </c>
      <c r="N3172">
        <v>71</v>
      </c>
      <c r="O3172" s="5">
        <f t="shared" si="343"/>
        <v>1.1225000000000001</v>
      </c>
      <c r="P3172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t="s">
        <v>8269</v>
      </c>
      <c r="T3172" t="b">
        <v>1</v>
      </c>
      <c r="U3172" t="str">
        <f t="shared" si="349"/>
        <v>Successful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8245</v>
      </c>
      <c r="I3173" s="10">
        <f t="shared" si="347"/>
        <v>42496.608310185184</v>
      </c>
      <c r="J3173" s="10">
        <f t="shared" si="348"/>
        <v>42466.608310185184</v>
      </c>
      <c r="K3173">
        <v>1462545358</v>
      </c>
      <c r="L3173">
        <v>1459953358</v>
      </c>
      <c r="M3173" t="b">
        <v>1</v>
      </c>
      <c r="N3173">
        <v>117</v>
      </c>
      <c r="O3173" s="5">
        <f t="shared" si="343"/>
        <v>1.0881428571428571</v>
      </c>
      <c r="P317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t="s">
        <v>8269</v>
      </c>
      <c r="T3173" t="b">
        <v>1</v>
      </c>
      <c r="U3173" t="str">
        <f t="shared" si="349"/>
        <v>Successful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8244</v>
      </c>
      <c r="I3174" s="10">
        <f t="shared" si="347"/>
        <v>40953.729953703703</v>
      </c>
      <c r="J3174" s="10">
        <f t="shared" si="348"/>
        <v>40923.729953703703</v>
      </c>
      <c r="K3174">
        <v>1329240668</v>
      </c>
      <c r="L3174">
        <v>1326648668</v>
      </c>
      <c r="M3174" t="b">
        <v>1</v>
      </c>
      <c r="N3174">
        <v>29</v>
      </c>
      <c r="O3174" s="5">
        <f t="shared" si="343"/>
        <v>1.1499999999999999</v>
      </c>
      <c r="P3174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t="s">
        <v>8269</v>
      </c>
      <c r="T3174" t="b">
        <v>1</v>
      </c>
      <c r="U3174" t="str">
        <f t="shared" si="349"/>
        <v>Successful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8244</v>
      </c>
      <c r="I3175" s="10">
        <f t="shared" si="347"/>
        <v>41908.878379629634</v>
      </c>
      <c r="J3175" s="10">
        <f t="shared" si="348"/>
        <v>41878.878379629634</v>
      </c>
      <c r="K3175">
        <v>1411765492</v>
      </c>
      <c r="L3175">
        <v>1409173492</v>
      </c>
      <c r="M3175" t="b">
        <v>1</v>
      </c>
      <c r="N3175">
        <v>74</v>
      </c>
      <c r="O3175" s="5">
        <f t="shared" si="343"/>
        <v>1.03</v>
      </c>
      <c r="P317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t="s">
        <v>8269</v>
      </c>
      <c r="T3175" t="b">
        <v>1</v>
      </c>
      <c r="U3175" t="str">
        <f t="shared" si="349"/>
        <v>Successful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8244</v>
      </c>
      <c r="I3176" s="10">
        <f t="shared" si="347"/>
        <v>41876.864675925928</v>
      </c>
      <c r="J3176" s="10">
        <f t="shared" si="348"/>
        <v>41862.864675925928</v>
      </c>
      <c r="K3176">
        <v>1408999508</v>
      </c>
      <c r="L3176">
        <v>1407789908</v>
      </c>
      <c r="M3176" t="b">
        <v>1</v>
      </c>
      <c r="N3176">
        <v>23</v>
      </c>
      <c r="O3176" s="5">
        <f t="shared" si="343"/>
        <v>1.0113333333333334</v>
      </c>
      <c r="P3176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t="s">
        <v>8269</v>
      </c>
      <c r="T3176" t="b">
        <v>1</v>
      </c>
      <c r="U3176" t="str">
        <f t="shared" si="349"/>
        <v>Successful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8244</v>
      </c>
      <c r="I3177" s="10">
        <f t="shared" si="347"/>
        <v>40591.886886574073</v>
      </c>
      <c r="J3177" s="10">
        <f t="shared" si="348"/>
        <v>40531.886886574073</v>
      </c>
      <c r="K3177">
        <v>1297977427</v>
      </c>
      <c r="L3177">
        <v>1292793427</v>
      </c>
      <c r="M3177" t="b">
        <v>1</v>
      </c>
      <c r="N3177">
        <v>60</v>
      </c>
      <c r="O3177" s="5">
        <f t="shared" si="343"/>
        <v>1.0955999999999999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t="s">
        <v>8269</v>
      </c>
      <c r="T3177" t="b">
        <v>1</v>
      </c>
      <c r="U3177" t="str">
        <f t="shared" si="349"/>
        <v>Successful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8244</v>
      </c>
      <c r="I3178" s="10">
        <f t="shared" si="347"/>
        <v>41504.625</v>
      </c>
      <c r="J3178" s="10">
        <f t="shared" si="348"/>
        <v>41477.930914351848</v>
      </c>
      <c r="K3178">
        <v>1376838000</v>
      </c>
      <c r="L3178">
        <v>1374531631</v>
      </c>
      <c r="M3178" t="b">
        <v>1</v>
      </c>
      <c r="N3178">
        <v>55</v>
      </c>
      <c r="O3178" s="5">
        <f t="shared" si="343"/>
        <v>1.148421052631579</v>
      </c>
      <c r="P3178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t="s">
        <v>8269</v>
      </c>
      <c r="T3178" t="b">
        <v>1</v>
      </c>
      <c r="U3178" t="str">
        <f t="shared" si="349"/>
        <v>Successful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8244</v>
      </c>
      <c r="I3179" s="10">
        <f t="shared" si="347"/>
        <v>41811.666770833333</v>
      </c>
      <c r="J3179" s="10">
        <f t="shared" si="348"/>
        <v>41781.666770833333</v>
      </c>
      <c r="K3179">
        <v>1403366409</v>
      </c>
      <c r="L3179">
        <v>1400774409</v>
      </c>
      <c r="M3179" t="b">
        <v>1</v>
      </c>
      <c r="N3179">
        <v>51</v>
      </c>
      <c r="O3179" s="5">
        <f t="shared" si="343"/>
        <v>1.1739999999999999</v>
      </c>
      <c r="P3179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t="s">
        <v>8269</v>
      </c>
      <c r="T3179" t="b">
        <v>1</v>
      </c>
      <c r="U3179" t="str">
        <f t="shared" si="349"/>
        <v>Successful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8245</v>
      </c>
      <c r="I3180" s="10">
        <f t="shared" si="347"/>
        <v>41836.605034722219</v>
      </c>
      <c r="J3180" s="10">
        <f t="shared" si="348"/>
        <v>41806.605034722219</v>
      </c>
      <c r="K3180">
        <v>1405521075</v>
      </c>
      <c r="L3180">
        <v>1402929075</v>
      </c>
      <c r="M3180" t="b">
        <v>1</v>
      </c>
      <c r="N3180">
        <v>78</v>
      </c>
      <c r="O3180" s="5">
        <f t="shared" si="343"/>
        <v>1.7173333333333334</v>
      </c>
      <c r="P3180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t="s">
        <v>8269</v>
      </c>
      <c r="T3180" t="b">
        <v>1</v>
      </c>
      <c r="U3180" t="str">
        <f t="shared" si="349"/>
        <v>Successful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8244</v>
      </c>
      <c r="I3181" s="10">
        <f t="shared" si="347"/>
        <v>41400.702210648145</v>
      </c>
      <c r="J3181" s="10">
        <f t="shared" si="348"/>
        <v>41375.702210648145</v>
      </c>
      <c r="K3181">
        <v>1367859071</v>
      </c>
      <c r="L3181">
        <v>1365699071</v>
      </c>
      <c r="M3181" t="b">
        <v>1</v>
      </c>
      <c r="N3181">
        <v>62</v>
      </c>
      <c r="O3181" s="5">
        <f t="shared" si="343"/>
        <v>1.1416238095238094</v>
      </c>
      <c r="P3181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t="s">
        <v>8269</v>
      </c>
      <c r="T3181" t="b">
        <v>1</v>
      </c>
      <c r="U3181" t="str">
        <f t="shared" si="349"/>
        <v>Successful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8245</v>
      </c>
      <c r="I3182" s="10">
        <f t="shared" si="347"/>
        <v>41810.412604166668</v>
      </c>
      <c r="J3182" s="10">
        <f t="shared" si="348"/>
        <v>41780.412604166668</v>
      </c>
      <c r="K3182">
        <v>1403258049</v>
      </c>
      <c r="L3182">
        <v>1400666049</v>
      </c>
      <c r="M3182" t="b">
        <v>1</v>
      </c>
      <c r="N3182">
        <v>45</v>
      </c>
      <c r="O3182" s="5">
        <f t="shared" si="343"/>
        <v>1.1975</v>
      </c>
      <c r="P3182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t="s">
        <v>8269</v>
      </c>
      <c r="T3182" t="b">
        <v>1</v>
      </c>
      <c r="U3182" t="str">
        <f t="shared" si="349"/>
        <v>Successful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8245</v>
      </c>
      <c r="I3183" s="10">
        <f t="shared" si="347"/>
        <v>41805.666666666664</v>
      </c>
      <c r="J3183" s="10">
        <f t="shared" si="348"/>
        <v>41779.310034722221</v>
      </c>
      <c r="K3183">
        <v>1402848000</v>
      </c>
      <c r="L3183">
        <v>1400570787</v>
      </c>
      <c r="M3183" t="b">
        <v>1</v>
      </c>
      <c r="N3183">
        <v>15</v>
      </c>
      <c r="O3183" s="5">
        <f t="shared" si="343"/>
        <v>1.0900000000000001</v>
      </c>
      <c r="P318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t="s">
        <v>8269</v>
      </c>
      <c r="T3183" t="b">
        <v>1</v>
      </c>
      <c r="U3183" t="str">
        <f t="shared" si="349"/>
        <v>Successful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8244</v>
      </c>
      <c r="I3184" s="10">
        <f t="shared" si="347"/>
        <v>40939.708333333336</v>
      </c>
      <c r="J3184" s="10">
        <f t="shared" si="348"/>
        <v>40883.949317129627</v>
      </c>
      <c r="K3184">
        <v>1328029200</v>
      </c>
      <c r="L3184">
        <v>1323211621</v>
      </c>
      <c r="M3184" t="b">
        <v>1</v>
      </c>
      <c r="N3184">
        <v>151</v>
      </c>
      <c r="O3184" s="5">
        <f t="shared" si="343"/>
        <v>1.0088571428571429</v>
      </c>
      <c r="P3184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t="s">
        <v>8269</v>
      </c>
      <c r="T3184" t="b">
        <v>1</v>
      </c>
      <c r="U3184" t="str">
        <f t="shared" si="349"/>
        <v>Successful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8244</v>
      </c>
      <c r="I3185" s="10">
        <f t="shared" si="347"/>
        <v>41509.79478009259</v>
      </c>
      <c r="J3185" s="10">
        <f t="shared" si="348"/>
        <v>41491.79478009259</v>
      </c>
      <c r="K3185">
        <v>1377284669</v>
      </c>
      <c r="L3185">
        <v>1375729469</v>
      </c>
      <c r="M3185" t="b">
        <v>1</v>
      </c>
      <c r="N3185">
        <v>68</v>
      </c>
      <c r="O3185" s="5">
        <f t="shared" si="343"/>
        <v>1.0900000000000001</v>
      </c>
      <c r="P318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t="s">
        <v>8269</v>
      </c>
      <c r="T3185" t="b">
        <v>1</v>
      </c>
      <c r="U3185" t="str">
        <f t="shared" si="349"/>
        <v>Successful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8244</v>
      </c>
      <c r="I3186" s="10">
        <f t="shared" si="347"/>
        <v>41821.993414351848</v>
      </c>
      <c r="J3186" s="10">
        <f t="shared" si="348"/>
        <v>41791.993414351848</v>
      </c>
      <c r="K3186">
        <v>1404258631</v>
      </c>
      <c r="L3186">
        <v>1401666631</v>
      </c>
      <c r="M3186" t="b">
        <v>1</v>
      </c>
      <c r="N3186">
        <v>46</v>
      </c>
      <c r="O3186" s="5">
        <f t="shared" si="343"/>
        <v>1.0720930232558139</v>
      </c>
      <c r="P3186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t="s">
        <v>8269</v>
      </c>
      <c r="T3186" t="b">
        <v>1</v>
      </c>
      <c r="U3186" t="str">
        <f t="shared" si="349"/>
        <v>Successful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8245</v>
      </c>
      <c r="I3187" s="10">
        <f t="shared" si="347"/>
        <v>41836.977326388893</v>
      </c>
      <c r="J3187" s="10">
        <f t="shared" si="348"/>
        <v>41829.977326388893</v>
      </c>
      <c r="K3187">
        <v>1405553241</v>
      </c>
      <c r="L3187">
        <v>1404948441</v>
      </c>
      <c r="M3187" t="b">
        <v>1</v>
      </c>
      <c r="N3187">
        <v>24</v>
      </c>
      <c r="O3187" s="5">
        <f t="shared" si="343"/>
        <v>1</v>
      </c>
      <c r="P318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t="s">
        <v>8269</v>
      </c>
      <c r="T3187" t="b">
        <v>1</v>
      </c>
      <c r="U3187" t="str">
        <f t="shared" si="349"/>
        <v>Successful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8245</v>
      </c>
      <c r="I3188" s="10">
        <f t="shared" si="347"/>
        <v>41898.875</v>
      </c>
      <c r="J3188" s="10">
        <f t="shared" si="348"/>
        <v>41868.924050925925</v>
      </c>
      <c r="K3188">
        <v>1410901200</v>
      </c>
      <c r="L3188">
        <v>1408313438</v>
      </c>
      <c r="M3188" t="b">
        <v>1</v>
      </c>
      <c r="N3188">
        <v>70</v>
      </c>
      <c r="O3188" s="5">
        <f t="shared" si="343"/>
        <v>1.0218750000000001</v>
      </c>
      <c r="P3188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t="s">
        <v>8269</v>
      </c>
      <c r="T3188" t="b">
        <v>1</v>
      </c>
      <c r="U3188" t="str">
        <f t="shared" si="349"/>
        <v>Successful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8244</v>
      </c>
      <c r="I3189" s="10">
        <f t="shared" si="347"/>
        <v>41855.666354166664</v>
      </c>
      <c r="J3189" s="10">
        <f t="shared" si="348"/>
        <v>41835.666354166664</v>
      </c>
      <c r="K3189">
        <v>1407167973</v>
      </c>
      <c r="L3189">
        <v>1405439973</v>
      </c>
      <c r="M3189" t="b">
        <v>1</v>
      </c>
      <c r="N3189">
        <v>244</v>
      </c>
      <c r="O3189" s="5">
        <f t="shared" si="343"/>
        <v>1.1629333333333334</v>
      </c>
      <c r="P3189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t="s">
        <v>8269</v>
      </c>
      <c r="T3189" t="b">
        <v>1</v>
      </c>
      <c r="U3189" t="str">
        <f t="shared" si="349"/>
        <v>Successful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8224</v>
      </c>
      <c r="H3190" t="s">
        <v>8245</v>
      </c>
      <c r="I3190" s="10">
        <f t="shared" si="347"/>
        <v>42165.415532407409</v>
      </c>
      <c r="J3190" s="10">
        <f t="shared" si="348"/>
        <v>42144.415532407409</v>
      </c>
      <c r="K3190">
        <v>1433930302</v>
      </c>
      <c r="L3190">
        <v>1432115902</v>
      </c>
      <c r="M3190" t="b">
        <v>0</v>
      </c>
      <c r="N3190">
        <v>9</v>
      </c>
      <c r="O3190" s="5">
        <f t="shared" si="343"/>
        <v>0.65</v>
      </c>
      <c r="P3190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t="s">
        <v>8303</v>
      </c>
      <c r="T3190" t="b">
        <v>0</v>
      </c>
      <c r="U3190" t="str">
        <f t="shared" si="349"/>
        <v>Unsuccessful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8234</v>
      </c>
      <c r="H3191" t="s">
        <v>8253</v>
      </c>
      <c r="I3191" s="10">
        <f t="shared" si="347"/>
        <v>42148.346435185187</v>
      </c>
      <c r="J3191" s="10">
        <f t="shared" si="348"/>
        <v>42118.346435185187</v>
      </c>
      <c r="K3191">
        <v>1432455532</v>
      </c>
      <c r="L3191">
        <v>1429863532</v>
      </c>
      <c r="M3191" t="b">
        <v>0</v>
      </c>
      <c r="N3191">
        <v>19</v>
      </c>
      <c r="O3191" s="5">
        <f t="shared" si="343"/>
        <v>0.12327272727272727</v>
      </c>
      <c r="P3191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t="s">
        <v>8303</v>
      </c>
      <c r="T3191" t="b">
        <v>0</v>
      </c>
      <c r="U3191" t="str">
        <f t="shared" si="349"/>
        <v>Unsuccessful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8228</v>
      </c>
      <c r="H3192" t="s">
        <v>8249</v>
      </c>
      <c r="I3192" s="10">
        <f t="shared" si="347"/>
        <v>42713.192997685182</v>
      </c>
      <c r="J3192" s="10">
        <f t="shared" si="348"/>
        <v>42683.151331018518</v>
      </c>
      <c r="K3192">
        <v>1481258275</v>
      </c>
      <c r="L3192">
        <v>1478662675</v>
      </c>
      <c r="M3192" t="b">
        <v>0</v>
      </c>
      <c r="N3192">
        <v>0</v>
      </c>
      <c r="O3192" s="5">
        <f t="shared" si="343"/>
        <v>0</v>
      </c>
      <c r="P3192" t="str">
        <f t="shared" si="344"/>
        <v>Received No Donations</v>
      </c>
      <c r="Q3192" t="str">
        <f t="shared" si="345"/>
        <v>theater</v>
      </c>
      <c r="R3192" t="str">
        <f t="shared" si="346"/>
        <v>musical</v>
      </c>
      <c r="S3192" t="s">
        <v>8303</v>
      </c>
      <c r="T3192" t="b">
        <v>0</v>
      </c>
      <c r="U3192" t="str">
        <f t="shared" si="349"/>
        <v>Unsuccessful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8223</v>
      </c>
      <c r="H3193" t="s">
        <v>8244</v>
      </c>
      <c r="I3193" s="10">
        <f t="shared" si="347"/>
        <v>42598.755428240736</v>
      </c>
      <c r="J3193" s="10">
        <f t="shared" si="348"/>
        <v>42538.755428240736</v>
      </c>
      <c r="K3193">
        <v>1471370869</v>
      </c>
      <c r="L3193">
        <v>1466186869</v>
      </c>
      <c r="M3193" t="b">
        <v>0</v>
      </c>
      <c r="N3193">
        <v>4</v>
      </c>
      <c r="O3193" s="5">
        <f t="shared" si="343"/>
        <v>4.0266666666666666E-2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t="s">
        <v>8303</v>
      </c>
      <c r="T3193" t="b">
        <v>0</v>
      </c>
      <c r="U3193" t="str">
        <f t="shared" si="349"/>
        <v>Unsuccessful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8224</v>
      </c>
      <c r="H3194" t="s">
        <v>8245</v>
      </c>
      <c r="I3194" s="10">
        <f t="shared" si="347"/>
        <v>42063.916666666672</v>
      </c>
      <c r="J3194" s="10">
        <f t="shared" si="348"/>
        <v>42018.94049768518</v>
      </c>
      <c r="K3194">
        <v>1425160800</v>
      </c>
      <c r="L3194">
        <v>1421274859</v>
      </c>
      <c r="M3194" t="b">
        <v>0</v>
      </c>
      <c r="N3194">
        <v>8</v>
      </c>
      <c r="O3194" s="5">
        <f t="shared" si="343"/>
        <v>1.0200000000000001E-2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t="s">
        <v>8303</v>
      </c>
      <c r="T3194" t="b">
        <v>0</v>
      </c>
      <c r="U3194" t="str">
        <f t="shared" si="349"/>
        <v>Unsuccessful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8224</v>
      </c>
      <c r="H3195" t="s">
        <v>8245</v>
      </c>
      <c r="I3195" s="10">
        <f t="shared" si="347"/>
        <v>42055.968240740738</v>
      </c>
      <c r="J3195" s="10">
        <f t="shared" si="348"/>
        <v>42010.968240740738</v>
      </c>
      <c r="K3195">
        <v>1424474056</v>
      </c>
      <c r="L3195">
        <v>1420586056</v>
      </c>
      <c r="M3195" t="b">
        <v>0</v>
      </c>
      <c r="N3195">
        <v>24</v>
      </c>
      <c r="O3195" s="5">
        <f t="shared" si="343"/>
        <v>0.1174</v>
      </c>
      <c r="P319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t="s">
        <v>8303</v>
      </c>
      <c r="T3195" t="b">
        <v>0</v>
      </c>
      <c r="U3195" t="str">
        <f t="shared" si="349"/>
        <v>Unsuccessful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8223</v>
      </c>
      <c r="H3196" t="s">
        <v>8244</v>
      </c>
      <c r="I3196" s="10">
        <f t="shared" si="347"/>
        <v>42212.062476851846</v>
      </c>
      <c r="J3196" s="10">
        <f t="shared" si="348"/>
        <v>42182.062476851846</v>
      </c>
      <c r="K3196">
        <v>1437960598</v>
      </c>
      <c r="L3196">
        <v>1435368598</v>
      </c>
      <c r="M3196" t="b">
        <v>0</v>
      </c>
      <c r="N3196">
        <v>0</v>
      </c>
      <c r="O3196" s="5">
        <f t="shared" si="343"/>
        <v>0</v>
      </c>
      <c r="P3196" t="str">
        <f t="shared" si="344"/>
        <v>Received No Donations</v>
      </c>
      <c r="Q3196" t="str">
        <f t="shared" si="345"/>
        <v>theater</v>
      </c>
      <c r="R3196" t="str">
        <f t="shared" si="346"/>
        <v>musical</v>
      </c>
      <c r="S3196" t="s">
        <v>8303</v>
      </c>
      <c r="T3196" t="b">
        <v>0</v>
      </c>
      <c r="U3196" t="str">
        <f t="shared" si="349"/>
        <v>Unsuccessful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8223</v>
      </c>
      <c r="H3197" t="s">
        <v>8244</v>
      </c>
      <c r="I3197" s="10">
        <f t="shared" si="347"/>
        <v>42047.594236111108</v>
      </c>
      <c r="J3197" s="10">
        <f t="shared" si="348"/>
        <v>42017.594236111108</v>
      </c>
      <c r="K3197">
        <v>1423750542</v>
      </c>
      <c r="L3197">
        <v>1421158542</v>
      </c>
      <c r="M3197" t="b">
        <v>0</v>
      </c>
      <c r="N3197">
        <v>39</v>
      </c>
      <c r="O3197" s="5">
        <f t="shared" si="343"/>
        <v>0.59142857142857141</v>
      </c>
      <c r="P319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t="s">
        <v>8303</v>
      </c>
      <c r="T3197" t="b">
        <v>0</v>
      </c>
      <c r="U3197" t="str">
        <f t="shared" si="349"/>
        <v>Unsuccessful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8223</v>
      </c>
      <c r="H3198" t="s">
        <v>8244</v>
      </c>
      <c r="I3198" s="10">
        <f t="shared" si="347"/>
        <v>42217.583333333328</v>
      </c>
      <c r="J3198" s="10">
        <f t="shared" si="348"/>
        <v>42157.598090277781</v>
      </c>
      <c r="K3198">
        <v>1438437600</v>
      </c>
      <c r="L3198">
        <v>1433254875</v>
      </c>
      <c r="M3198" t="b">
        <v>0</v>
      </c>
      <c r="N3198">
        <v>6</v>
      </c>
      <c r="O3198" s="5">
        <f t="shared" si="343"/>
        <v>5.9999999999999995E-4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t="s">
        <v>8303</v>
      </c>
      <c r="T3198" t="b">
        <v>0</v>
      </c>
      <c r="U3198" t="str">
        <f t="shared" si="349"/>
        <v>Unsuccessful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8233</v>
      </c>
      <c r="H3199" t="s">
        <v>8252</v>
      </c>
      <c r="I3199" s="10">
        <f t="shared" si="347"/>
        <v>42039.493263888886</v>
      </c>
      <c r="J3199" s="10">
        <f t="shared" si="348"/>
        <v>42009.493263888886</v>
      </c>
      <c r="K3199">
        <v>1423050618</v>
      </c>
      <c r="L3199">
        <v>1420458618</v>
      </c>
      <c r="M3199" t="b">
        <v>0</v>
      </c>
      <c r="N3199">
        <v>4</v>
      </c>
      <c r="O3199" s="5">
        <f t="shared" si="343"/>
        <v>0.1145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t="s">
        <v>8303</v>
      </c>
      <c r="T3199" t="b">
        <v>0</v>
      </c>
      <c r="U3199" t="str">
        <f t="shared" si="349"/>
        <v>Unsuccessful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8231</v>
      </c>
      <c r="H3200" t="s">
        <v>8251</v>
      </c>
      <c r="I3200" s="10">
        <f t="shared" si="347"/>
        <v>42051.424502314811</v>
      </c>
      <c r="J3200" s="10">
        <f t="shared" si="348"/>
        <v>42013.424502314811</v>
      </c>
      <c r="K3200">
        <v>1424081477</v>
      </c>
      <c r="L3200">
        <v>1420798277</v>
      </c>
      <c r="M3200" t="b">
        <v>0</v>
      </c>
      <c r="N3200">
        <v>3</v>
      </c>
      <c r="O3200" s="5">
        <f t="shared" si="343"/>
        <v>3.6666666666666666E-3</v>
      </c>
      <c r="P3200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t="s">
        <v>8303</v>
      </c>
      <c r="T3200" t="b">
        <v>0</v>
      </c>
      <c r="U3200" t="str">
        <f t="shared" si="349"/>
        <v>Unsuccessful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8223</v>
      </c>
      <c r="H3201" t="s">
        <v>8244</v>
      </c>
      <c r="I3201" s="10">
        <f t="shared" si="347"/>
        <v>41888.875</v>
      </c>
      <c r="J3201" s="10">
        <f t="shared" si="348"/>
        <v>41858.761782407411</v>
      </c>
      <c r="K3201">
        <v>1410037200</v>
      </c>
      <c r="L3201">
        <v>1407435418</v>
      </c>
      <c r="M3201" t="b">
        <v>0</v>
      </c>
      <c r="N3201">
        <v>53</v>
      </c>
      <c r="O3201" s="5">
        <f t="shared" si="343"/>
        <v>0.52159999999999995</v>
      </c>
      <c r="P3201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t="s">
        <v>8303</v>
      </c>
      <c r="T3201" t="b">
        <v>0</v>
      </c>
      <c r="U3201" t="str">
        <f t="shared" si="349"/>
        <v>Unsuccessful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8223</v>
      </c>
      <c r="H3202" t="s">
        <v>8244</v>
      </c>
      <c r="I3202" s="10">
        <f t="shared" si="347"/>
        <v>42490.231944444444</v>
      </c>
      <c r="J3202" s="10">
        <f t="shared" si="348"/>
        <v>42460.320613425924</v>
      </c>
      <c r="K3202">
        <v>1461994440</v>
      </c>
      <c r="L3202">
        <v>1459410101</v>
      </c>
      <c r="M3202" t="b">
        <v>0</v>
      </c>
      <c r="N3202">
        <v>1</v>
      </c>
      <c r="O3202" s="5">
        <f t="shared" ref="O3202:O3265" si="350">E3202/D3202</f>
        <v>2.0000000000000002E-5</v>
      </c>
      <c r="P3202">
        <f t="shared" ref="P3202:P3265" si="351">IFERROR((E3202/N3202),"Received No Donations")</f>
        <v>1</v>
      </c>
      <c r="Q3202" t="str">
        <f t="shared" ref="Q3202:Q3265" si="352">LEFT(S3202,FIND("/",S3202)-1)</f>
        <v>theater</v>
      </c>
      <c r="R3202" t="str">
        <f t="shared" ref="R3202:R3265" si="353">RIGHT(S3202,LEN(S3202)-FIND("/",S3202))</f>
        <v>musical</v>
      </c>
      <c r="S3202" t="s">
        <v>8303</v>
      </c>
      <c r="T3202" t="b">
        <v>0</v>
      </c>
      <c r="U3202" t="str">
        <f t="shared" si="349"/>
        <v>Unsuccessful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8224</v>
      </c>
      <c r="H3203" t="s">
        <v>8245</v>
      </c>
      <c r="I3203" s="10">
        <f t="shared" ref="I3203:I3266" si="354">((K3203/86400)/IF(LEN(K3203)=13,1000,1))+DATE(1970,1,1)</f>
        <v>41882.767094907409</v>
      </c>
      <c r="J3203" s="10">
        <f t="shared" ref="J3203:J3266" si="355">((L3203/86400)/IF(LEN(L3203)=13,1000,1))+DATE(1970,1,1)</f>
        <v>41861.767094907409</v>
      </c>
      <c r="K3203">
        <v>1409509477</v>
      </c>
      <c r="L3203">
        <v>1407695077</v>
      </c>
      <c r="M3203" t="b">
        <v>0</v>
      </c>
      <c r="N3203">
        <v>2</v>
      </c>
      <c r="O3203" s="5">
        <f t="shared" si="350"/>
        <v>1.2500000000000001E-2</v>
      </c>
      <c r="P3203">
        <f t="shared" si="351"/>
        <v>12.5</v>
      </c>
      <c r="Q3203" t="str">
        <f t="shared" si="352"/>
        <v>theater</v>
      </c>
      <c r="R3203" t="str">
        <f t="shared" si="353"/>
        <v>musical</v>
      </c>
      <c r="S3203" t="s">
        <v>8303</v>
      </c>
      <c r="T3203" t="b">
        <v>0</v>
      </c>
      <c r="U3203" t="str">
        <f t="shared" ref="U3203:U3266" si="356">IF(F3203="successful","Successful","Unsuccessful")</f>
        <v>Unsuccessful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8223</v>
      </c>
      <c r="H3204" t="s">
        <v>8244</v>
      </c>
      <c r="I3204" s="10">
        <f t="shared" si="354"/>
        <v>42352.249305555553</v>
      </c>
      <c r="J3204" s="10">
        <f t="shared" si="355"/>
        <v>42293.853541666671</v>
      </c>
      <c r="K3204">
        <v>1450072740</v>
      </c>
      <c r="L3204">
        <v>1445027346</v>
      </c>
      <c r="M3204" t="b">
        <v>0</v>
      </c>
      <c r="N3204">
        <v>25</v>
      </c>
      <c r="O3204" s="5">
        <f t="shared" si="350"/>
        <v>0.54520000000000002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t="s">
        <v>8303</v>
      </c>
      <c r="T3204" t="b">
        <v>0</v>
      </c>
      <c r="U3204" t="str">
        <f t="shared" si="356"/>
        <v>Unsuccessful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8223</v>
      </c>
      <c r="H3205" t="s">
        <v>8244</v>
      </c>
      <c r="I3205" s="10">
        <f t="shared" si="354"/>
        <v>42272.988680555558</v>
      </c>
      <c r="J3205" s="10">
        <f t="shared" si="355"/>
        <v>42242.988680555558</v>
      </c>
      <c r="K3205">
        <v>1443224622</v>
      </c>
      <c r="L3205">
        <v>1440632622</v>
      </c>
      <c r="M3205" t="b">
        <v>0</v>
      </c>
      <c r="N3205">
        <v>6</v>
      </c>
      <c r="O3205" s="5">
        <f t="shared" si="350"/>
        <v>0.25</v>
      </c>
      <c r="P320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t="s">
        <v>8303</v>
      </c>
      <c r="T3205" t="b">
        <v>0</v>
      </c>
      <c r="U3205" t="str">
        <f t="shared" si="356"/>
        <v>Unsuccessful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8223</v>
      </c>
      <c r="H3206" t="s">
        <v>8244</v>
      </c>
      <c r="I3206" s="10">
        <f t="shared" si="354"/>
        <v>42202.676388888889</v>
      </c>
      <c r="J3206" s="10">
        <f t="shared" si="355"/>
        <v>42172.686099537037</v>
      </c>
      <c r="K3206">
        <v>1437149640</v>
      </c>
      <c r="L3206">
        <v>1434558479</v>
      </c>
      <c r="M3206" t="b">
        <v>0</v>
      </c>
      <c r="N3206">
        <v>0</v>
      </c>
      <c r="O3206" s="5">
        <f t="shared" si="350"/>
        <v>0</v>
      </c>
      <c r="P3206" t="str">
        <f t="shared" si="351"/>
        <v>Received No Donations</v>
      </c>
      <c r="Q3206" t="str">
        <f t="shared" si="352"/>
        <v>theater</v>
      </c>
      <c r="R3206" t="str">
        <f t="shared" si="353"/>
        <v>musical</v>
      </c>
      <c r="S3206" t="s">
        <v>8303</v>
      </c>
      <c r="T3206" t="b">
        <v>0</v>
      </c>
      <c r="U3206" t="str">
        <f t="shared" si="356"/>
        <v>Unsuccessful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8224</v>
      </c>
      <c r="H3207" t="s">
        <v>8245</v>
      </c>
      <c r="I3207" s="10">
        <f t="shared" si="354"/>
        <v>42125.374675925923</v>
      </c>
      <c r="J3207" s="10">
        <f t="shared" si="355"/>
        <v>42095.374675925923</v>
      </c>
      <c r="K3207">
        <v>1430470772</v>
      </c>
      <c r="L3207">
        <v>1427878772</v>
      </c>
      <c r="M3207" t="b">
        <v>0</v>
      </c>
      <c r="N3207">
        <v>12</v>
      </c>
      <c r="O3207" s="5">
        <f t="shared" si="350"/>
        <v>3.4125000000000003E-2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t="s">
        <v>8303</v>
      </c>
      <c r="T3207" t="b">
        <v>0</v>
      </c>
      <c r="U3207" t="str">
        <f t="shared" si="356"/>
        <v>Unsuccessful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8223</v>
      </c>
      <c r="H3208" t="s">
        <v>8244</v>
      </c>
      <c r="I3208" s="10">
        <f t="shared" si="354"/>
        <v>42266.276053240741</v>
      </c>
      <c r="J3208" s="10">
        <f t="shared" si="355"/>
        <v>42236.276053240741</v>
      </c>
      <c r="K3208">
        <v>1442644651</v>
      </c>
      <c r="L3208">
        <v>1440052651</v>
      </c>
      <c r="M3208" t="b">
        <v>0</v>
      </c>
      <c r="N3208">
        <v>0</v>
      </c>
      <c r="O3208" s="5">
        <f t="shared" si="350"/>
        <v>0</v>
      </c>
      <c r="P3208" t="str">
        <f t="shared" si="351"/>
        <v>Received No Donations</v>
      </c>
      <c r="Q3208" t="str">
        <f t="shared" si="352"/>
        <v>theater</v>
      </c>
      <c r="R3208" t="str">
        <f t="shared" si="353"/>
        <v>musical</v>
      </c>
      <c r="S3208" t="s">
        <v>8303</v>
      </c>
      <c r="T3208" t="b">
        <v>0</v>
      </c>
      <c r="U3208" t="str">
        <f t="shared" si="356"/>
        <v>Unsuccessful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8223</v>
      </c>
      <c r="H3209" t="s">
        <v>8244</v>
      </c>
      <c r="I3209" s="10">
        <f t="shared" si="354"/>
        <v>42117.236192129625</v>
      </c>
      <c r="J3209" s="10">
        <f t="shared" si="355"/>
        <v>42057.277858796297</v>
      </c>
      <c r="K3209">
        <v>1429767607</v>
      </c>
      <c r="L3209">
        <v>1424587207</v>
      </c>
      <c r="M3209" t="b">
        <v>0</v>
      </c>
      <c r="N3209">
        <v>36</v>
      </c>
      <c r="O3209" s="5">
        <f t="shared" si="350"/>
        <v>0.46363636363636362</v>
      </c>
      <c r="P3209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t="s">
        <v>8303</v>
      </c>
      <c r="T3209" t="b">
        <v>0</v>
      </c>
      <c r="U3209" t="str">
        <f t="shared" si="356"/>
        <v>Unsuccessful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8244</v>
      </c>
      <c r="I3210" s="10">
        <f t="shared" si="354"/>
        <v>41848.605057870373</v>
      </c>
      <c r="J3210" s="10">
        <f t="shared" si="355"/>
        <v>41827.605057870373</v>
      </c>
      <c r="K3210">
        <v>1406557877</v>
      </c>
      <c r="L3210">
        <v>1404743477</v>
      </c>
      <c r="M3210" t="b">
        <v>1</v>
      </c>
      <c r="N3210">
        <v>82</v>
      </c>
      <c r="O3210" s="5">
        <f t="shared" si="350"/>
        <v>1.0349999999999999</v>
      </c>
      <c r="P3210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t="s">
        <v>8269</v>
      </c>
      <c r="T3210" t="b">
        <v>1</v>
      </c>
      <c r="U3210" t="str">
        <f t="shared" si="356"/>
        <v>Successful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8244</v>
      </c>
      <c r="I3211" s="10">
        <f t="shared" si="354"/>
        <v>41810.958333333336</v>
      </c>
      <c r="J3211" s="10">
        <f t="shared" si="355"/>
        <v>41778.637245370366</v>
      </c>
      <c r="K3211">
        <v>1403305200</v>
      </c>
      <c r="L3211">
        <v>1400512658</v>
      </c>
      <c r="M3211" t="b">
        <v>1</v>
      </c>
      <c r="N3211">
        <v>226</v>
      </c>
      <c r="O3211" s="5">
        <f t="shared" si="350"/>
        <v>1.1932315789473684</v>
      </c>
      <c r="P3211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t="s">
        <v>8269</v>
      </c>
      <c r="T3211" t="b">
        <v>1</v>
      </c>
      <c r="U3211" t="str">
        <f t="shared" si="356"/>
        <v>Successful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8244</v>
      </c>
      <c r="I3212" s="10">
        <f t="shared" si="354"/>
        <v>41061.165972222225</v>
      </c>
      <c r="J3212" s="10">
        <f t="shared" si="355"/>
        <v>41013.936562499999</v>
      </c>
      <c r="K3212">
        <v>1338523140</v>
      </c>
      <c r="L3212">
        <v>1334442519</v>
      </c>
      <c r="M3212" t="b">
        <v>1</v>
      </c>
      <c r="N3212">
        <v>60</v>
      </c>
      <c r="O3212" s="5">
        <f t="shared" si="350"/>
        <v>1.2576666666666667</v>
      </c>
      <c r="P3212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t="s">
        <v>8269</v>
      </c>
      <c r="T3212" t="b">
        <v>1</v>
      </c>
      <c r="U3212" t="str">
        <f t="shared" si="356"/>
        <v>Successful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8244</v>
      </c>
      <c r="I3213" s="10">
        <f t="shared" si="354"/>
        <v>41866.083333333336</v>
      </c>
      <c r="J3213" s="10">
        <f t="shared" si="355"/>
        <v>41834.58657407407</v>
      </c>
      <c r="K3213">
        <v>1408068000</v>
      </c>
      <c r="L3213">
        <v>1405346680</v>
      </c>
      <c r="M3213" t="b">
        <v>1</v>
      </c>
      <c r="N3213">
        <v>322</v>
      </c>
      <c r="O3213" s="5">
        <f t="shared" si="350"/>
        <v>1.1974347826086957</v>
      </c>
      <c r="P321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t="s">
        <v>8269</v>
      </c>
      <c r="T3213" t="b">
        <v>1</v>
      </c>
      <c r="U3213" t="str">
        <f t="shared" si="356"/>
        <v>Successful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8244</v>
      </c>
      <c r="I3214" s="10">
        <f t="shared" si="354"/>
        <v>41859.795729166668</v>
      </c>
      <c r="J3214" s="10">
        <f t="shared" si="355"/>
        <v>41829.795729166668</v>
      </c>
      <c r="K3214">
        <v>1407524751</v>
      </c>
      <c r="L3214">
        <v>1404932751</v>
      </c>
      <c r="M3214" t="b">
        <v>1</v>
      </c>
      <c r="N3214">
        <v>94</v>
      </c>
      <c r="O3214" s="5">
        <f t="shared" si="350"/>
        <v>1.2625</v>
      </c>
      <c r="P3214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t="s">
        <v>8269</v>
      </c>
      <c r="T3214" t="b">
        <v>1</v>
      </c>
      <c r="U3214" t="str">
        <f t="shared" si="356"/>
        <v>Successful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8245</v>
      </c>
      <c r="I3215" s="10">
        <f t="shared" si="354"/>
        <v>42211.763414351852</v>
      </c>
      <c r="J3215" s="10">
        <f t="shared" si="355"/>
        <v>42171.763414351852</v>
      </c>
      <c r="K3215">
        <v>1437934759</v>
      </c>
      <c r="L3215">
        <v>1434478759</v>
      </c>
      <c r="M3215" t="b">
        <v>1</v>
      </c>
      <c r="N3215">
        <v>47</v>
      </c>
      <c r="O3215" s="5">
        <f t="shared" si="350"/>
        <v>1.0011666666666668</v>
      </c>
      <c r="P321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t="s">
        <v>8269</v>
      </c>
      <c r="T3215" t="b">
        <v>1</v>
      </c>
      <c r="U3215" t="str">
        <f t="shared" si="356"/>
        <v>Successful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8245</v>
      </c>
      <c r="I3216" s="10">
        <f t="shared" si="354"/>
        <v>42374.996527777781</v>
      </c>
      <c r="J3216" s="10">
        <f t="shared" si="355"/>
        <v>42337.792511574073</v>
      </c>
      <c r="K3216">
        <v>1452038100</v>
      </c>
      <c r="L3216">
        <v>1448823673</v>
      </c>
      <c r="M3216" t="b">
        <v>1</v>
      </c>
      <c r="N3216">
        <v>115</v>
      </c>
      <c r="O3216" s="5">
        <f t="shared" si="350"/>
        <v>1.0213333333333334</v>
      </c>
      <c r="P3216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t="s">
        <v>8269</v>
      </c>
      <c r="T3216" t="b">
        <v>1</v>
      </c>
      <c r="U3216" t="str">
        <f t="shared" si="356"/>
        <v>Successful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8244</v>
      </c>
      <c r="I3217" s="10">
        <f t="shared" si="354"/>
        <v>42257.165972222225</v>
      </c>
      <c r="J3217" s="10">
        <f t="shared" si="355"/>
        <v>42219.665173611109</v>
      </c>
      <c r="K3217">
        <v>1441857540</v>
      </c>
      <c r="L3217">
        <v>1438617471</v>
      </c>
      <c r="M3217" t="b">
        <v>1</v>
      </c>
      <c r="N3217">
        <v>134</v>
      </c>
      <c r="O3217" s="5">
        <f t="shared" si="350"/>
        <v>1.0035142857142858</v>
      </c>
      <c r="P321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t="s">
        <v>8269</v>
      </c>
      <c r="T3217" t="b">
        <v>1</v>
      </c>
      <c r="U3217" t="str">
        <f t="shared" si="356"/>
        <v>Successful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8245</v>
      </c>
      <c r="I3218" s="10">
        <f t="shared" si="354"/>
        <v>42196.604166666672</v>
      </c>
      <c r="J3218" s="10">
        <f t="shared" si="355"/>
        <v>42165.462627314817</v>
      </c>
      <c r="K3218">
        <v>1436625000</v>
      </c>
      <c r="L3218">
        <v>1433934371</v>
      </c>
      <c r="M3218" t="b">
        <v>1</v>
      </c>
      <c r="N3218">
        <v>35</v>
      </c>
      <c r="O3218" s="5">
        <f t="shared" si="350"/>
        <v>1.0004999999999999</v>
      </c>
      <c r="P3218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t="s">
        <v>8269</v>
      </c>
      <c r="T3218" t="b">
        <v>1</v>
      </c>
      <c r="U3218" t="str">
        <f t="shared" si="356"/>
        <v>Successful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8244</v>
      </c>
      <c r="I3219" s="10">
        <f t="shared" si="354"/>
        <v>42678.546111111107</v>
      </c>
      <c r="J3219" s="10">
        <f t="shared" si="355"/>
        <v>42648.546111111107</v>
      </c>
      <c r="K3219">
        <v>1478264784</v>
      </c>
      <c r="L3219">
        <v>1475672784</v>
      </c>
      <c r="M3219" t="b">
        <v>1</v>
      </c>
      <c r="N3219">
        <v>104</v>
      </c>
      <c r="O3219" s="5">
        <f t="shared" si="350"/>
        <v>1.1602222222222223</v>
      </c>
      <c r="P3219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t="s">
        <v>8269</v>
      </c>
      <c r="T3219" t="b">
        <v>1</v>
      </c>
      <c r="U3219" t="str">
        <f t="shared" si="356"/>
        <v>Successful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8245</v>
      </c>
      <c r="I3220" s="10">
        <f t="shared" si="354"/>
        <v>42004</v>
      </c>
      <c r="J3220" s="10">
        <f t="shared" si="355"/>
        <v>41971.002152777779</v>
      </c>
      <c r="K3220">
        <v>1419984000</v>
      </c>
      <c r="L3220">
        <v>1417132986</v>
      </c>
      <c r="M3220" t="b">
        <v>1</v>
      </c>
      <c r="N3220">
        <v>184</v>
      </c>
      <c r="O3220" s="5">
        <f t="shared" si="350"/>
        <v>1.0209999999999999</v>
      </c>
      <c r="P3220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t="s">
        <v>8269</v>
      </c>
      <c r="T3220" t="b">
        <v>1</v>
      </c>
      <c r="U3220" t="str">
        <f t="shared" si="356"/>
        <v>Successful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8244</v>
      </c>
      <c r="I3221" s="10">
        <f t="shared" si="354"/>
        <v>42085.941516203704</v>
      </c>
      <c r="J3221" s="10">
        <f t="shared" si="355"/>
        <v>42050.983182870375</v>
      </c>
      <c r="K3221">
        <v>1427063747</v>
      </c>
      <c r="L3221">
        <v>1424043347</v>
      </c>
      <c r="M3221" t="b">
        <v>1</v>
      </c>
      <c r="N3221">
        <v>119</v>
      </c>
      <c r="O3221" s="5">
        <f t="shared" si="350"/>
        <v>1.0011000000000001</v>
      </c>
      <c r="P3221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t="s">
        <v>8269</v>
      </c>
      <c r="T3221" t="b">
        <v>1</v>
      </c>
      <c r="U3221" t="str">
        <f t="shared" si="356"/>
        <v>Successful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8244</v>
      </c>
      <c r="I3222" s="10">
        <f t="shared" si="354"/>
        <v>42806.875</v>
      </c>
      <c r="J3222" s="10">
        <f t="shared" si="355"/>
        <v>42772.833379629628</v>
      </c>
      <c r="K3222">
        <v>1489352400</v>
      </c>
      <c r="L3222">
        <v>1486411204</v>
      </c>
      <c r="M3222" t="b">
        <v>1</v>
      </c>
      <c r="N3222">
        <v>59</v>
      </c>
      <c r="O3222" s="5">
        <f t="shared" si="350"/>
        <v>1.0084</v>
      </c>
      <c r="P3222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t="s">
        <v>8269</v>
      </c>
      <c r="T3222" t="b">
        <v>1</v>
      </c>
      <c r="U3222" t="str">
        <f t="shared" si="356"/>
        <v>Successful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8245</v>
      </c>
      <c r="I3223" s="10">
        <f t="shared" si="354"/>
        <v>42190.696793981479</v>
      </c>
      <c r="J3223" s="10">
        <f t="shared" si="355"/>
        <v>42155.696793981479</v>
      </c>
      <c r="K3223">
        <v>1436114603</v>
      </c>
      <c r="L3223">
        <v>1433090603</v>
      </c>
      <c r="M3223" t="b">
        <v>1</v>
      </c>
      <c r="N3223">
        <v>113</v>
      </c>
      <c r="O3223" s="5">
        <f t="shared" si="350"/>
        <v>1.0342499999999999</v>
      </c>
      <c r="P322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t="s">
        <v>8269</v>
      </c>
      <c r="T3223" t="b">
        <v>1</v>
      </c>
      <c r="U3223" t="str">
        <f t="shared" si="356"/>
        <v>Successful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8244</v>
      </c>
      <c r="I3224" s="10">
        <f t="shared" si="354"/>
        <v>42301.895138888889</v>
      </c>
      <c r="J3224" s="10">
        <f t="shared" si="355"/>
        <v>42270.582141203704</v>
      </c>
      <c r="K3224">
        <v>1445722140</v>
      </c>
      <c r="L3224">
        <v>1443016697</v>
      </c>
      <c r="M3224" t="b">
        <v>1</v>
      </c>
      <c r="N3224">
        <v>84</v>
      </c>
      <c r="O3224" s="5">
        <f t="shared" si="350"/>
        <v>1.248</v>
      </c>
      <c r="P3224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t="s">
        <v>8269</v>
      </c>
      <c r="T3224" t="b">
        <v>1</v>
      </c>
      <c r="U3224" t="str">
        <f t="shared" si="356"/>
        <v>Successful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8244</v>
      </c>
      <c r="I3225" s="10">
        <f t="shared" si="354"/>
        <v>42236.835370370369</v>
      </c>
      <c r="J3225" s="10">
        <f t="shared" si="355"/>
        <v>42206.835370370369</v>
      </c>
      <c r="K3225">
        <v>1440100976</v>
      </c>
      <c r="L3225">
        <v>1437508976</v>
      </c>
      <c r="M3225" t="b">
        <v>1</v>
      </c>
      <c r="N3225">
        <v>74</v>
      </c>
      <c r="O3225" s="5">
        <f t="shared" si="350"/>
        <v>1.0951612903225807</v>
      </c>
      <c r="P322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t="s">
        <v>8269</v>
      </c>
      <c r="T3225" t="b">
        <v>1</v>
      </c>
      <c r="U3225" t="str">
        <f t="shared" si="356"/>
        <v>Successful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8244</v>
      </c>
      <c r="I3226" s="10">
        <f t="shared" si="354"/>
        <v>42745.208333333328</v>
      </c>
      <c r="J3226" s="10">
        <f t="shared" si="355"/>
        <v>42697.850844907407</v>
      </c>
      <c r="K3226">
        <v>1484024400</v>
      </c>
      <c r="L3226">
        <v>1479932713</v>
      </c>
      <c r="M3226" t="b">
        <v>1</v>
      </c>
      <c r="N3226">
        <v>216</v>
      </c>
      <c r="O3226" s="5">
        <f t="shared" si="350"/>
        <v>1.0203333333333333</v>
      </c>
      <c r="P3226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t="s">
        <v>8269</v>
      </c>
      <c r="T3226" t="b">
        <v>1</v>
      </c>
      <c r="U3226" t="str">
        <f t="shared" si="356"/>
        <v>Successful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8244</v>
      </c>
      <c r="I3227" s="10">
        <f t="shared" si="354"/>
        <v>42524.875</v>
      </c>
      <c r="J3227" s="10">
        <f t="shared" si="355"/>
        <v>42503.559467592597</v>
      </c>
      <c r="K3227">
        <v>1464987600</v>
      </c>
      <c r="L3227">
        <v>1463145938</v>
      </c>
      <c r="M3227" t="b">
        <v>1</v>
      </c>
      <c r="N3227">
        <v>39</v>
      </c>
      <c r="O3227" s="5">
        <f t="shared" si="350"/>
        <v>1.0235000000000001</v>
      </c>
      <c r="P322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t="s">
        <v>8269</v>
      </c>
      <c r="T3227" t="b">
        <v>1</v>
      </c>
      <c r="U3227" t="str">
        <f t="shared" si="356"/>
        <v>Successful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8245</v>
      </c>
      <c r="I3228" s="10">
        <f t="shared" si="354"/>
        <v>42307.583472222221</v>
      </c>
      <c r="J3228" s="10">
        <f t="shared" si="355"/>
        <v>42277.583472222221</v>
      </c>
      <c r="K3228">
        <v>1446213612</v>
      </c>
      <c r="L3228">
        <v>1443621612</v>
      </c>
      <c r="M3228" t="b">
        <v>1</v>
      </c>
      <c r="N3228">
        <v>21</v>
      </c>
      <c r="O3228" s="5">
        <f t="shared" si="350"/>
        <v>1.0416666666666667</v>
      </c>
      <c r="P3228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t="s">
        <v>8269</v>
      </c>
      <c r="T3228" t="b">
        <v>1</v>
      </c>
      <c r="U3228" t="str">
        <f t="shared" si="356"/>
        <v>Successful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8245</v>
      </c>
      <c r="I3229" s="10">
        <f t="shared" si="354"/>
        <v>42752.882361111115</v>
      </c>
      <c r="J3229" s="10">
        <f t="shared" si="355"/>
        <v>42722.882361111115</v>
      </c>
      <c r="K3229">
        <v>1484687436</v>
      </c>
      <c r="L3229">
        <v>1482095436</v>
      </c>
      <c r="M3229" t="b">
        <v>0</v>
      </c>
      <c r="N3229">
        <v>30</v>
      </c>
      <c r="O3229" s="5">
        <f t="shared" si="350"/>
        <v>1.25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t="s">
        <v>8269</v>
      </c>
      <c r="T3229" t="b">
        <v>1</v>
      </c>
      <c r="U3229" t="str">
        <f t="shared" si="356"/>
        <v>Successful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8244</v>
      </c>
      <c r="I3230" s="10">
        <f t="shared" si="354"/>
        <v>42355.207638888889</v>
      </c>
      <c r="J3230" s="10">
        <f t="shared" si="355"/>
        <v>42323.70930555556</v>
      </c>
      <c r="K3230">
        <v>1450328340</v>
      </c>
      <c r="L3230">
        <v>1447606884</v>
      </c>
      <c r="M3230" t="b">
        <v>1</v>
      </c>
      <c r="N3230">
        <v>37</v>
      </c>
      <c r="O3230" s="5">
        <f t="shared" si="350"/>
        <v>1.0234285714285714</v>
      </c>
      <c r="P3230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t="s">
        <v>8269</v>
      </c>
      <c r="T3230" t="b">
        <v>1</v>
      </c>
      <c r="U3230" t="str">
        <f t="shared" si="356"/>
        <v>Successful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8244</v>
      </c>
      <c r="I3231" s="10">
        <f t="shared" si="354"/>
        <v>41963.333310185189</v>
      </c>
      <c r="J3231" s="10">
        <f t="shared" si="355"/>
        <v>41933.291643518518</v>
      </c>
      <c r="K3231">
        <v>1416470398</v>
      </c>
      <c r="L3231">
        <v>1413874798</v>
      </c>
      <c r="M3231" t="b">
        <v>1</v>
      </c>
      <c r="N3231">
        <v>202</v>
      </c>
      <c r="O3231" s="5">
        <f t="shared" si="350"/>
        <v>1.0786500000000001</v>
      </c>
      <c r="P3231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t="s">
        <v>8269</v>
      </c>
      <c r="T3231" t="b">
        <v>1</v>
      </c>
      <c r="U3231" t="str">
        <f t="shared" si="356"/>
        <v>Successful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8244</v>
      </c>
      <c r="I3232" s="10">
        <f t="shared" si="354"/>
        <v>41913.165972222225</v>
      </c>
      <c r="J3232" s="10">
        <f t="shared" si="355"/>
        <v>41898.168124999997</v>
      </c>
      <c r="K3232">
        <v>1412135940</v>
      </c>
      <c r="L3232">
        <v>1410840126</v>
      </c>
      <c r="M3232" t="b">
        <v>1</v>
      </c>
      <c r="N3232">
        <v>37</v>
      </c>
      <c r="O3232" s="5">
        <f t="shared" si="350"/>
        <v>1.0988461538461538</v>
      </c>
      <c r="P3232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t="s">
        <v>8269</v>
      </c>
      <c r="T3232" t="b">
        <v>1</v>
      </c>
      <c r="U3232" t="str">
        <f t="shared" si="356"/>
        <v>Successful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8244</v>
      </c>
      <c r="I3233" s="10">
        <f t="shared" si="354"/>
        <v>42476.943831018521</v>
      </c>
      <c r="J3233" s="10">
        <f t="shared" si="355"/>
        <v>42446.943831018521</v>
      </c>
      <c r="K3233">
        <v>1460846347</v>
      </c>
      <c r="L3233">
        <v>1458254347</v>
      </c>
      <c r="M3233" t="b">
        <v>0</v>
      </c>
      <c r="N3233">
        <v>28</v>
      </c>
      <c r="O3233" s="5">
        <f t="shared" si="350"/>
        <v>1.61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t="s">
        <v>8269</v>
      </c>
      <c r="T3233" t="b">
        <v>1</v>
      </c>
      <c r="U3233" t="str">
        <f t="shared" si="356"/>
        <v>Successful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8244</v>
      </c>
      <c r="I3234" s="10">
        <f t="shared" si="354"/>
        <v>42494.165972222225</v>
      </c>
      <c r="J3234" s="10">
        <f t="shared" si="355"/>
        <v>42463.81385416667</v>
      </c>
      <c r="K3234">
        <v>1462334340</v>
      </c>
      <c r="L3234">
        <v>1459711917</v>
      </c>
      <c r="M3234" t="b">
        <v>1</v>
      </c>
      <c r="N3234">
        <v>26</v>
      </c>
      <c r="O3234" s="5">
        <f t="shared" si="350"/>
        <v>1.3120000000000001</v>
      </c>
      <c r="P3234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t="s">
        <v>8269</v>
      </c>
      <c r="T3234" t="b">
        <v>1</v>
      </c>
      <c r="U3234" t="str">
        <f t="shared" si="356"/>
        <v>Successful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8244</v>
      </c>
      <c r="I3235" s="10">
        <f t="shared" si="354"/>
        <v>42796.805034722223</v>
      </c>
      <c r="J3235" s="10">
        <f t="shared" si="355"/>
        <v>42766.805034722223</v>
      </c>
      <c r="K3235">
        <v>1488482355</v>
      </c>
      <c r="L3235">
        <v>1485890355</v>
      </c>
      <c r="M3235" t="b">
        <v>0</v>
      </c>
      <c r="N3235">
        <v>61</v>
      </c>
      <c r="O3235" s="5">
        <f t="shared" si="350"/>
        <v>1.1879999999999999</v>
      </c>
      <c r="P323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t="s">
        <v>8269</v>
      </c>
      <c r="T3235" t="b">
        <v>1</v>
      </c>
      <c r="U3235" t="str">
        <f t="shared" si="356"/>
        <v>Successful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8245</v>
      </c>
      <c r="I3236" s="10">
        <f t="shared" si="354"/>
        <v>42767.979861111111</v>
      </c>
      <c r="J3236" s="10">
        <f t="shared" si="355"/>
        <v>42734.789444444439</v>
      </c>
      <c r="K3236">
        <v>1485991860</v>
      </c>
      <c r="L3236">
        <v>1483124208</v>
      </c>
      <c r="M3236" t="b">
        <v>0</v>
      </c>
      <c r="N3236">
        <v>115</v>
      </c>
      <c r="O3236" s="5">
        <f t="shared" si="350"/>
        <v>1.0039275000000001</v>
      </c>
      <c r="P3236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t="s">
        <v>8269</v>
      </c>
      <c r="T3236" t="b">
        <v>1</v>
      </c>
      <c r="U3236" t="str">
        <f t="shared" si="356"/>
        <v>Successful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8244</v>
      </c>
      <c r="I3237" s="10">
        <f t="shared" si="354"/>
        <v>42552.347812499997</v>
      </c>
      <c r="J3237" s="10">
        <f t="shared" si="355"/>
        <v>42522.347812499997</v>
      </c>
      <c r="K3237">
        <v>1467361251</v>
      </c>
      <c r="L3237">
        <v>1464769251</v>
      </c>
      <c r="M3237" t="b">
        <v>1</v>
      </c>
      <c r="N3237">
        <v>181</v>
      </c>
      <c r="O3237" s="5">
        <f t="shared" si="350"/>
        <v>1.0320666666666667</v>
      </c>
      <c r="P323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t="s">
        <v>8269</v>
      </c>
      <c r="T3237" t="b">
        <v>1</v>
      </c>
      <c r="U3237" t="str">
        <f t="shared" si="356"/>
        <v>Successful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8244</v>
      </c>
      <c r="I3238" s="10">
        <f t="shared" si="354"/>
        <v>42732.917048611111</v>
      </c>
      <c r="J3238" s="10">
        <f t="shared" si="355"/>
        <v>42702.917048611111</v>
      </c>
      <c r="K3238">
        <v>1482962433</v>
      </c>
      <c r="L3238">
        <v>1480370433</v>
      </c>
      <c r="M3238" t="b">
        <v>0</v>
      </c>
      <c r="N3238">
        <v>110</v>
      </c>
      <c r="O3238" s="5">
        <f t="shared" si="350"/>
        <v>1.006</v>
      </c>
      <c r="P3238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t="s">
        <v>8269</v>
      </c>
      <c r="T3238" t="b">
        <v>1</v>
      </c>
      <c r="U3238" t="str">
        <f t="shared" si="356"/>
        <v>Successful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8244</v>
      </c>
      <c r="I3239" s="10">
        <f t="shared" si="354"/>
        <v>42276.165972222225</v>
      </c>
      <c r="J3239" s="10">
        <f t="shared" si="355"/>
        <v>42252.474351851852</v>
      </c>
      <c r="K3239">
        <v>1443499140</v>
      </c>
      <c r="L3239">
        <v>1441452184</v>
      </c>
      <c r="M3239" t="b">
        <v>1</v>
      </c>
      <c r="N3239">
        <v>269</v>
      </c>
      <c r="O3239" s="5">
        <f t="shared" si="350"/>
        <v>1.0078754285714286</v>
      </c>
      <c r="P3239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t="s">
        <v>8269</v>
      </c>
      <c r="T3239" t="b">
        <v>1</v>
      </c>
      <c r="U3239" t="str">
        <f t="shared" si="356"/>
        <v>Successful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8245</v>
      </c>
      <c r="I3240" s="10">
        <f t="shared" si="354"/>
        <v>42186.510393518518</v>
      </c>
      <c r="J3240" s="10">
        <f t="shared" si="355"/>
        <v>42156.510393518518</v>
      </c>
      <c r="K3240">
        <v>1435752898</v>
      </c>
      <c r="L3240">
        <v>1433160898</v>
      </c>
      <c r="M3240" t="b">
        <v>1</v>
      </c>
      <c r="N3240">
        <v>79</v>
      </c>
      <c r="O3240" s="5">
        <f t="shared" si="350"/>
        <v>1.1232142857142857</v>
      </c>
      <c r="P3240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t="s">
        <v>8269</v>
      </c>
      <c r="T3240" t="b">
        <v>1</v>
      </c>
      <c r="U3240" t="str">
        <f t="shared" si="356"/>
        <v>Successful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8245</v>
      </c>
      <c r="I3241" s="10">
        <f t="shared" si="354"/>
        <v>42302.999305555553</v>
      </c>
      <c r="J3241" s="10">
        <f t="shared" si="355"/>
        <v>42278.089039351849</v>
      </c>
      <c r="K3241">
        <v>1445817540</v>
      </c>
      <c r="L3241">
        <v>1443665293</v>
      </c>
      <c r="M3241" t="b">
        <v>1</v>
      </c>
      <c r="N3241">
        <v>104</v>
      </c>
      <c r="O3241" s="5">
        <f t="shared" si="350"/>
        <v>1.0591914022517912</v>
      </c>
      <c r="P3241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t="s">
        <v>8269</v>
      </c>
      <c r="T3241" t="b">
        <v>1</v>
      </c>
      <c r="U3241" t="str">
        <f t="shared" si="356"/>
        <v>Successful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8245</v>
      </c>
      <c r="I3242" s="10">
        <f t="shared" si="354"/>
        <v>42782.958333333328</v>
      </c>
      <c r="J3242" s="10">
        <f t="shared" si="355"/>
        <v>42754.693842592591</v>
      </c>
      <c r="K3242">
        <v>1487286000</v>
      </c>
      <c r="L3242">
        <v>1484843948</v>
      </c>
      <c r="M3242" t="b">
        <v>0</v>
      </c>
      <c r="N3242">
        <v>34</v>
      </c>
      <c r="O3242" s="5">
        <f t="shared" si="350"/>
        <v>1.0056666666666667</v>
      </c>
      <c r="P3242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t="s">
        <v>8269</v>
      </c>
      <c r="T3242" t="b">
        <v>1</v>
      </c>
      <c r="U3242" t="str">
        <f t="shared" si="356"/>
        <v>Successful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8244</v>
      </c>
      <c r="I3243" s="10">
        <f t="shared" si="354"/>
        <v>41926.290972222225</v>
      </c>
      <c r="J3243" s="10">
        <f t="shared" si="355"/>
        <v>41893.324884259258</v>
      </c>
      <c r="K3243">
        <v>1413269940</v>
      </c>
      <c r="L3243">
        <v>1410421670</v>
      </c>
      <c r="M3243" t="b">
        <v>1</v>
      </c>
      <c r="N3243">
        <v>167</v>
      </c>
      <c r="O3243" s="5">
        <f t="shared" si="350"/>
        <v>1.1530588235294117</v>
      </c>
      <c r="P324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t="s">
        <v>8269</v>
      </c>
      <c r="T3243" t="b">
        <v>1</v>
      </c>
      <c r="U3243" t="str">
        <f t="shared" si="356"/>
        <v>Successful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8244</v>
      </c>
      <c r="I3244" s="10">
        <f t="shared" si="354"/>
        <v>41901.755694444444</v>
      </c>
      <c r="J3244" s="10">
        <f t="shared" si="355"/>
        <v>41871.755694444444</v>
      </c>
      <c r="K3244">
        <v>1411150092</v>
      </c>
      <c r="L3244">
        <v>1408558092</v>
      </c>
      <c r="M3244" t="b">
        <v>1</v>
      </c>
      <c r="N3244">
        <v>183</v>
      </c>
      <c r="O3244" s="5">
        <f t="shared" si="350"/>
        <v>1.273042</v>
      </c>
      <c r="P3244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t="s">
        <v>8269</v>
      </c>
      <c r="T3244" t="b">
        <v>1</v>
      </c>
      <c r="U3244" t="str">
        <f t="shared" si="356"/>
        <v>Successful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8244</v>
      </c>
      <c r="I3245" s="10">
        <f t="shared" si="354"/>
        <v>42286</v>
      </c>
      <c r="J3245" s="10">
        <f t="shared" si="355"/>
        <v>42262.096782407403</v>
      </c>
      <c r="K3245">
        <v>1444348800</v>
      </c>
      <c r="L3245">
        <v>1442283562</v>
      </c>
      <c r="M3245" t="b">
        <v>1</v>
      </c>
      <c r="N3245">
        <v>71</v>
      </c>
      <c r="O3245" s="5">
        <f t="shared" si="350"/>
        <v>1.028375</v>
      </c>
      <c r="P324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t="s">
        <v>8269</v>
      </c>
      <c r="T3245" t="b">
        <v>1</v>
      </c>
      <c r="U3245" t="str">
        <f t="shared" si="356"/>
        <v>Successful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8245</v>
      </c>
      <c r="I3246" s="10">
        <f t="shared" si="354"/>
        <v>42705.735902777778</v>
      </c>
      <c r="J3246" s="10">
        <f t="shared" si="355"/>
        <v>42675.694236111114</v>
      </c>
      <c r="K3246">
        <v>1480613982</v>
      </c>
      <c r="L3246">
        <v>1478018382</v>
      </c>
      <c r="M3246" t="b">
        <v>0</v>
      </c>
      <c r="N3246">
        <v>69</v>
      </c>
      <c r="O3246" s="5">
        <f t="shared" si="350"/>
        <v>1.0293749999999999</v>
      </c>
      <c r="P3246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t="s">
        <v>8269</v>
      </c>
      <c r="T3246" t="b">
        <v>1</v>
      </c>
      <c r="U3246" t="str">
        <f t="shared" si="356"/>
        <v>Successful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8244</v>
      </c>
      <c r="I3247" s="10">
        <f t="shared" si="354"/>
        <v>42167.083333333328</v>
      </c>
      <c r="J3247" s="10">
        <f t="shared" si="355"/>
        <v>42135.60020833333</v>
      </c>
      <c r="K3247">
        <v>1434074400</v>
      </c>
      <c r="L3247">
        <v>1431354258</v>
      </c>
      <c r="M3247" t="b">
        <v>0</v>
      </c>
      <c r="N3247">
        <v>270</v>
      </c>
      <c r="O3247" s="5">
        <f t="shared" si="350"/>
        <v>1.043047619047619</v>
      </c>
      <c r="P324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t="s">
        <v>8269</v>
      </c>
      <c r="T3247" t="b">
        <v>1</v>
      </c>
      <c r="U3247" t="str">
        <f t="shared" si="356"/>
        <v>Successful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8244</v>
      </c>
      <c r="I3248" s="10">
        <f t="shared" si="354"/>
        <v>42259.165972222225</v>
      </c>
      <c r="J3248" s="10">
        <f t="shared" si="355"/>
        <v>42230.472222222219</v>
      </c>
      <c r="K3248">
        <v>1442030340</v>
      </c>
      <c r="L3248">
        <v>1439551200</v>
      </c>
      <c r="M3248" t="b">
        <v>1</v>
      </c>
      <c r="N3248">
        <v>193</v>
      </c>
      <c r="O3248" s="5">
        <f t="shared" si="350"/>
        <v>1.1122000000000001</v>
      </c>
      <c r="P3248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t="s">
        <v>8269</v>
      </c>
      <c r="T3248" t="b">
        <v>1</v>
      </c>
      <c r="U3248" t="str">
        <f t="shared" si="356"/>
        <v>Successful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8245</v>
      </c>
      <c r="I3249" s="10">
        <f t="shared" si="354"/>
        <v>42197.434166666666</v>
      </c>
      <c r="J3249" s="10">
        <f t="shared" si="355"/>
        <v>42167.434166666666</v>
      </c>
      <c r="K3249">
        <v>1436696712</v>
      </c>
      <c r="L3249">
        <v>1434104712</v>
      </c>
      <c r="M3249" t="b">
        <v>1</v>
      </c>
      <c r="N3249">
        <v>57</v>
      </c>
      <c r="O3249" s="5">
        <f t="shared" si="350"/>
        <v>1.0586</v>
      </c>
      <c r="P3249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t="s">
        <v>8269</v>
      </c>
      <c r="T3249" t="b">
        <v>1</v>
      </c>
      <c r="U3249" t="str">
        <f t="shared" si="356"/>
        <v>Successful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8244</v>
      </c>
      <c r="I3250" s="10">
        <f t="shared" si="354"/>
        <v>42098.846724537041</v>
      </c>
      <c r="J3250" s="10">
        <f t="shared" si="355"/>
        <v>42068.888391203705</v>
      </c>
      <c r="K3250">
        <v>1428178757</v>
      </c>
      <c r="L3250">
        <v>1425590357</v>
      </c>
      <c r="M3250" t="b">
        <v>1</v>
      </c>
      <c r="N3250">
        <v>200</v>
      </c>
      <c r="O3250" s="5">
        <f t="shared" si="350"/>
        <v>1.0079166666666666</v>
      </c>
      <c r="P3250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t="s">
        <v>8269</v>
      </c>
      <c r="T3250" t="b">
        <v>1</v>
      </c>
      <c r="U3250" t="str">
        <f t="shared" si="356"/>
        <v>Successful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8244</v>
      </c>
      <c r="I3251" s="10">
        <f t="shared" si="354"/>
        <v>42175.746689814812</v>
      </c>
      <c r="J3251" s="10">
        <f t="shared" si="355"/>
        <v>42145.746689814812</v>
      </c>
      <c r="K3251">
        <v>1434822914</v>
      </c>
      <c r="L3251">
        <v>1432230914</v>
      </c>
      <c r="M3251" t="b">
        <v>1</v>
      </c>
      <c r="N3251">
        <v>88</v>
      </c>
      <c r="O3251" s="5">
        <f t="shared" si="350"/>
        <v>1.0492727272727274</v>
      </c>
      <c r="P3251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t="s">
        <v>8269</v>
      </c>
      <c r="T3251" t="b">
        <v>1</v>
      </c>
      <c r="U3251" t="str">
        <f t="shared" si="356"/>
        <v>Successful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8244</v>
      </c>
      <c r="I3252" s="10">
        <f t="shared" si="354"/>
        <v>41948.783842592595</v>
      </c>
      <c r="J3252" s="10">
        <f t="shared" si="355"/>
        <v>41918.742175925923</v>
      </c>
      <c r="K3252">
        <v>1415213324</v>
      </c>
      <c r="L3252">
        <v>1412617724</v>
      </c>
      <c r="M3252" t="b">
        <v>1</v>
      </c>
      <c r="N3252">
        <v>213</v>
      </c>
      <c r="O3252" s="5">
        <f t="shared" si="350"/>
        <v>1.01552</v>
      </c>
      <c r="P3252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t="s">
        <v>8269</v>
      </c>
      <c r="T3252" t="b">
        <v>1</v>
      </c>
      <c r="U3252" t="str">
        <f t="shared" si="356"/>
        <v>Successful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8244</v>
      </c>
      <c r="I3253" s="10">
        <f t="shared" si="354"/>
        <v>42176.731087962966</v>
      </c>
      <c r="J3253" s="10">
        <f t="shared" si="355"/>
        <v>42146.731087962966</v>
      </c>
      <c r="K3253">
        <v>1434907966</v>
      </c>
      <c r="L3253">
        <v>1432315966</v>
      </c>
      <c r="M3253" t="b">
        <v>1</v>
      </c>
      <c r="N3253">
        <v>20</v>
      </c>
      <c r="O3253" s="5">
        <f t="shared" si="350"/>
        <v>1.1073333333333333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t="s">
        <v>8269</v>
      </c>
      <c r="T3253" t="b">
        <v>1</v>
      </c>
      <c r="U3253" t="str">
        <f t="shared" si="356"/>
        <v>Successful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8245</v>
      </c>
      <c r="I3254" s="10">
        <f t="shared" si="354"/>
        <v>42620.472685185188</v>
      </c>
      <c r="J3254" s="10">
        <f t="shared" si="355"/>
        <v>42590.472685185188</v>
      </c>
      <c r="K3254">
        <v>1473247240</v>
      </c>
      <c r="L3254">
        <v>1470655240</v>
      </c>
      <c r="M3254" t="b">
        <v>1</v>
      </c>
      <c r="N3254">
        <v>50</v>
      </c>
      <c r="O3254" s="5">
        <f t="shared" si="350"/>
        <v>1.2782222222222221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t="s">
        <v>8269</v>
      </c>
      <c r="T3254" t="b">
        <v>1</v>
      </c>
      <c r="U3254" t="str">
        <f t="shared" si="356"/>
        <v>Successful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8244</v>
      </c>
      <c r="I3255" s="10">
        <f t="shared" si="354"/>
        <v>42621.15625</v>
      </c>
      <c r="J3255" s="10">
        <f t="shared" si="355"/>
        <v>42602.576712962968</v>
      </c>
      <c r="K3255">
        <v>1473306300</v>
      </c>
      <c r="L3255">
        <v>1471701028</v>
      </c>
      <c r="M3255" t="b">
        <v>1</v>
      </c>
      <c r="N3255">
        <v>115</v>
      </c>
      <c r="O3255" s="5">
        <f t="shared" si="350"/>
        <v>1.0182500000000001</v>
      </c>
      <c r="P325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t="s">
        <v>8269</v>
      </c>
      <c r="T3255" t="b">
        <v>1</v>
      </c>
      <c r="U3255" t="str">
        <f t="shared" si="356"/>
        <v>Successful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8245</v>
      </c>
      <c r="I3256" s="10">
        <f t="shared" si="354"/>
        <v>42089.044085648144</v>
      </c>
      <c r="J3256" s="10">
        <f t="shared" si="355"/>
        <v>42059.085752314815</v>
      </c>
      <c r="K3256">
        <v>1427331809</v>
      </c>
      <c r="L3256">
        <v>1424743409</v>
      </c>
      <c r="M3256" t="b">
        <v>1</v>
      </c>
      <c r="N3256">
        <v>186</v>
      </c>
      <c r="O3256" s="5">
        <f t="shared" si="350"/>
        <v>1.012576923076923</v>
      </c>
      <c r="P3256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t="s">
        <v>8269</v>
      </c>
      <c r="T3256" t="b">
        <v>1</v>
      </c>
      <c r="U3256" t="str">
        <f t="shared" si="356"/>
        <v>Successful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8245</v>
      </c>
      <c r="I3257" s="10">
        <f t="shared" si="354"/>
        <v>41919.768229166664</v>
      </c>
      <c r="J3257" s="10">
        <f t="shared" si="355"/>
        <v>41889.768229166664</v>
      </c>
      <c r="K3257">
        <v>1412706375</v>
      </c>
      <c r="L3257">
        <v>1410114375</v>
      </c>
      <c r="M3257" t="b">
        <v>1</v>
      </c>
      <c r="N3257">
        <v>18</v>
      </c>
      <c r="O3257" s="5">
        <f t="shared" si="350"/>
        <v>1.75</v>
      </c>
      <c r="P325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t="s">
        <v>8269</v>
      </c>
      <c r="T3257" t="b">
        <v>1</v>
      </c>
      <c r="U3257" t="str">
        <f t="shared" si="356"/>
        <v>Successful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8244</v>
      </c>
      <c r="I3258" s="10">
        <f t="shared" si="354"/>
        <v>42166.165972222225</v>
      </c>
      <c r="J3258" s="10">
        <f t="shared" si="355"/>
        <v>42144.573807870373</v>
      </c>
      <c r="K3258">
        <v>1433995140</v>
      </c>
      <c r="L3258">
        <v>1432129577</v>
      </c>
      <c r="M3258" t="b">
        <v>1</v>
      </c>
      <c r="N3258">
        <v>176</v>
      </c>
      <c r="O3258" s="5">
        <f t="shared" si="350"/>
        <v>1.2806</v>
      </c>
      <c r="P3258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t="s">
        <v>8269</v>
      </c>
      <c r="T3258" t="b">
        <v>1</v>
      </c>
      <c r="U3258" t="str">
        <f t="shared" si="356"/>
        <v>Successful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8245</v>
      </c>
      <c r="I3259" s="10">
        <f t="shared" si="354"/>
        <v>42788.559629629628</v>
      </c>
      <c r="J3259" s="10">
        <f t="shared" si="355"/>
        <v>42758.559629629628</v>
      </c>
      <c r="K3259">
        <v>1487769952</v>
      </c>
      <c r="L3259">
        <v>1485177952</v>
      </c>
      <c r="M3259" t="b">
        <v>0</v>
      </c>
      <c r="N3259">
        <v>41</v>
      </c>
      <c r="O3259" s="5">
        <f t="shared" si="350"/>
        <v>1.0629949999999999</v>
      </c>
      <c r="P3259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t="s">
        <v>8269</v>
      </c>
      <c r="T3259" t="b">
        <v>1</v>
      </c>
      <c r="U3259" t="str">
        <f t="shared" si="356"/>
        <v>Successful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8244</v>
      </c>
      <c r="I3260" s="10">
        <f t="shared" si="354"/>
        <v>42012.887280092589</v>
      </c>
      <c r="J3260" s="10">
        <f t="shared" si="355"/>
        <v>41982.887280092589</v>
      </c>
      <c r="K3260">
        <v>1420751861</v>
      </c>
      <c r="L3260">
        <v>1418159861</v>
      </c>
      <c r="M3260" t="b">
        <v>1</v>
      </c>
      <c r="N3260">
        <v>75</v>
      </c>
      <c r="O3260" s="5">
        <f t="shared" si="350"/>
        <v>1.052142857142857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t="s">
        <v>8269</v>
      </c>
      <c r="T3260" t="b">
        <v>1</v>
      </c>
      <c r="U3260" t="str">
        <f t="shared" si="356"/>
        <v>Successful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8244</v>
      </c>
      <c r="I3261" s="10">
        <f t="shared" si="354"/>
        <v>42644.165972222225</v>
      </c>
      <c r="J3261" s="10">
        <f t="shared" si="355"/>
        <v>42614.760937500003</v>
      </c>
      <c r="K3261">
        <v>1475294340</v>
      </c>
      <c r="L3261">
        <v>1472753745</v>
      </c>
      <c r="M3261" t="b">
        <v>1</v>
      </c>
      <c r="N3261">
        <v>97</v>
      </c>
      <c r="O3261" s="5">
        <f t="shared" si="350"/>
        <v>1.0616782608695652</v>
      </c>
      <c r="P3261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t="s">
        <v>8269</v>
      </c>
      <c r="T3261" t="b">
        <v>1</v>
      </c>
      <c r="U3261" t="str">
        <f t="shared" si="356"/>
        <v>Successful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8244</v>
      </c>
      <c r="I3262" s="10">
        <f t="shared" si="354"/>
        <v>42338.714328703703</v>
      </c>
      <c r="J3262" s="10">
        <f t="shared" si="355"/>
        <v>42303.672662037032</v>
      </c>
      <c r="K3262">
        <v>1448903318</v>
      </c>
      <c r="L3262">
        <v>1445875718</v>
      </c>
      <c r="M3262" t="b">
        <v>1</v>
      </c>
      <c r="N3262">
        <v>73</v>
      </c>
      <c r="O3262" s="5">
        <f t="shared" si="350"/>
        <v>1.0924</v>
      </c>
      <c r="P3262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t="s">
        <v>8269</v>
      </c>
      <c r="T3262" t="b">
        <v>1</v>
      </c>
      <c r="U3262" t="str">
        <f t="shared" si="356"/>
        <v>Successful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8244</v>
      </c>
      <c r="I3263" s="10">
        <f t="shared" si="354"/>
        <v>42201.725416666668</v>
      </c>
      <c r="J3263" s="10">
        <f t="shared" si="355"/>
        <v>42171.725416666668</v>
      </c>
      <c r="K3263">
        <v>1437067476</v>
      </c>
      <c r="L3263">
        <v>1434475476</v>
      </c>
      <c r="M3263" t="b">
        <v>1</v>
      </c>
      <c r="N3263">
        <v>49</v>
      </c>
      <c r="O3263" s="5">
        <f t="shared" si="350"/>
        <v>1.0045454545454546</v>
      </c>
      <c r="P326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t="s">
        <v>8269</v>
      </c>
      <c r="T3263" t="b">
        <v>1</v>
      </c>
      <c r="U3263" t="str">
        <f t="shared" si="356"/>
        <v>Successful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8244</v>
      </c>
      <c r="I3264" s="10">
        <f t="shared" si="354"/>
        <v>41995.166666666672</v>
      </c>
      <c r="J3264" s="10">
        <f t="shared" si="355"/>
        <v>41964.315532407403</v>
      </c>
      <c r="K3264">
        <v>1419220800</v>
      </c>
      <c r="L3264">
        <v>1416555262</v>
      </c>
      <c r="M3264" t="b">
        <v>1</v>
      </c>
      <c r="N3264">
        <v>134</v>
      </c>
      <c r="O3264" s="5">
        <f t="shared" si="350"/>
        <v>1.0304098360655738</v>
      </c>
      <c r="P3264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t="s">
        <v>8269</v>
      </c>
      <c r="T3264" t="b">
        <v>1</v>
      </c>
      <c r="U3264" t="str">
        <f t="shared" si="356"/>
        <v>Successful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8244</v>
      </c>
      <c r="I3265" s="10">
        <f t="shared" si="354"/>
        <v>42307.875</v>
      </c>
      <c r="J3265" s="10">
        <f t="shared" si="355"/>
        <v>42284.516064814816</v>
      </c>
      <c r="K3265">
        <v>1446238800</v>
      </c>
      <c r="L3265">
        <v>1444220588</v>
      </c>
      <c r="M3265" t="b">
        <v>1</v>
      </c>
      <c r="N3265">
        <v>68</v>
      </c>
      <c r="O3265" s="5">
        <f t="shared" si="350"/>
        <v>1.121664</v>
      </c>
      <c r="P326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t="s">
        <v>8269</v>
      </c>
      <c r="T3265" t="b">
        <v>1</v>
      </c>
      <c r="U3265" t="str">
        <f t="shared" si="356"/>
        <v>Successful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8244</v>
      </c>
      <c r="I3266" s="10">
        <f t="shared" si="354"/>
        <v>42032.916666666672</v>
      </c>
      <c r="J3266" s="10">
        <f t="shared" si="355"/>
        <v>42016.800208333334</v>
      </c>
      <c r="K3266">
        <v>1422482400</v>
      </c>
      <c r="L3266">
        <v>1421089938</v>
      </c>
      <c r="M3266" t="b">
        <v>1</v>
      </c>
      <c r="N3266">
        <v>49</v>
      </c>
      <c r="O3266" s="5">
        <f t="shared" ref="O3266:O3329" si="357">E3266/D3266</f>
        <v>1.03</v>
      </c>
      <c r="P3266">
        <f t="shared" ref="P3266:P3329" si="358">IFERROR((E3266/N3266),"Received No Donations")</f>
        <v>52.551020408163268</v>
      </c>
      <c r="Q3266" t="str">
        <f t="shared" ref="Q3266:Q3329" si="359">LEFT(S3266,FIND("/",S3266)-1)</f>
        <v>theater</v>
      </c>
      <c r="R3266" t="str">
        <f t="shared" ref="R3266:R3329" si="360">RIGHT(S3266,LEN(S3266)-FIND("/",S3266))</f>
        <v>plays</v>
      </c>
      <c r="S3266" t="s">
        <v>8269</v>
      </c>
      <c r="T3266" t="b">
        <v>1</v>
      </c>
      <c r="U3266" t="str">
        <f t="shared" si="356"/>
        <v>Successful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8247</v>
      </c>
      <c r="I3267" s="10">
        <f t="shared" ref="I3267:I3330" si="361">((K3267/86400)/IF(LEN(K3267)=13,1000,1))+DATE(1970,1,1)</f>
        <v>42341.708333333328</v>
      </c>
      <c r="J3267" s="10">
        <f t="shared" ref="J3267:J3330" si="362">((L3267/86400)/IF(LEN(L3267)=13,1000,1))+DATE(1970,1,1)</f>
        <v>42311.711979166663</v>
      </c>
      <c r="K3267">
        <v>1449162000</v>
      </c>
      <c r="L3267">
        <v>1446570315</v>
      </c>
      <c r="M3267" t="b">
        <v>1</v>
      </c>
      <c r="N3267">
        <v>63</v>
      </c>
      <c r="O3267" s="5">
        <f t="shared" si="357"/>
        <v>1.64</v>
      </c>
      <c r="P3267">
        <f t="shared" si="358"/>
        <v>70.285714285714292</v>
      </c>
      <c r="Q3267" t="str">
        <f t="shared" si="359"/>
        <v>theater</v>
      </c>
      <c r="R3267" t="str">
        <f t="shared" si="360"/>
        <v>plays</v>
      </c>
      <c r="S3267" t="s">
        <v>8269</v>
      </c>
      <c r="T3267" t="b">
        <v>1</v>
      </c>
      <c r="U3267" t="str">
        <f t="shared" ref="U3267:U3330" si="363">IF(F3267="successful","Successful","Unsuccessful")</f>
        <v>Successful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8244</v>
      </c>
      <c r="I3268" s="10">
        <f t="shared" si="361"/>
        <v>42167.875</v>
      </c>
      <c r="J3268" s="10">
        <f t="shared" si="362"/>
        <v>42136.536134259259</v>
      </c>
      <c r="K3268">
        <v>1434142800</v>
      </c>
      <c r="L3268">
        <v>1431435122</v>
      </c>
      <c r="M3268" t="b">
        <v>1</v>
      </c>
      <c r="N3268">
        <v>163</v>
      </c>
      <c r="O3268" s="5">
        <f t="shared" si="357"/>
        <v>1.3128333333333333</v>
      </c>
      <c r="P3268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t="s">
        <v>8269</v>
      </c>
      <c r="T3268" t="b">
        <v>1</v>
      </c>
      <c r="U3268" t="str">
        <f t="shared" si="363"/>
        <v>Successful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8244</v>
      </c>
      <c r="I3269" s="10">
        <f t="shared" si="361"/>
        <v>42202.757638888885</v>
      </c>
      <c r="J3269" s="10">
        <f t="shared" si="362"/>
        <v>42172.757638888885</v>
      </c>
      <c r="K3269">
        <v>1437156660</v>
      </c>
      <c r="L3269">
        <v>1434564660</v>
      </c>
      <c r="M3269" t="b">
        <v>1</v>
      </c>
      <c r="N3269">
        <v>288</v>
      </c>
      <c r="O3269" s="5">
        <f t="shared" si="357"/>
        <v>1.0209999999999999</v>
      </c>
      <c r="P3269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t="s">
        <v>8269</v>
      </c>
      <c r="T3269" t="b">
        <v>1</v>
      </c>
      <c r="U3269" t="str">
        <f t="shared" si="363"/>
        <v>Successful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8244</v>
      </c>
      <c r="I3270" s="10">
        <f t="shared" si="361"/>
        <v>42606.90425925926</v>
      </c>
      <c r="J3270" s="10">
        <f t="shared" si="362"/>
        <v>42590.90425925926</v>
      </c>
      <c r="K3270">
        <v>1472074928</v>
      </c>
      <c r="L3270">
        <v>1470692528</v>
      </c>
      <c r="M3270" t="b">
        <v>1</v>
      </c>
      <c r="N3270">
        <v>42</v>
      </c>
      <c r="O3270" s="5">
        <f t="shared" si="357"/>
        <v>1.28</v>
      </c>
      <c r="P3270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t="s">
        <v>8269</v>
      </c>
      <c r="T3270" t="b">
        <v>1</v>
      </c>
      <c r="U3270" t="str">
        <f t="shared" si="363"/>
        <v>Successful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8245</v>
      </c>
      <c r="I3271" s="10">
        <f t="shared" si="361"/>
        <v>42171.458333333328</v>
      </c>
      <c r="J3271" s="10">
        <f t="shared" si="362"/>
        <v>42137.395798611113</v>
      </c>
      <c r="K3271">
        <v>1434452400</v>
      </c>
      <c r="L3271">
        <v>1431509397</v>
      </c>
      <c r="M3271" t="b">
        <v>1</v>
      </c>
      <c r="N3271">
        <v>70</v>
      </c>
      <c r="O3271" s="5">
        <f t="shared" si="357"/>
        <v>1.0149999999999999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t="s">
        <v>8269</v>
      </c>
      <c r="T3271" t="b">
        <v>1</v>
      </c>
      <c r="U3271" t="str">
        <f t="shared" si="363"/>
        <v>Successful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8245</v>
      </c>
      <c r="I3272" s="10">
        <f t="shared" si="361"/>
        <v>42197.533159722225</v>
      </c>
      <c r="J3272" s="10">
        <f t="shared" si="362"/>
        <v>42167.533159722225</v>
      </c>
      <c r="K3272">
        <v>1436705265</v>
      </c>
      <c r="L3272">
        <v>1434113265</v>
      </c>
      <c r="M3272" t="b">
        <v>1</v>
      </c>
      <c r="N3272">
        <v>30</v>
      </c>
      <c r="O3272" s="5">
        <f t="shared" si="357"/>
        <v>1.0166666666666666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t="s">
        <v>8269</v>
      </c>
      <c r="T3272" t="b">
        <v>1</v>
      </c>
      <c r="U3272" t="str">
        <f t="shared" si="363"/>
        <v>Successful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8245</v>
      </c>
      <c r="I3273" s="10">
        <f t="shared" si="361"/>
        <v>41945.478877314818</v>
      </c>
      <c r="J3273" s="10">
        <f t="shared" si="362"/>
        <v>41915.437210648146</v>
      </c>
      <c r="K3273">
        <v>1414927775</v>
      </c>
      <c r="L3273">
        <v>1412332175</v>
      </c>
      <c r="M3273" t="b">
        <v>1</v>
      </c>
      <c r="N3273">
        <v>51</v>
      </c>
      <c r="O3273" s="5">
        <f t="shared" si="357"/>
        <v>1.3</v>
      </c>
      <c r="P327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t="s">
        <v>8269</v>
      </c>
      <c r="T3273" t="b">
        <v>1</v>
      </c>
      <c r="U3273" t="str">
        <f t="shared" si="363"/>
        <v>Successful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8244</v>
      </c>
      <c r="I3274" s="10">
        <f t="shared" si="361"/>
        <v>42314.541770833333</v>
      </c>
      <c r="J3274" s="10">
        <f t="shared" si="362"/>
        <v>42284.500104166669</v>
      </c>
      <c r="K3274">
        <v>1446814809</v>
      </c>
      <c r="L3274">
        <v>1444219209</v>
      </c>
      <c r="M3274" t="b">
        <v>1</v>
      </c>
      <c r="N3274">
        <v>145</v>
      </c>
      <c r="O3274" s="5">
        <f t="shared" si="357"/>
        <v>1.5443</v>
      </c>
      <c r="P3274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t="s">
        <v>8269</v>
      </c>
      <c r="T3274" t="b">
        <v>1</v>
      </c>
      <c r="U3274" t="str">
        <f t="shared" si="363"/>
        <v>Successful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8244</v>
      </c>
      <c r="I3275" s="10">
        <f t="shared" si="361"/>
        <v>42627.791666666672</v>
      </c>
      <c r="J3275" s="10">
        <f t="shared" si="362"/>
        <v>42611.801412037035</v>
      </c>
      <c r="K3275">
        <v>1473879600</v>
      </c>
      <c r="L3275">
        <v>1472498042</v>
      </c>
      <c r="M3275" t="b">
        <v>1</v>
      </c>
      <c r="N3275">
        <v>21</v>
      </c>
      <c r="O3275" s="5">
        <f t="shared" si="357"/>
        <v>1.0740000000000001</v>
      </c>
      <c r="P327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t="s">
        <v>8269</v>
      </c>
      <c r="T3275" t="b">
        <v>1</v>
      </c>
      <c r="U3275" t="str">
        <f t="shared" si="363"/>
        <v>Successful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8244</v>
      </c>
      <c r="I3276" s="10">
        <f t="shared" si="361"/>
        <v>42444.875</v>
      </c>
      <c r="J3276" s="10">
        <f t="shared" si="362"/>
        <v>42400.704537037032</v>
      </c>
      <c r="K3276">
        <v>1458075600</v>
      </c>
      <c r="L3276">
        <v>1454259272</v>
      </c>
      <c r="M3276" t="b">
        <v>1</v>
      </c>
      <c r="N3276">
        <v>286</v>
      </c>
      <c r="O3276" s="5">
        <f t="shared" si="357"/>
        <v>1.0132258064516129</v>
      </c>
      <c r="P3276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t="s">
        <v>8269</v>
      </c>
      <c r="T3276" t="b">
        <v>1</v>
      </c>
      <c r="U3276" t="str">
        <f t="shared" si="363"/>
        <v>Successful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8244</v>
      </c>
      <c r="I3277" s="10">
        <f t="shared" si="361"/>
        <v>42044.1875</v>
      </c>
      <c r="J3277" s="10">
        <f t="shared" si="362"/>
        <v>42017.88045138889</v>
      </c>
      <c r="K3277">
        <v>1423456200</v>
      </c>
      <c r="L3277">
        <v>1421183271</v>
      </c>
      <c r="M3277" t="b">
        <v>1</v>
      </c>
      <c r="N3277">
        <v>12</v>
      </c>
      <c r="O3277" s="5">
        <f t="shared" si="357"/>
        <v>1.0027777777777778</v>
      </c>
      <c r="P327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t="s">
        <v>8269</v>
      </c>
      <c r="T3277" t="b">
        <v>1</v>
      </c>
      <c r="U3277" t="str">
        <f t="shared" si="363"/>
        <v>Successful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8249</v>
      </c>
      <c r="I3278" s="10">
        <f t="shared" si="361"/>
        <v>42461.165972222225</v>
      </c>
      <c r="J3278" s="10">
        <f t="shared" si="362"/>
        <v>42426.949988425928</v>
      </c>
      <c r="K3278">
        <v>1459483140</v>
      </c>
      <c r="L3278">
        <v>1456526879</v>
      </c>
      <c r="M3278" t="b">
        <v>1</v>
      </c>
      <c r="N3278">
        <v>100</v>
      </c>
      <c r="O3278" s="5">
        <f t="shared" si="357"/>
        <v>1.1684444444444444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t="s">
        <v>8269</v>
      </c>
      <c r="T3278" t="b">
        <v>1</v>
      </c>
      <c r="U3278" t="str">
        <f t="shared" si="363"/>
        <v>Successful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8245</v>
      </c>
      <c r="I3279" s="10">
        <f t="shared" si="361"/>
        <v>41961.724606481483</v>
      </c>
      <c r="J3279" s="10">
        <f t="shared" si="362"/>
        <v>41931.682939814811</v>
      </c>
      <c r="K3279">
        <v>1416331406</v>
      </c>
      <c r="L3279">
        <v>1413735806</v>
      </c>
      <c r="M3279" t="b">
        <v>1</v>
      </c>
      <c r="N3279">
        <v>100</v>
      </c>
      <c r="O3279" s="5">
        <f t="shared" si="357"/>
        <v>1.0860000000000001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t="s">
        <v>8269</v>
      </c>
      <c r="T3279" t="b">
        <v>1</v>
      </c>
      <c r="U3279" t="str">
        <f t="shared" si="363"/>
        <v>Successful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8245</v>
      </c>
      <c r="I3280" s="10">
        <f t="shared" si="361"/>
        <v>42154.848414351851</v>
      </c>
      <c r="J3280" s="10">
        <f t="shared" si="362"/>
        <v>42124.848414351851</v>
      </c>
      <c r="K3280">
        <v>1433017303</v>
      </c>
      <c r="L3280">
        <v>1430425303</v>
      </c>
      <c r="M3280" t="b">
        <v>1</v>
      </c>
      <c r="N3280">
        <v>34</v>
      </c>
      <c r="O3280" s="5">
        <f t="shared" si="357"/>
        <v>1.034</v>
      </c>
      <c r="P3280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t="s">
        <v>8269</v>
      </c>
      <c r="T3280" t="b">
        <v>1</v>
      </c>
      <c r="U3280" t="str">
        <f t="shared" si="363"/>
        <v>Successful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8244</v>
      </c>
      <c r="I3281" s="10">
        <f t="shared" si="361"/>
        <v>42461.06086805556</v>
      </c>
      <c r="J3281" s="10">
        <f t="shared" si="362"/>
        <v>42431.102534722224</v>
      </c>
      <c r="K3281">
        <v>1459474059</v>
      </c>
      <c r="L3281">
        <v>1456885659</v>
      </c>
      <c r="M3281" t="b">
        <v>0</v>
      </c>
      <c r="N3281">
        <v>63</v>
      </c>
      <c r="O3281" s="5">
        <f t="shared" si="357"/>
        <v>1.1427586206896552</v>
      </c>
      <c r="P3281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t="s">
        <v>8269</v>
      </c>
      <c r="T3281" t="b">
        <v>1</v>
      </c>
      <c r="U3281" t="str">
        <f t="shared" si="363"/>
        <v>Successful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8244</v>
      </c>
      <c r="I3282" s="10">
        <f t="shared" si="361"/>
        <v>42156.208333333328</v>
      </c>
      <c r="J3282" s="10">
        <f t="shared" si="362"/>
        <v>42121.756921296299</v>
      </c>
      <c r="K3282">
        <v>1433134800</v>
      </c>
      <c r="L3282">
        <v>1430158198</v>
      </c>
      <c r="M3282" t="b">
        <v>0</v>
      </c>
      <c r="N3282">
        <v>30</v>
      </c>
      <c r="O3282" s="5">
        <f t="shared" si="357"/>
        <v>1.03</v>
      </c>
      <c r="P3282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t="s">
        <v>8269</v>
      </c>
      <c r="T3282" t="b">
        <v>1</v>
      </c>
      <c r="U3282" t="str">
        <f t="shared" si="363"/>
        <v>Successful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8244</v>
      </c>
      <c r="I3283" s="10">
        <f t="shared" si="361"/>
        <v>42249.019733796296</v>
      </c>
      <c r="J3283" s="10">
        <f t="shared" si="362"/>
        <v>42219.019733796296</v>
      </c>
      <c r="K3283">
        <v>1441153705</v>
      </c>
      <c r="L3283">
        <v>1438561705</v>
      </c>
      <c r="M3283" t="b">
        <v>0</v>
      </c>
      <c r="N3283">
        <v>47</v>
      </c>
      <c r="O3283" s="5">
        <f t="shared" si="357"/>
        <v>1.216</v>
      </c>
      <c r="P328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t="s">
        <v>8269</v>
      </c>
      <c r="T3283" t="b">
        <v>1</v>
      </c>
      <c r="U3283" t="str">
        <f t="shared" si="363"/>
        <v>Successful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8244</v>
      </c>
      <c r="I3284" s="10">
        <f t="shared" si="361"/>
        <v>42489.19430555556</v>
      </c>
      <c r="J3284" s="10">
        <f t="shared" si="362"/>
        <v>42445.19430555556</v>
      </c>
      <c r="K3284">
        <v>1461904788</v>
      </c>
      <c r="L3284">
        <v>1458103188</v>
      </c>
      <c r="M3284" t="b">
        <v>0</v>
      </c>
      <c r="N3284">
        <v>237</v>
      </c>
      <c r="O3284" s="5">
        <f t="shared" si="357"/>
        <v>1.026467741935484</v>
      </c>
      <c r="P3284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t="s">
        <v>8269</v>
      </c>
      <c r="T3284" t="b">
        <v>1</v>
      </c>
      <c r="U3284" t="str">
        <f t="shared" si="363"/>
        <v>Successful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8245</v>
      </c>
      <c r="I3285" s="10">
        <f t="shared" si="361"/>
        <v>42410.875</v>
      </c>
      <c r="J3285" s="10">
        <f t="shared" si="362"/>
        <v>42379.74418981481</v>
      </c>
      <c r="K3285">
        <v>1455138000</v>
      </c>
      <c r="L3285">
        <v>1452448298</v>
      </c>
      <c r="M3285" t="b">
        <v>0</v>
      </c>
      <c r="N3285">
        <v>47</v>
      </c>
      <c r="O3285" s="5">
        <f t="shared" si="357"/>
        <v>1.0475000000000001</v>
      </c>
      <c r="P328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t="s">
        <v>8269</v>
      </c>
      <c r="T3285" t="b">
        <v>1</v>
      </c>
      <c r="U3285" t="str">
        <f t="shared" si="363"/>
        <v>Successful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8244</v>
      </c>
      <c r="I3286" s="10">
        <f t="shared" si="361"/>
        <v>42398.249305555553</v>
      </c>
      <c r="J3286" s="10">
        <f t="shared" si="362"/>
        <v>42380.884872685187</v>
      </c>
      <c r="K3286">
        <v>1454047140</v>
      </c>
      <c r="L3286">
        <v>1452546853</v>
      </c>
      <c r="M3286" t="b">
        <v>0</v>
      </c>
      <c r="N3286">
        <v>15</v>
      </c>
      <c r="O3286" s="5">
        <f t="shared" si="357"/>
        <v>1.016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t="s">
        <v>8269</v>
      </c>
      <c r="T3286" t="b">
        <v>1</v>
      </c>
      <c r="U3286" t="str">
        <f t="shared" si="363"/>
        <v>Successful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8244</v>
      </c>
      <c r="I3287" s="10">
        <f t="shared" si="361"/>
        <v>42794.208333333328</v>
      </c>
      <c r="J3287" s="10">
        <f t="shared" si="362"/>
        <v>42762.942430555559</v>
      </c>
      <c r="K3287">
        <v>1488258000</v>
      </c>
      <c r="L3287">
        <v>1485556626</v>
      </c>
      <c r="M3287" t="b">
        <v>0</v>
      </c>
      <c r="N3287">
        <v>81</v>
      </c>
      <c r="O3287" s="5">
        <f t="shared" si="357"/>
        <v>1.1210242048409682</v>
      </c>
      <c r="P328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t="s">
        <v>8269</v>
      </c>
      <c r="T3287" t="b">
        <v>1</v>
      </c>
      <c r="U3287" t="str">
        <f t="shared" si="363"/>
        <v>Successful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8244</v>
      </c>
      <c r="I3288" s="10">
        <f t="shared" si="361"/>
        <v>42597.840069444443</v>
      </c>
      <c r="J3288" s="10">
        <f t="shared" si="362"/>
        <v>42567.840069444443</v>
      </c>
      <c r="K3288">
        <v>1471291782</v>
      </c>
      <c r="L3288">
        <v>1468699782</v>
      </c>
      <c r="M3288" t="b">
        <v>0</v>
      </c>
      <c r="N3288">
        <v>122</v>
      </c>
      <c r="O3288" s="5">
        <f t="shared" si="357"/>
        <v>1.0176666666666667</v>
      </c>
      <c r="P3288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t="s">
        <v>8269</v>
      </c>
      <c r="T3288" t="b">
        <v>1</v>
      </c>
      <c r="U3288" t="str">
        <f t="shared" si="363"/>
        <v>Successful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8249</v>
      </c>
      <c r="I3289" s="10">
        <f t="shared" si="361"/>
        <v>42336.750324074077</v>
      </c>
      <c r="J3289" s="10">
        <f t="shared" si="362"/>
        <v>42311.750324074077</v>
      </c>
      <c r="K3289">
        <v>1448733628</v>
      </c>
      <c r="L3289">
        <v>1446573628</v>
      </c>
      <c r="M3289" t="b">
        <v>0</v>
      </c>
      <c r="N3289">
        <v>34</v>
      </c>
      <c r="O3289" s="5">
        <f t="shared" si="357"/>
        <v>1</v>
      </c>
      <c r="P3289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t="s">
        <v>8269</v>
      </c>
      <c r="T3289" t="b">
        <v>1</v>
      </c>
      <c r="U3289" t="str">
        <f t="shared" si="363"/>
        <v>Successful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8245</v>
      </c>
      <c r="I3290" s="10">
        <f t="shared" si="361"/>
        <v>42541.958333333328</v>
      </c>
      <c r="J3290" s="10">
        <f t="shared" si="362"/>
        <v>42505.774479166663</v>
      </c>
      <c r="K3290">
        <v>1466463600</v>
      </c>
      <c r="L3290">
        <v>1463337315</v>
      </c>
      <c r="M3290" t="b">
        <v>0</v>
      </c>
      <c r="N3290">
        <v>207</v>
      </c>
      <c r="O3290" s="5">
        <f t="shared" si="357"/>
        <v>1.0026489999999999</v>
      </c>
      <c r="P3290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t="s">
        <v>8269</v>
      </c>
      <c r="T3290" t="b">
        <v>1</v>
      </c>
      <c r="U3290" t="str">
        <f t="shared" si="363"/>
        <v>Successful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8245</v>
      </c>
      <c r="I3291" s="10">
        <f t="shared" si="361"/>
        <v>42786.368078703701</v>
      </c>
      <c r="J3291" s="10">
        <f t="shared" si="362"/>
        <v>42758.368078703701</v>
      </c>
      <c r="K3291">
        <v>1487580602</v>
      </c>
      <c r="L3291">
        <v>1485161402</v>
      </c>
      <c r="M3291" t="b">
        <v>0</v>
      </c>
      <c r="N3291">
        <v>25</v>
      </c>
      <c r="O3291" s="5">
        <f t="shared" si="357"/>
        <v>1.3304200000000002</v>
      </c>
      <c r="P3291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t="s">
        <v>8269</v>
      </c>
      <c r="T3291" t="b">
        <v>1</v>
      </c>
      <c r="U3291" t="str">
        <f t="shared" si="363"/>
        <v>Successful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8245</v>
      </c>
      <c r="I3292" s="10">
        <f t="shared" si="361"/>
        <v>42805.51494212963</v>
      </c>
      <c r="J3292" s="10">
        <f t="shared" si="362"/>
        <v>42775.51494212963</v>
      </c>
      <c r="K3292">
        <v>1489234891</v>
      </c>
      <c r="L3292">
        <v>1486642891</v>
      </c>
      <c r="M3292" t="b">
        <v>0</v>
      </c>
      <c r="N3292">
        <v>72</v>
      </c>
      <c r="O3292" s="5">
        <f t="shared" si="357"/>
        <v>1.212</v>
      </c>
      <c r="P3292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t="s">
        <v>8269</v>
      </c>
      <c r="T3292" t="b">
        <v>1</v>
      </c>
      <c r="U3292" t="str">
        <f t="shared" si="363"/>
        <v>Successful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8244</v>
      </c>
      <c r="I3293" s="10">
        <f t="shared" si="361"/>
        <v>42264.165972222225</v>
      </c>
      <c r="J3293" s="10">
        <f t="shared" si="362"/>
        <v>42232.702546296292</v>
      </c>
      <c r="K3293">
        <v>1442462340</v>
      </c>
      <c r="L3293">
        <v>1439743900</v>
      </c>
      <c r="M3293" t="b">
        <v>0</v>
      </c>
      <c r="N3293">
        <v>14</v>
      </c>
      <c r="O3293" s="5">
        <f t="shared" si="357"/>
        <v>1.1399999999999999</v>
      </c>
      <c r="P329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t="s">
        <v>8269</v>
      </c>
      <c r="T3293" t="b">
        <v>1</v>
      </c>
      <c r="U3293" t="str">
        <f t="shared" si="363"/>
        <v>Successful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8245</v>
      </c>
      <c r="I3294" s="10">
        <f t="shared" si="361"/>
        <v>42342.811898148153</v>
      </c>
      <c r="J3294" s="10">
        <f t="shared" si="362"/>
        <v>42282.770231481481</v>
      </c>
      <c r="K3294">
        <v>1449257348</v>
      </c>
      <c r="L3294">
        <v>1444069748</v>
      </c>
      <c r="M3294" t="b">
        <v>0</v>
      </c>
      <c r="N3294">
        <v>15</v>
      </c>
      <c r="O3294" s="5">
        <f t="shared" si="357"/>
        <v>2.8613861386138613</v>
      </c>
      <c r="P3294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t="s">
        <v>8269</v>
      </c>
      <c r="T3294" t="b">
        <v>1</v>
      </c>
      <c r="U3294" t="str">
        <f t="shared" si="363"/>
        <v>Successful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8248</v>
      </c>
      <c r="I3295" s="10">
        <f t="shared" si="361"/>
        <v>42798.425370370373</v>
      </c>
      <c r="J3295" s="10">
        <f t="shared" si="362"/>
        <v>42768.425370370373</v>
      </c>
      <c r="K3295">
        <v>1488622352</v>
      </c>
      <c r="L3295">
        <v>1486030352</v>
      </c>
      <c r="M3295" t="b">
        <v>0</v>
      </c>
      <c r="N3295">
        <v>91</v>
      </c>
      <c r="O3295" s="5">
        <f t="shared" si="357"/>
        <v>1.7044444444444444</v>
      </c>
      <c r="P329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t="s">
        <v>8269</v>
      </c>
      <c r="T3295" t="b">
        <v>1</v>
      </c>
      <c r="U3295" t="str">
        <f t="shared" si="363"/>
        <v>Successful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8245</v>
      </c>
      <c r="I3296" s="10">
        <f t="shared" si="361"/>
        <v>42171.541134259256</v>
      </c>
      <c r="J3296" s="10">
        <f t="shared" si="362"/>
        <v>42141.541134259256</v>
      </c>
      <c r="K3296">
        <v>1434459554</v>
      </c>
      <c r="L3296">
        <v>1431867554</v>
      </c>
      <c r="M3296" t="b">
        <v>0</v>
      </c>
      <c r="N3296">
        <v>24</v>
      </c>
      <c r="O3296" s="5">
        <f t="shared" si="357"/>
        <v>1.1833333333333333</v>
      </c>
      <c r="P3296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t="s">
        <v>8269</v>
      </c>
      <c r="T3296" t="b">
        <v>1</v>
      </c>
      <c r="U3296" t="str">
        <f t="shared" si="363"/>
        <v>Successful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8245</v>
      </c>
      <c r="I3297" s="10">
        <f t="shared" si="361"/>
        <v>42639.442465277782</v>
      </c>
      <c r="J3297" s="10">
        <f t="shared" si="362"/>
        <v>42609.442465277782</v>
      </c>
      <c r="K3297">
        <v>1474886229</v>
      </c>
      <c r="L3297">
        <v>1472294229</v>
      </c>
      <c r="M3297" t="b">
        <v>0</v>
      </c>
      <c r="N3297">
        <v>27</v>
      </c>
      <c r="O3297" s="5">
        <f t="shared" si="357"/>
        <v>1.0285857142857142</v>
      </c>
      <c r="P329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t="s">
        <v>8269</v>
      </c>
      <c r="T3297" t="b">
        <v>1</v>
      </c>
      <c r="U3297" t="str">
        <f t="shared" si="363"/>
        <v>Successful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8245</v>
      </c>
      <c r="I3298" s="10">
        <f t="shared" si="361"/>
        <v>42330.916666666672</v>
      </c>
      <c r="J3298" s="10">
        <f t="shared" si="362"/>
        <v>42309.756620370375</v>
      </c>
      <c r="K3298">
        <v>1448229600</v>
      </c>
      <c r="L3298">
        <v>1446401372</v>
      </c>
      <c r="M3298" t="b">
        <v>0</v>
      </c>
      <c r="N3298">
        <v>47</v>
      </c>
      <c r="O3298" s="5">
        <f t="shared" si="357"/>
        <v>1.4406666666666668</v>
      </c>
      <c r="P3298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t="s">
        <v>8269</v>
      </c>
      <c r="T3298" t="b">
        <v>1</v>
      </c>
      <c r="U3298" t="str">
        <f t="shared" si="363"/>
        <v>Successful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8245</v>
      </c>
      <c r="I3299" s="10">
        <f t="shared" si="361"/>
        <v>42212.957638888889</v>
      </c>
      <c r="J3299" s="10">
        <f t="shared" si="362"/>
        <v>42193.771481481483</v>
      </c>
      <c r="K3299">
        <v>1438037940</v>
      </c>
      <c r="L3299">
        <v>1436380256</v>
      </c>
      <c r="M3299" t="b">
        <v>0</v>
      </c>
      <c r="N3299">
        <v>44</v>
      </c>
      <c r="O3299" s="5">
        <f t="shared" si="357"/>
        <v>1.0007272727272727</v>
      </c>
      <c r="P3299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t="s">
        <v>8269</v>
      </c>
      <c r="T3299" t="b">
        <v>1</v>
      </c>
      <c r="U3299" t="str">
        <f t="shared" si="363"/>
        <v>Successful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8244</v>
      </c>
      <c r="I3300" s="10">
        <f t="shared" si="361"/>
        <v>42260</v>
      </c>
      <c r="J3300" s="10">
        <f t="shared" si="362"/>
        <v>42239.957962962959</v>
      </c>
      <c r="K3300">
        <v>1442102400</v>
      </c>
      <c r="L3300">
        <v>1440370768</v>
      </c>
      <c r="M3300" t="b">
        <v>0</v>
      </c>
      <c r="N3300">
        <v>72</v>
      </c>
      <c r="O3300" s="5">
        <f t="shared" si="357"/>
        <v>1.0173000000000001</v>
      </c>
      <c r="P3300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t="s">
        <v>8269</v>
      </c>
      <c r="T3300" t="b">
        <v>1</v>
      </c>
      <c r="U3300" t="str">
        <f t="shared" si="363"/>
        <v>Successful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8244</v>
      </c>
      <c r="I3301" s="10">
        <f t="shared" si="361"/>
        <v>42291.917395833334</v>
      </c>
      <c r="J3301" s="10">
        <f t="shared" si="362"/>
        <v>42261.917395833334</v>
      </c>
      <c r="K3301">
        <v>1444860063</v>
      </c>
      <c r="L3301">
        <v>1442268063</v>
      </c>
      <c r="M3301" t="b">
        <v>0</v>
      </c>
      <c r="N3301">
        <v>63</v>
      </c>
      <c r="O3301" s="5">
        <f t="shared" si="357"/>
        <v>1.1619999999999999</v>
      </c>
      <c r="P3301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t="s">
        <v>8269</v>
      </c>
      <c r="T3301" t="b">
        <v>1</v>
      </c>
      <c r="U3301" t="str">
        <f t="shared" si="363"/>
        <v>Successful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8244</v>
      </c>
      <c r="I3302" s="10">
        <f t="shared" si="361"/>
        <v>42123.743773148148</v>
      </c>
      <c r="J3302" s="10">
        <f t="shared" si="362"/>
        <v>42102.743773148148</v>
      </c>
      <c r="K3302">
        <v>1430329862</v>
      </c>
      <c r="L3302">
        <v>1428515462</v>
      </c>
      <c r="M3302" t="b">
        <v>0</v>
      </c>
      <c r="N3302">
        <v>88</v>
      </c>
      <c r="O3302" s="5">
        <f t="shared" si="357"/>
        <v>1.3616666666666666</v>
      </c>
      <c r="P3302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t="s">
        <v>8269</v>
      </c>
      <c r="T3302" t="b">
        <v>1</v>
      </c>
      <c r="U3302" t="str">
        <f t="shared" si="363"/>
        <v>Successful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8244</v>
      </c>
      <c r="I3303" s="10">
        <f t="shared" si="361"/>
        <v>42583.290972222225</v>
      </c>
      <c r="J3303" s="10">
        <f t="shared" si="362"/>
        <v>42538.735833333332</v>
      </c>
      <c r="K3303">
        <v>1470034740</v>
      </c>
      <c r="L3303">
        <v>1466185176</v>
      </c>
      <c r="M3303" t="b">
        <v>0</v>
      </c>
      <c r="N3303">
        <v>70</v>
      </c>
      <c r="O3303" s="5">
        <f t="shared" si="357"/>
        <v>1.3346666666666667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t="s">
        <v>8269</v>
      </c>
      <c r="T3303" t="b">
        <v>1</v>
      </c>
      <c r="U3303" t="str">
        <f t="shared" si="363"/>
        <v>Successful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8247</v>
      </c>
      <c r="I3304" s="10">
        <f t="shared" si="361"/>
        <v>42711.35157407407</v>
      </c>
      <c r="J3304" s="10">
        <f t="shared" si="362"/>
        <v>42681.35157407407</v>
      </c>
      <c r="K3304">
        <v>1481099176</v>
      </c>
      <c r="L3304">
        <v>1478507176</v>
      </c>
      <c r="M3304" t="b">
        <v>0</v>
      </c>
      <c r="N3304">
        <v>50</v>
      </c>
      <c r="O3304" s="5">
        <f t="shared" si="357"/>
        <v>1.0339285714285715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t="s">
        <v>8269</v>
      </c>
      <c r="T3304" t="b">
        <v>1</v>
      </c>
      <c r="U3304" t="str">
        <f t="shared" si="363"/>
        <v>Successful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8244</v>
      </c>
      <c r="I3305" s="10">
        <f t="shared" si="361"/>
        <v>42091.609768518523</v>
      </c>
      <c r="J3305" s="10">
        <f t="shared" si="362"/>
        <v>42056.65143518518</v>
      </c>
      <c r="K3305">
        <v>1427553484</v>
      </c>
      <c r="L3305">
        <v>1424533084</v>
      </c>
      <c r="M3305" t="b">
        <v>0</v>
      </c>
      <c r="N3305">
        <v>35</v>
      </c>
      <c r="O3305" s="5">
        <f t="shared" si="357"/>
        <v>1.1588888888888889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t="s">
        <v>8269</v>
      </c>
      <c r="T3305" t="b">
        <v>1</v>
      </c>
      <c r="U3305" t="str">
        <f t="shared" si="363"/>
        <v>Successful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8244</v>
      </c>
      <c r="I3306" s="10">
        <f t="shared" si="361"/>
        <v>42726.624444444446</v>
      </c>
      <c r="J3306" s="10">
        <f t="shared" si="362"/>
        <v>42696.624444444446</v>
      </c>
      <c r="K3306">
        <v>1482418752</v>
      </c>
      <c r="L3306">
        <v>1479826752</v>
      </c>
      <c r="M3306" t="b">
        <v>0</v>
      </c>
      <c r="N3306">
        <v>175</v>
      </c>
      <c r="O3306" s="5">
        <f t="shared" si="357"/>
        <v>1.0451666666666666</v>
      </c>
      <c r="P3306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t="s">
        <v>8269</v>
      </c>
      <c r="T3306" t="b">
        <v>1</v>
      </c>
      <c r="U3306" t="str">
        <f t="shared" si="363"/>
        <v>Successful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8244</v>
      </c>
      <c r="I3307" s="10">
        <f t="shared" si="361"/>
        <v>42216.855879629627</v>
      </c>
      <c r="J3307" s="10">
        <f t="shared" si="362"/>
        <v>42186.855879629627</v>
      </c>
      <c r="K3307">
        <v>1438374748</v>
      </c>
      <c r="L3307">
        <v>1435782748</v>
      </c>
      <c r="M3307" t="b">
        <v>0</v>
      </c>
      <c r="N3307">
        <v>20</v>
      </c>
      <c r="O3307" s="5">
        <f t="shared" si="357"/>
        <v>1.0202500000000001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t="s">
        <v>8269</v>
      </c>
      <c r="T3307" t="b">
        <v>1</v>
      </c>
      <c r="U3307" t="str">
        <f t="shared" si="363"/>
        <v>Successful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8244</v>
      </c>
      <c r="I3308" s="10">
        <f t="shared" si="361"/>
        <v>42531.125</v>
      </c>
      <c r="J3308" s="10">
        <f t="shared" si="362"/>
        <v>42493.219236111108</v>
      </c>
      <c r="K3308">
        <v>1465527600</v>
      </c>
      <c r="L3308">
        <v>1462252542</v>
      </c>
      <c r="M3308" t="b">
        <v>0</v>
      </c>
      <c r="N3308">
        <v>54</v>
      </c>
      <c r="O3308" s="5">
        <f t="shared" si="357"/>
        <v>1.7533333333333334</v>
      </c>
      <c r="P3308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t="s">
        <v>8269</v>
      </c>
      <c r="T3308" t="b">
        <v>1</v>
      </c>
      <c r="U3308" t="str">
        <f t="shared" si="363"/>
        <v>Successful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8244</v>
      </c>
      <c r="I3309" s="10">
        <f t="shared" si="361"/>
        <v>42505.057164351849</v>
      </c>
      <c r="J3309" s="10">
        <f t="shared" si="362"/>
        <v>42475.057164351849</v>
      </c>
      <c r="K3309">
        <v>1463275339</v>
      </c>
      <c r="L3309">
        <v>1460683339</v>
      </c>
      <c r="M3309" t="b">
        <v>0</v>
      </c>
      <c r="N3309">
        <v>20</v>
      </c>
      <c r="O3309" s="5">
        <f t="shared" si="357"/>
        <v>1.0668</v>
      </c>
      <c r="P3309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t="s">
        <v>8269</v>
      </c>
      <c r="T3309" t="b">
        <v>1</v>
      </c>
      <c r="U3309" t="str">
        <f t="shared" si="363"/>
        <v>Successful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8244</v>
      </c>
      <c r="I3310" s="10">
        <f t="shared" si="361"/>
        <v>42473.876909722225</v>
      </c>
      <c r="J3310" s="10">
        <f t="shared" si="362"/>
        <v>42452.876909722225</v>
      </c>
      <c r="K3310">
        <v>1460581365</v>
      </c>
      <c r="L3310">
        <v>1458766965</v>
      </c>
      <c r="M3310" t="b">
        <v>0</v>
      </c>
      <c r="N3310">
        <v>57</v>
      </c>
      <c r="O3310" s="5">
        <f t="shared" si="357"/>
        <v>1.2228571428571429</v>
      </c>
      <c r="P3310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t="s">
        <v>8269</v>
      </c>
      <c r="T3310" t="b">
        <v>1</v>
      </c>
      <c r="U3310" t="str">
        <f t="shared" si="363"/>
        <v>Successful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8245</v>
      </c>
      <c r="I3311" s="10">
        <f t="shared" si="361"/>
        <v>42659.650208333333</v>
      </c>
      <c r="J3311" s="10">
        <f t="shared" si="362"/>
        <v>42628.650208333333</v>
      </c>
      <c r="K3311">
        <v>1476632178</v>
      </c>
      <c r="L3311">
        <v>1473953778</v>
      </c>
      <c r="M3311" t="b">
        <v>0</v>
      </c>
      <c r="N3311">
        <v>31</v>
      </c>
      <c r="O3311" s="5">
        <f t="shared" si="357"/>
        <v>1.5942857142857143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t="s">
        <v>8269</v>
      </c>
      <c r="T3311" t="b">
        <v>1</v>
      </c>
      <c r="U3311" t="str">
        <f t="shared" si="363"/>
        <v>Successful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8244</v>
      </c>
      <c r="I3312" s="10">
        <f t="shared" si="361"/>
        <v>42283.928530092591</v>
      </c>
      <c r="J3312" s="10">
        <f t="shared" si="362"/>
        <v>42253.928530092591</v>
      </c>
      <c r="K3312">
        <v>1444169825</v>
      </c>
      <c r="L3312">
        <v>1441577825</v>
      </c>
      <c r="M3312" t="b">
        <v>0</v>
      </c>
      <c r="N3312">
        <v>31</v>
      </c>
      <c r="O3312" s="5">
        <f t="shared" si="357"/>
        <v>1.0007692307692309</v>
      </c>
      <c r="P3312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t="s">
        <v>8269</v>
      </c>
      <c r="T3312" t="b">
        <v>1</v>
      </c>
      <c r="U3312" t="str">
        <f t="shared" si="363"/>
        <v>Successful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8244</v>
      </c>
      <c r="I3313" s="10">
        <f t="shared" si="361"/>
        <v>42294.29178240741</v>
      </c>
      <c r="J3313" s="10">
        <f t="shared" si="362"/>
        <v>42264.29178240741</v>
      </c>
      <c r="K3313">
        <v>1445065210</v>
      </c>
      <c r="L3313">
        <v>1442473210</v>
      </c>
      <c r="M3313" t="b">
        <v>0</v>
      </c>
      <c r="N3313">
        <v>45</v>
      </c>
      <c r="O3313" s="5">
        <f t="shared" si="357"/>
        <v>1.0984</v>
      </c>
      <c r="P331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t="s">
        <v>8269</v>
      </c>
      <c r="T3313" t="b">
        <v>1</v>
      </c>
      <c r="U3313" t="str">
        <f t="shared" si="363"/>
        <v>Successful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8244</v>
      </c>
      <c r="I3314" s="10">
        <f t="shared" si="361"/>
        <v>42685.916666666672</v>
      </c>
      <c r="J3314" s="10">
        <f t="shared" si="362"/>
        <v>42664.809560185182</v>
      </c>
      <c r="K3314">
        <v>1478901600</v>
      </c>
      <c r="L3314">
        <v>1477077946</v>
      </c>
      <c r="M3314" t="b">
        <v>0</v>
      </c>
      <c r="N3314">
        <v>41</v>
      </c>
      <c r="O3314" s="5">
        <f t="shared" si="357"/>
        <v>1.0004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t="s">
        <v>8269</v>
      </c>
      <c r="T3314" t="b">
        <v>1</v>
      </c>
      <c r="U3314" t="str">
        <f t="shared" si="363"/>
        <v>Successful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8244</v>
      </c>
      <c r="I3315" s="10">
        <f t="shared" si="361"/>
        <v>42396.041666666672</v>
      </c>
      <c r="J3315" s="10">
        <f t="shared" si="362"/>
        <v>42382.244409722218</v>
      </c>
      <c r="K3315">
        <v>1453856400</v>
      </c>
      <c r="L3315">
        <v>1452664317</v>
      </c>
      <c r="M3315" t="b">
        <v>0</v>
      </c>
      <c r="N3315">
        <v>29</v>
      </c>
      <c r="O3315" s="5">
        <f t="shared" si="357"/>
        <v>1.1605000000000001</v>
      </c>
      <c r="P331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t="s">
        <v>8269</v>
      </c>
      <c r="T3315" t="b">
        <v>1</v>
      </c>
      <c r="U3315" t="str">
        <f t="shared" si="363"/>
        <v>Successful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8245</v>
      </c>
      <c r="I3316" s="10">
        <f t="shared" si="361"/>
        <v>42132.836805555555</v>
      </c>
      <c r="J3316" s="10">
        <f t="shared" si="362"/>
        <v>42105.267488425925</v>
      </c>
      <c r="K3316">
        <v>1431115500</v>
      </c>
      <c r="L3316">
        <v>1428733511</v>
      </c>
      <c r="M3316" t="b">
        <v>0</v>
      </c>
      <c r="N3316">
        <v>58</v>
      </c>
      <c r="O3316" s="5">
        <f t="shared" si="357"/>
        <v>2.1074999999999999</v>
      </c>
      <c r="P3316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t="s">
        <v>8269</v>
      </c>
      <c r="T3316" t="b">
        <v>1</v>
      </c>
      <c r="U3316" t="str">
        <f t="shared" si="363"/>
        <v>Successful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8245</v>
      </c>
      <c r="I3317" s="10">
        <f t="shared" si="361"/>
        <v>42496.303715277776</v>
      </c>
      <c r="J3317" s="10">
        <f t="shared" si="362"/>
        <v>42466.303715277776</v>
      </c>
      <c r="K3317">
        <v>1462519041</v>
      </c>
      <c r="L3317">
        <v>1459927041</v>
      </c>
      <c r="M3317" t="b">
        <v>0</v>
      </c>
      <c r="N3317">
        <v>89</v>
      </c>
      <c r="O3317" s="5">
        <f t="shared" si="357"/>
        <v>1.1000000000000001</v>
      </c>
      <c r="P331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t="s">
        <v>8269</v>
      </c>
      <c r="T3317" t="b">
        <v>1</v>
      </c>
      <c r="U3317" t="str">
        <f t="shared" si="363"/>
        <v>Successful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8244</v>
      </c>
      <c r="I3318" s="10">
        <f t="shared" si="361"/>
        <v>41859.579166666663</v>
      </c>
      <c r="J3318" s="10">
        <f t="shared" si="362"/>
        <v>41826.871238425927</v>
      </c>
      <c r="K3318">
        <v>1407506040</v>
      </c>
      <c r="L3318">
        <v>1404680075</v>
      </c>
      <c r="M3318" t="b">
        <v>0</v>
      </c>
      <c r="N3318">
        <v>125</v>
      </c>
      <c r="O3318" s="5">
        <f t="shared" si="357"/>
        <v>1.0008673425918038</v>
      </c>
      <c r="P3318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t="s">
        <v>8269</v>
      </c>
      <c r="T3318" t="b">
        <v>1</v>
      </c>
      <c r="U3318" t="str">
        <f t="shared" si="363"/>
        <v>Successful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8244</v>
      </c>
      <c r="I3319" s="10">
        <f t="shared" si="361"/>
        <v>42529.039629629631</v>
      </c>
      <c r="J3319" s="10">
        <f t="shared" si="362"/>
        <v>42499.039629629631</v>
      </c>
      <c r="K3319">
        <v>1465347424</v>
      </c>
      <c r="L3319">
        <v>1462755424</v>
      </c>
      <c r="M3319" t="b">
        <v>0</v>
      </c>
      <c r="N3319">
        <v>18</v>
      </c>
      <c r="O3319" s="5">
        <f t="shared" si="357"/>
        <v>1.0619047619047619</v>
      </c>
      <c r="P3319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t="s">
        <v>8269</v>
      </c>
      <c r="T3319" t="b">
        <v>1</v>
      </c>
      <c r="U3319" t="str">
        <f t="shared" si="363"/>
        <v>Successful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8249</v>
      </c>
      <c r="I3320" s="10">
        <f t="shared" si="361"/>
        <v>42471.104166666672</v>
      </c>
      <c r="J3320" s="10">
        <f t="shared" si="362"/>
        <v>42431.302002314813</v>
      </c>
      <c r="K3320">
        <v>1460341800</v>
      </c>
      <c r="L3320">
        <v>1456902893</v>
      </c>
      <c r="M3320" t="b">
        <v>0</v>
      </c>
      <c r="N3320">
        <v>32</v>
      </c>
      <c r="O3320" s="5">
        <f t="shared" si="357"/>
        <v>1.256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t="s">
        <v>8269</v>
      </c>
      <c r="T3320" t="b">
        <v>1</v>
      </c>
      <c r="U3320" t="str">
        <f t="shared" si="363"/>
        <v>Successful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8245</v>
      </c>
      <c r="I3321" s="10">
        <f t="shared" si="361"/>
        <v>42035.585486111115</v>
      </c>
      <c r="J3321" s="10">
        <f t="shared" si="362"/>
        <v>41990.585486111115</v>
      </c>
      <c r="K3321">
        <v>1422712986</v>
      </c>
      <c r="L3321">
        <v>1418824986</v>
      </c>
      <c r="M3321" t="b">
        <v>0</v>
      </c>
      <c r="N3321">
        <v>16</v>
      </c>
      <c r="O3321" s="5">
        <f t="shared" si="357"/>
        <v>1.08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t="s">
        <v>8269</v>
      </c>
      <c r="T3321" t="b">
        <v>1</v>
      </c>
      <c r="U3321" t="str">
        <f t="shared" si="363"/>
        <v>Successful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8244</v>
      </c>
      <c r="I3322" s="10">
        <f t="shared" si="361"/>
        <v>42543.045798611114</v>
      </c>
      <c r="J3322" s="10">
        <f t="shared" si="362"/>
        <v>42513.045798611114</v>
      </c>
      <c r="K3322">
        <v>1466557557</v>
      </c>
      <c r="L3322">
        <v>1463965557</v>
      </c>
      <c r="M3322" t="b">
        <v>0</v>
      </c>
      <c r="N3322">
        <v>38</v>
      </c>
      <c r="O3322" s="5">
        <f t="shared" si="357"/>
        <v>1.01</v>
      </c>
      <c r="P3322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t="s">
        <v>8269</v>
      </c>
      <c r="T3322" t="b">
        <v>1</v>
      </c>
      <c r="U3322" t="str">
        <f t="shared" si="363"/>
        <v>Successful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8244</v>
      </c>
      <c r="I3323" s="10">
        <f t="shared" si="361"/>
        <v>41928.165972222225</v>
      </c>
      <c r="J3323" s="10">
        <f t="shared" si="362"/>
        <v>41914.100289351853</v>
      </c>
      <c r="K3323">
        <v>1413431940</v>
      </c>
      <c r="L3323">
        <v>1412216665</v>
      </c>
      <c r="M3323" t="b">
        <v>0</v>
      </c>
      <c r="N3323">
        <v>15</v>
      </c>
      <c r="O3323" s="5">
        <f t="shared" si="357"/>
        <v>1.0740000000000001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t="s">
        <v>8269</v>
      </c>
      <c r="T3323" t="b">
        <v>1</v>
      </c>
      <c r="U3323" t="str">
        <f t="shared" si="363"/>
        <v>Successful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8244</v>
      </c>
      <c r="I3324" s="10">
        <f t="shared" si="361"/>
        <v>42543.163194444445</v>
      </c>
      <c r="J3324" s="10">
        <f t="shared" si="362"/>
        <v>42521.010370370372</v>
      </c>
      <c r="K3324">
        <v>1466567700</v>
      </c>
      <c r="L3324">
        <v>1464653696</v>
      </c>
      <c r="M3324" t="b">
        <v>0</v>
      </c>
      <c r="N3324">
        <v>23</v>
      </c>
      <c r="O3324" s="5">
        <f t="shared" si="357"/>
        <v>1.0151515151515151</v>
      </c>
      <c r="P3324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t="s">
        <v>8269</v>
      </c>
      <c r="T3324" t="b">
        <v>1</v>
      </c>
      <c r="U3324" t="str">
        <f t="shared" si="363"/>
        <v>Successful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8245</v>
      </c>
      <c r="I3325" s="10">
        <f t="shared" si="361"/>
        <v>42638.36583333333</v>
      </c>
      <c r="J3325" s="10">
        <f t="shared" si="362"/>
        <v>42608.36583333333</v>
      </c>
      <c r="K3325">
        <v>1474793208</v>
      </c>
      <c r="L3325">
        <v>1472201208</v>
      </c>
      <c r="M3325" t="b">
        <v>0</v>
      </c>
      <c r="N3325">
        <v>49</v>
      </c>
      <c r="O3325" s="5">
        <f t="shared" si="357"/>
        <v>1.2589999999999999</v>
      </c>
      <c r="P332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t="s">
        <v>8269</v>
      </c>
      <c r="T3325" t="b">
        <v>1</v>
      </c>
      <c r="U3325" t="str">
        <f t="shared" si="363"/>
        <v>Successful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8247</v>
      </c>
      <c r="I3326" s="10">
        <f t="shared" si="361"/>
        <v>42526.58321759259</v>
      </c>
      <c r="J3326" s="10">
        <f t="shared" si="362"/>
        <v>42512.58321759259</v>
      </c>
      <c r="K3326">
        <v>1465135190</v>
      </c>
      <c r="L3326">
        <v>1463925590</v>
      </c>
      <c r="M3326" t="b">
        <v>0</v>
      </c>
      <c r="N3326">
        <v>10</v>
      </c>
      <c r="O3326" s="5">
        <f t="shared" si="357"/>
        <v>1.0166666666666666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t="s">
        <v>8269</v>
      </c>
      <c r="T3326" t="b">
        <v>1</v>
      </c>
      <c r="U3326" t="str">
        <f t="shared" si="363"/>
        <v>Successful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8245</v>
      </c>
      <c r="I3327" s="10">
        <f t="shared" si="361"/>
        <v>42099.743946759263</v>
      </c>
      <c r="J3327" s="10">
        <f t="shared" si="362"/>
        <v>42064.785613425927</v>
      </c>
      <c r="K3327">
        <v>1428256277</v>
      </c>
      <c r="L3327">
        <v>1425235877</v>
      </c>
      <c r="M3327" t="b">
        <v>0</v>
      </c>
      <c r="N3327">
        <v>15</v>
      </c>
      <c r="O3327" s="5">
        <f t="shared" si="357"/>
        <v>1.125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t="s">
        <v>8269</v>
      </c>
      <c r="T3327" t="b">
        <v>1</v>
      </c>
      <c r="U3327" t="str">
        <f t="shared" si="363"/>
        <v>Successful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8244</v>
      </c>
      <c r="I3328" s="10">
        <f t="shared" si="361"/>
        <v>42071.67251157407</v>
      </c>
      <c r="J3328" s="10">
        <f t="shared" si="362"/>
        <v>42041.714178240742</v>
      </c>
      <c r="K3328">
        <v>1425830905</v>
      </c>
      <c r="L3328">
        <v>1423242505</v>
      </c>
      <c r="M3328" t="b">
        <v>0</v>
      </c>
      <c r="N3328">
        <v>57</v>
      </c>
      <c r="O3328" s="5">
        <f t="shared" si="357"/>
        <v>1.0137499999999999</v>
      </c>
      <c r="P3328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t="s">
        <v>8269</v>
      </c>
      <c r="T3328" t="b">
        <v>1</v>
      </c>
      <c r="U3328" t="str">
        <f t="shared" si="363"/>
        <v>Successful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8245</v>
      </c>
      <c r="I3329" s="10">
        <f t="shared" si="361"/>
        <v>42498.374606481477</v>
      </c>
      <c r="J3329" s="10">
        <f t="shared" si="362"/>
        <v>42468.374606481477</v>
      </c>
      <c r="K3329">
        <v>1462697966</v>
      </c>
      <c r="L3329">
        <v>1460105966</v>
      </c>
      <c r="M3329" t="b">
        <v>0</v>
      </c>
      <c r="N3329">
        <v>33</v>
      </c>
      <c r="O3329" s="5">
        <f t="shared" si="357"/>
        <v>1.0125</v>
      </c>
      <c r="P3329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t="s">
        <v>8269</v>
      </c>
      <c r="T3329" t="b">
        <v>1</v>
      </c>
      <c r="U3329" t="str">
        <f t="shared" si="363"/>
        <v>Successful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8244</v>
      </c>
      <c r="I3330" s="10">
        <f t="shared" si="361"/>
        <v>41825.041666666664</v>
      </c>
      <c r="J3330" s="10">
        <f t="shared" si="362"/>
        <v>41822.57503472222</v>
      </c>
      <c r="K3330">
        <v>1404522000</v>
      </c>
      <c r="L3330">
        <v>1404308883</v>
      </c>
      <c r="M3330" t="b">
        <v>0</v>
      </c>
      <c r="N3330">
        <v>9</v>
      </c>
      <c r="O3330" s="5">
        <f t="shared" ref="O3330:O3393" si="364">E3330/D3330</f>
        <v>1.4638888888888888</v>
      </c>
      <c r="P3330">
        <f t="shared" ref="P3330:P3393" si="365">IFERROR((E3330/N3330),"Received No Donations")</f>
        <v>292.77777777777777</v>
      </c>
      <c r="Q3330" t="str">
        <f t="shared" ref="Q3330:Q3393" si="366">LEFT(S3330,FIND("/",S3330)-1)</f>
        <v>theater</v>
      </c>
      <c r="R3330" t="str">
        <f t="shared" ref="R3330:R3393" si="367">RIGHT(S3330,LEN(S3330)-FIND("/",S3330))</f>
        <v>plays</v>
      </c>
      <c r="S3330" t="s">
        <v>8269</v>
      </c>
      <c r="T3330" t="b">
        <v>1</v>
      </c>
      <c r="U3330" t="str">
        <f t="shared" si="363"/>
        <v>Successful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8245</v>
      </c>
      <c r="I3331" s="10">
        <f t="shared" ref="I3331:I3394" si="368">((K3331/86400)/IF(LEN(K3331)=13,1000,1))+DATE(1970,1,1)</f>
        <v>41847.958333333336</v>
      </c>
      <c r="J3331" s="10">
        <f t="shared" ref="J3331:J3394" si="369">((L3331/86400)/IF(LEN(L3331)=13,1000,1))+DATE(1970,1,1)</f>
        <v>41837.323009259257</v>
      </c>
      <c r="K3331">
        <v>1406502000</v>
      </c>
      <c r="L3331">
        <v>1405583108</v>
      </c>
      <c r="M3331" t="b">
        <v>0</v>
      </c>
      <c r="N3331">
        <v>26</v>
      </c>
      <c r="O3331" s="5">
        <f t="shared" si="364"/>
        <v>1.1679999999999999</v>
      </c>
      <c r="P3331">
        <f t="shared" si="365"/>
        <v>44.92307692307692</v>
      </c>
      <c r="Q3331" t="str">
        <f t="shared" si="366"/>
        <v>theater</v>
      </c>
      <c r="R3331" t="str">
        <f t="shared" si="367"/>
        <v>plays</v>
      </c>
      <c r="S3331" t="s">
        <v>8269</v>
      </c>
      <c r="T3331" t="b">
        <v>1</v>
      </c>
      <c r="U3331" t="str">
        <f t="shared" ref="U3331:U3394" si="370">IF(F3331="successful","Successful","Unsuccessful")</f>
        <v>Successful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8245</v>
      </c>
      <c r="I3332" s="10">
        <f t="shared" si="368"/>
        <v>42095.845694444448</v>
      </c>
      <c r="J3332" s="10">
        <f t="shared" si="369"/>
        <v>42065.887361111112</v>
      </c>
      <c r="K3332">
        <v>1427919468</v>
      </c>
      <c r="L3332">
        <v>1425331068</v>
      </c>
      <c r="M3332" t="b">
        <v>0</v>
      </c>
      <c r="N3332">
        <v>69</v>
      </c>
      <c r="O3332" s="5">
        <f t="shared" si="364"/>
        <v>1.0626666666666666</v>
      </c>
      <c r="P3332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t="s">
        <v>8269</v>
      </c>
      <c r="T3332" t="b">
        <v>1</v>
      </c>
      <c r="U3332" t="str">
        <f t="shared" si="370"/>
        <v>Successful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8244</v>
      </c>
      <c r="I3333" s="10">
        <f t="shared" si="368"/>
        <v>42283.697754629626</v>
      </c>
      <c r="J3333" s="10">
        <f t="shared" si="369"/>
        <v>42248.697754629626</v>
      </c>
      <c r="K3333">
        <v>1444149886</v>
      </c>
      <c r="L3333">
        <v>1441125886</v>
      </c>
      <c r="M3333" t="b">
        <v>0</v>
      </c>
      <c r="N3333">
        <v>65</v>
      </c>
      <c r="O3333" s="5">
        <f t="shared" si="364"/>
        <v>1.0451999999999999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t="s">
        <v>8269</v>
      </c>
      <c r="T3333" t="b">
        <v>1</v>
      </c>
      <c r="U3333" t="str">
        <f t="shared" si="370"/>
        <v>Successful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8244</v>
      </c>
      <c r="I3334" s="10">
        <f t="shared" si="368"/>
        <v>41839.860300925924</v>
      </c>
      <c r="J3334" s="10">
        <f t="shared" si="369"/>
        <v>41809.860300925924</v>
      </c>
      <c r="K3334">
        <v>1405802330</v>
      </c>
      <c r="L3334">
        <v>1403210330</v>
      </c>
      <c r="M3334" t="b">
        <v>0</v>
      </c>
      <c r="N3334">
        <v>83</v>
      </c>
      <c r="O3334" s="5">
        <f t="shared" si="364"/>
        <v>1</v>
      </c>
      <c r="P3334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t="s">
        <v>8269</v>
      </c>
      <c r="T3334" t="b">
        <v>1</v>
      </c>
      <c r="U3334" t="str">
        <f t="shared" si="370"/>
        <v>Successful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8244</v>
      </c>
      <c r="I3335" s="10">
        <f t="shared" si="368"/>
        <v>42170.676851851851</v>
      </c>
      <c r="J3335" s="10">
        <f t="shared" si="369"/>
        <v>42148.676851851851</v>
      </c>
      <c r="K3335">
        <v>1434384880</v>
      </c>
      <c r="L3335">
        <v>1432484080</v>
      </c>
      <c r="M3335" t="b">
        <v>0</v>
      </c>
      <c r="N3335">
        <v>111</v>
      </c>
      <c r="O3335" s="5">
        <f t="shared" si="364"/>
        <v>1.0457142857142858</v>
      </c>
      <c r="P333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t="s">
        <v>8269</v>
      </c>
      <c r="T3335" t="b">
        <v>1</v>
      </c>
      <c r="U3335" t="str">
        <f t="shared" si="370"/>
        <v>Successful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8244</v>
      </c>
      <c r="I3336" s="10">
        <f t="shared" si="368"/>
        <v>42215.521087962959</v>
      </c>
      <c r="J3336" s="10">
        <f t="shared" si="369"/>
        <v>42185.521087962959</v>
      </c>
      <c r="K3336">
        <v>1438259422</v>
      </c>
      <c r="L3336">
        <v>1435667422</v>
      </c>
      <c r="M3336" t="b">
        <v>0</v>
      </c>
      <c r="N3336">
        <v>46</v>
      </c>
      <c r="O3336" s="5">
        <f t="shared" si="364"/>
        <v>1.3862051149573753</v>
      </c>
      <c r="P3336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t="s">
        <v>8269</v>
      </c>
      <c r="T3336" t="b">
        <v>1</v>
      </c>
      <c r="U3336" t="str">
        <f t="shared" si="370"/>
        <v>Successful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8245</v>
      </c>
      <c r="I3337" s="10">
        <f t="shared" si="368"/>
        <v>41854.958333333336</v>
      </c>
      <c r="J3337" s="10">
        <f t="shared" si="369"/>
        <v>41827.674143518518</v>
      </c>
      <c r="K3337">
        <v>1407106800</v>
      </c>
      <c r="L3337">
        <v>1404749446</v>
      </c>
      <c r="M3337" t="b">
        <v>0</v>
      </c>
      <c r="N3337">
        <v>63</v>
      </c>
      <c r="O3337" s="5">
        <f t="shared" si="364"/>
        <v>1.0032000000000001</v>
      </c>
      <c r="P333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t="s">
        <v>8269</v>
      </c>
      <c r="T3337" t="b">
        <v>1</v>
      </c>
      <c r="U3337" t="str">
        <f t="shared" si="370"/>
        <v>Successful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8245</v>
      </c>
      <c r="I3338" s="10">
        <f t="shared" si="368"/>
        <v>42465.35701388889</v>
      </c>
      <c r="J3338" s="10">
        <f t="shared" si="369"/>
        <v>42437.398680555554</v>
      </c>
      <c r="K3338">
        <v>1459845246</v>
      </c>
      <c r="L3338">
        <v>1457429646</v>
      </c>
      <c r="M3338" t="b">
        <v>0</v>
      </c>
      <c r="N3338">
        <v>9</v>
      </c>
      <c r="O3338" s="5">
        <f t="shared" si="364"/>
        <v>1</v>
      </c>
      <c r="P3338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t="s">
        <v>8269</v>
      </c>
      <c r="T3338" t="b">
        <v>1</v>
      </c>
      <c r="U3338" t="str">
        <f t="shared" si="370"/>
        <v>Successful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8245</v>
      </c>
      <c r="I3339" s="10">
        <f t="shared" si="368"/>
        <v>41922.875</v>
      </c>
      <c r="J3339" s="10">
        <f t="shared" si="369"/>
        <v>41901.282025462962</v>
      </c>
      <c r="K3339">
        <v>1412974800</v>
      </c>
      <c r="L3339">
        <v>1411109167</v>
      </c>
      <c r="M3339" t="b">
        <v>0</v>
      </c>
      <c r="N3339">
        <v>34</v>
      </c>
      <c r="O3339" s="5">
        <f t="shared" si="364"/>
        <v>1.1020000000000001</v>
      </c>
      <c r="P3339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t="s">
        <v>8269</v>
      </c>
      <c r="T3339" t="b">
        <v>1</v>
      </c>
      <c r="U3339" t="str">
        <f t="shared" si="370"/>
        <v>Successful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8244</v>
      </c>
      <c r="I3340" s="10">
        <f t="shared" si="368"/>
        <v>42790.574999999997</v>
      </c>
      <c r="J3340" s="10">
        <f t="shared" si="369"/>
        <v>42769.574999999997</v>
      </c>
      <c r="K3340">
        <v>1487944080</v>
      </c>
      <c r="L3340">
        <v>1486129680</v>
      </c>
      <c r="M3340" t="b">
        <v>0</v>
      </c>
      <c r="N3340">
        <v>112</v>
      </c>
      <c r="O3340" s="5">
        <f t="shared" si="364"/>
        <v>1.0218</v>
      </c>
      <c r="P3340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t="s">
        <v>8269</v>
      </c>
      <c r="T3340" t="b">
        <v>1</v>
      </c>
      <c r="U3340" t="str">
        <f t="shared" si="370"/>
        <v>Successful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8244</v>
      </c>
      <c r="I3341" s="10">
        <f t="shared" si="368"/>
        <v>42579.665717592594</v>
      </c>
      <c r="J3341" s="10">
        <f t="shared" si="369"/>
        <v>42549.665717592594</v>
      </c>
      <c r="K3341">
        <v>1469721518</v>
      </c>
      <c r="L3341">
        <v>1467129518</v>
      </c>
      <c r="M3341" t="b">
        <v>0</v>
      </c>
      <c r="N3341">
        <v>47</v>
      </c>
      <c r="O3341" s="5">
        <f t="shared" si="364"/>
        <v>1.0435000000000001</v>
      </c>
      <c r="P3341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t="s">
        <v>8269</v>
      </c>
      <c r="T3341" t="b">
        <v>1</v>
      </c>
      <c r="U3341" t="str">
        <f t="shared" si="370"/>
        <v>Successful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8244</v>
      </c>
      <c r="I3342" s="10">
        <f t="shared" si="368"/>
        <v>42710.974004629628</v>
      </c>
      <c r="J3342" s="10">
        <f t="shared" si="369"/>
        <v>42685.974004629628</v>
      </c>
      <c r="K3342">
        <v>1481066554</v>
      </c>
      <c r="L3342">
        <v>1478906554</v>
      </c>
      <c r="M3342" t="b">
        <v>0</v>
      </c>
      <c r="N3342">
        <v>38</v>
      </c>
      <c r="O3342" s="5">
        <f t="shared" si="364"/>
        <v>1.3816666666666666</v>
      </c>
      <c r="P3342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t="s">
        <v>8269</v>
      </c>
      <c r="T3342" t="b">
        <v>1</v>
      </c>
      <c r="U3342" t="str">
        <f t="shared" si="370"/>
        <v>Successful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8245</v>
      </c>
      <c r="I3343" s="10">
        <f t="shared" si="368"/>
        <v>42533.708333333328</v>
      </c>
      <c r="J3343" s="10">
        <f t="shared" si="369"/>
        <v>42510.798854166671</v>
      </c>
      <c r="K3343">
        <v>1465750800</v>
      </c>
      <c r="L3343">
        <v>1463771421</v>
      </c>
      <c r="M3343" t="b">
        <v>0</v>
      </c>
      <c r="N3343">
        <v>28</v>
      </c>
      <c r="O3343" s="5">
        <f t="shared" si="364"/>
        <v>1</v>
      </c>
      <c r="P334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t="s">
        <v>8269</v>
      </c>
      <c r="T3343" t="b">
        <v>1</v>
      </c>
      <c r="U3343" t="str">
        <f t="shared" si="370"/>
        <v>Successful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8244</v>
      </c>
      <c r="I3344" s="10">
        <f t="shared" si="368"/>
        <v>42095.207638888889</v>
      </c>
      <c r="J3344" s="10">
        <f t="shared" si="369"/>
        <v>42062.296412037038</v>
      </c>
      <c r="K3344">
        <v>1427864340</v>
      </c>
      <c r="L3344">
        <v>1425020810</v>
      </c>
      <c r="M3344" t="b">
        <v>0</v>
      </c>
      <c r="N3344">
        <v>78</v>
      </c>
      <c r="O3344" s="5">
        <f t="shared" si="364"/>
        <v>1.0166666666666666</v>
      </c>
      <c r="P3344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t="s">
        <v>8269</v>
      </c>
      <c r="T3344" t="b">
        <v>1</v>
      </c>
      <c r="U3344" t="str">
        <f t="shared" si="370"/>
        <v>Successful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8245</v>
      </c>
      <c r="I3345" s="10">
        <f t="shared" si="368"/>
        <v>42473.554166666669</v>
      </c>
      <c r="J3345" s="10">
        <f t="shared" si="369"/>
        <v>42452.916481481487</v>
      </c>
      <c r="K3345">
        <v>1460553480</v>
      </c>
      <c r="L3345">
        <v>1458770384</v>
      </c>
      <c r="M3345" t="b">
        <v>0</v>
      </c>
      <c r="N3345">
        <v>23</v>
      </c>
      <c r="O3345" s="5">
        <f t="shared" si="364"/>
        <v>1.7142857142857142</v>
      </c>
      <c r="P334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t="s">
        <v>8269</v>
      </c>
      <c r="T3345" t="b">
        <v>1</v>
      </c>
      <c r="U3345" t="str">
        <f t="shared" si="370"/>
        <v>Successful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8244</v>
      </c>
      <c r="I3346" s="10">
        <f t="shared" si="368"/>
        <v>41881.200150462959</v>
      </c>
      <c r="J3346" s="10">
        <f t="shared" si="369"/>
        <v>41851.200150462959</v>
      </c>
      <c r="K3346">
        <v>1409374093</v>
      </c>
      <c r="L3346">
        <v>1406782093</v>
      </c>
      <c r="M3346" t="b">
        <v>0</v>
      </c>
      <c r="N3346">
        <v>40</v>
      </c>
      <c r="O3346" s="5">
        <f t="shared" si="364"/>
        <v>1.0144444444444445</v>
      </c>
      <c r="P3346">
        <f t="shared" si="365"/>
        <v>114.125</v>
      </c>
      <c r="Q3346" t="str">
        <f t="shared" si="366"/>
        <v>theater</v>
      </c>
      <c r="R3346" t="str">
        <f t="shared" si="367"/>
        <v>plays</v>
      </c>
      <c r="S3346" t="s">
        <v>8269</v>
      </c>
      <c r="T3346" t="b">
        <v>1</v>
      </c>
      <c r="U3346" t="str">
        <f t="shared" si="370"/>
        <v>Successful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8244</v>
      </c>
      <c r="I3347" s="10">
        <f t="shared" si="368"/>
        <v>42112.025694444441</v>
      </c>
      <c r="J3347" s="10">
        <f t="shared" si="369"/>
        <v>42053.106111111112</v>
      </c>
      <c r="K3347">
        <v>1429317420</v>
      </c>
      <c r="L3347">
        <v>1424226768</v>
      </c>
      <c r="M3347" t="b">
        <v>0</v>
      </c>
      <c r="N3347">
        <v>13</v>
      </c>
      <c r="O3347" s="5">
        <f t="shared" si="364"/>
        <v>1.3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t="s">
        <v>8269</v>
      </c>
      <c r="T3347" t="b">
        <v>1</v>
      </c>
      <c r="U3347" t="str">
        <f t="shared" si="370"/>
        <v>Successful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8244</v>
      </c>
      <c r="I3348" s="10">
        <f t="shared" si="368"/>
        <v>42061.024421296301</v>
      </c>
      <c r="J3348" s="10">
        <f t="shared" si="369"/>
        <v>42054.024421296301</v>
      </c>
      <c r="K3348">
        <v>1424910910</v>
      </c>
      <c r="L3348">
        <v>1424306110</v>
      </c>
      <c r="M3348" t="b">
        <v>0</v>
      </c>
      <c r="N3348">
        <v>18</v>
      </c>
      <c r="O3348" s="5">
        <f t="shared" si="364"/>
        <v>1.1000000000000001</v>
      </c>
      <c r="P3348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t="s">
        <v>8269</v>
      </c>
      <c r="T3348" t="b">
        <v>1</v>
      </c>
      <c r="U3348" t="str">
        <f t="shared" si="370"/>
        <v>Successful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8245</v>
      </c>
      <c r="I3349" s="10">
        <f t="shared" si="368"/>
        <v>42498.875</v>
      </c>
      <c r="J3349" s="10">
        <f t="shared" si="369"/>
        <v>42484.551550925928</v>
      </c>
      <c r="K3349">
        <v>1462741200</v>
      </c>
      <c r="L3349">
        <v>1461503654</v>
      </c>
      <c r="M3349" t="b">
        <v>0</v>
      </c>
      <c r="N3349">
        <v>22</v>
      </c>
      <c r="O3349" s="5">
        <f t="shared" si="364"/>
        <v>1.1944999999999999</v>
      </c>
      <c r="P3349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t="s">
        <v>8269</v>
      </c>
      <c r="T3349" t="b">
        <v>1</v>
      </c>
      <c r="U3349" t="str">
        <f t="shared" si="370"/>
        <v>Successful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8244</v>
      </c>
      <c r="I3350" s="10">
        <f t="shared" si="368"/>
        <v>42490.165972222225</v>
      </c>
      <c r="J3350" s="10">
        <f t="shared" si="369"/>
        <v>42466.558796296296</v>
      </c>
      <c r="K3350">
        <v>1461988740</v>
      </c>
      <c r="L3350">
        <v>1459949080</v>
      </c>
      <c r="M3350" t="b">
        <v>0</v>
      </c>
      <c r="N3350">
        <v>79</v>
      </c>
      <c r="O3350" s="5">
        <f t="shared" si="364"/>
        <v>1.002909090909091</v>
      </c>
      <c r="P3350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t="s">
        <v>8269</v>
      </c>
      <c r="T3350" t="b">
        <v>1</v>
      </c>
      <c r="U3350" t="str">
        <f t="shared" si="370"/>
        <v>Successful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8244</v>
      </c>
      <c r="I3351" s="10">
        <f t="shared" si="368"/>
        <v>42534.708333333328</v>
      </c>
      <c r="J3351" s="10">
        <f t="shared" si="369"/>
        <v>42513.110787037032</v>
      </c>
      <c r="K3351">
        <v>1465837200</v>
      </c>
      <c r="L3351">
        <v>1463971172</v>
      </c>
      <c r="M3351" t="b">
        <v>0</v>
      </c>
      <c r="N3351">
        <v>14</v>
      </c>
      <c r="O3351" s="5">
        <f t="shared" si="364"/>
        <v>1.534</v>
      </c>
      <c r="P3351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t="s">
        <v>8269</v>
      </c>
      <c r="T3351" t="b">
        <v>1</v>
      </c>
      <c r="U3351" t="str">
        <f t="shared" si="370"/>
        <v>Successful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8247</v>
      </c>
      <c r="I3352" s="10">
        <f t="shared" si="368"/>
        <v>42337.958333333328</v>
      </c>
      <c r="J3352" s="10">
        <f t="shared" si="369"/>
        <v>42302.701516203699</v>
      </c>
      <c r="K3352">
        <v>1448838000</v>
      </c>
      <c r="L3352">
        <v>1445791811</v>
      </c>
      <c r="M3352" t="b">
        <v>0</v>
      </c>
      <c r="N3352">
        <v>51</v>
      </c>
      <c r="O3352" s="5">
        <f t="shared" si="364"/>
        <v>1.0442857142857143</v>
      </c>
      <c r="P3352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t="s">
        <v>8269</v>
      </c>
      <c r="T3352" t="b">
        <v>1</v>
      </c>
      <c r="U3352" t="str">
        <f t="shared" si="370"/>
        <v>Successful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8245</v>
      </c>
      <c r="I3353" s="10">
        <f t="shared" si="368"/>
        <v>41843.458333333336</v>
      </c>
      <c r="J3353" s="10">
        <f t="shared" si="369"/>
        <v>41806.395428240743</v>
      </c>
      <c r="K3353">
        <v>1406113200</v>
      </c>
      <c r="L3353">
        <v>1402910965</v>
      </c>
      <c r="M3353" t="b">
        <v>0</v>
      </c>
      <c r="N3353">
        <v>54</v>
      </c>
      <c r="O3353" s="5">
        <f t="shared" si="364"/>
        <v>1.0109999999999999</v>
      </c>
      <c r="P335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t="s">
        <v>8269</v>
      </c>
      <c r="T3353" t="b">
        <v>1</v>
      </c>
      <c r="U3353" t="str">
        <f t="shared" si="370"/>
        <v>Successful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8245</v>
      </c>
      <c r="I3354" s="10">
        <f t="shared" si="368"/>
        <v>42552.958333333328</v>
      </c>
      <c r="J3354" s="10">
        <f t="shared" si="369"/>
        <v>42495.992800925931</v>
      </c>
      <c r="K3354">
        <v>1467414000</v>
      </c>
      <c r="L3354">
        <v>1462492178</v>
      </c>
      <c r="M3354" t="b">
        <v>0</v>
      </c>
      <c r="N3354">
        <v>70</v>
      </c>
      <c r="O3354" s="5">
        <f t="shared" si="364"/>
        <v>1.0751999999999999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t="s">
        <v>8269</v>
      </c>
      <c r="T3354" t="b">
        <v>1</v>
      </c>
      <c r="U3354" t="str">
        <f t="shared" si="370"/>
        <v>Successful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8245</v>
      </c>
      <c r="I3355" s="10">
        <f t="shared" si="368"/>
        <v>42492.958333333328</v>
      </c>
      <c r="J3355" s="10">
        <f t="shared" si="369"/>
        <v>42479.432291666672</v>
      </c>
      <c r="K3355">
        <v>1462230000</v>
      </c>
      <c r="L3355">
        <v>1461061350</v>
      </c>
      <c r="M3355" t="b">
        <v>0</v>
      </c>
      <c r="N3355">
        <v>44</v>
      </c>
      <c r="O3355" s="5">
        <f t="shared" si="364"/>
        <v>3.15</v>
      </c>
      <c r="P335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t="s">
        <v>8269</v>
      </c>
      <c r="T3355" t="b">
        <v>1</v>
      </c>
      <c r="U3355" t="str">
        <f t="shared" si="370"/>
        <v>Successful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8244</v>
      </c>
      <c r="I3356" s="10">
        <f t="shared" si="368"/>
        <v>42306.167361111111</v>
      </c>
      <c r="J3356" s="10">
        <f t="shared" si="369"/>
        <v>42270.7269212963</v>
      </c>
      <c r="K3356">
        <v>1446091260</v>
      </c>
      <c r="L3356">
        <v>1443029206</v>
      </c>
      <c r="M3356" t="b">
        <v>0</v>
      </c>
      <c r="N3356">
        <v>55</v>
      </c>
      <c r="O3356" s="5">
        <f t="shared" si="364"/>
        <v>1.0193333333333334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t="s">
        <v>8269</v>
      </c>
      <c r="T3356" t="b">
        <v>1</v>
      </c>
      <c r="U3356" t="str">
        <f t="shared" si="370"/>
        <v>Successful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8245</v>
      </c>
      <c r="I3357" s="10">
        <f t="shared" si="368"/>
        <v>42500.470138888893</v>
      </c>
      <c r="J3357" s="10">
        <f t="shared" si="369"/>
        <v>42489.619525462964</v>
      </c>
      <c r="K3357">
        <v>1462879020</v>
      </c>
      <c r="L3357">
        <v>1461941527</v>
      </c>
      <c r="M3357" t="b">
        <v>0</v>
      </c>
      <c r="N3357">
        <v>15</v>
      </c>
      <c r="O3357" s="5">
        <f t="shared" si="364"/>
        <v>1.2628571428571429</v>
      </c>
      <c r="P335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t="s">
        <v>8269</v>
      </c>
      <c r="T3357" t="b">
        <v>1</v>
      </c>
      <c r="U3357" t="str">
        <f t="shared" si="370"/>
        <v>Successful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8245</v>
      </c>
      <c r="I3358" s="10">
        <f t="shared" si="368"/>
        <v>42566.815648148149</v>
      </c>
      <c r="J3358" s="10">
        <f t="shared" si="369"/>
        <v>42536.815648148149</v>
      </c>
      <c r="K3358">
        <v>1468611272</v>
      </c>
      <c r="L3358">
        <v>1466019272</v>
      </c>
      <c r="M3358" t="b">
        <v>0</v>
      </c>
      <c r="N3358">
        <v>27</v>
      </c>
      <c r="O3358" s="5">
        <f t="shared" si="364"/>
        <v>1.014</v>
      </c>
      <c r="P3358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t="s">
        <v>8269</v>
      </c>
      <c r="T3358" t="b">
        <v>1</v>
      </c>
      <c r="U3358" t="str">
        <f t="shared" si="370"/>
        <v>Successful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8245</v>
      </c>
      <c r="I3359" s="10">
        <f t="shared" si="368"/>
        <v>41852.417939814812</v>
      </c>
      <c r="J3359" s="10">
        <f t="shared" si="369"/>
        <v>41822.417939814812</v>
      </c>
      <c r="K3359">
        <v>1406887310</v>
      </c>
      <c r="L3359">
        <v>1404295310</v>
      </c>
      <c r="M3359" t="b">
        <v>0</v>
      </c>
      <c r="N3359">
        <v>21</v>
      </c>
      <c r="O3359" s="5">
        <f t="shared" si="364"/>
        <v>1.01</v>
      </c>
      <c r="P3359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t="s">
        <v>8269</v>
      </c>
      <c r="T3359" t="b">
        <v>1</v>
      </c>
      <c r="U3359" t="str">
        <f t="shared" si="370"/>
        <v>Successful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8244</v>
      </c>
      <c r="I3360" s="10">
        <f t="shared" si="368"/>
        <v>41962.352766203709</v>
      </c>
      <c r="J3360" s="10">
        <f t="shared" si="369"/>
        <v>41932.311099537037</v>
      </c>
      <c r="K3360">
        <v>1416385679</v>
      </c>
      <c r="L3360">
        <v>1413790079</v>
      </c>
      <c r="M3360" t="b">
        <v>0</v>
      </c>
      <c r="N3360">
        <v>162</v>
      </c>
      <c r="O3360" s="5">
        <f t="shared" si="364"/>
        <v>1.0299</v>
      </c>
      <c r="P3360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t="s">
        <v>8269</v>
      </c>
      <c r="T3360" t="b">
        <v>1</v>
      </c>
      <c r="U3360" t="str">
        <f t="shared" si="370"/>
        <v>Successful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8244</v>
      </c>
      <c r="I3361" s="10">
        <f t="shared" si="368"/>
        <v>42791.057106481487</v>
      </c>
      <c r="J3361" s="10">
        <f t="shared" si="369"/>
        <v>42746.057106481487</v>
      </c>
      <c r="K3361">
        <v>1487985734</v>
      </c>
      <c r="L3361">
        <v>1484097734</v>
      </c>
      <c r="M3361" t="b">
        <v>0</v>
      </c>
      <c r="N3361">
        <v>23</v>
      </c>
      <c r="O3361" s="5">
        <f t="shared" si="364"/>
        <v>1.0625</v>
      </c>
      <c r="P3361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t="s">
        <v>8269</v>
      </c>
      <c r="T3361" t="b">
        <v>1</v>
      </c>
      <c r="U3361" t="str">
        <f t="shared" si="370"/>
        <v>Successful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8256</v>
      </c>
      <c r="I3362" s="10">
        <f t="shared" si="368"/>
        <v>42718.665972222225</v>
      </c>
      <c r="J3362" s="10">
        <f t="shared" si="369"/>
        <v>42697.082673611112</v>
      </c>
      <c r="K3362">
        <v>1481731140</v>
      </c>
      <c r="L3362">
        <v>1479866343</v>
      </c>
      <c r="M3362" t="b">
        <v>0</v>
      </c>
      <c r="N3362">
        <v>72</v>
      </c>
      <c r="O3362" s="5">
        <f t="shared" si="364"/>
        <v>1.0137777777777779</v>
      </c>
      <c r="P3362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t="s">
        <v>8269</v>
      </c>
      <c r="T3362" t="b">
        <v>1</v>
      </c>
      <c r="U3362" t="str">
        <f t="shared" si="370"/>
        <v>Successful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8244</v>
      </c>
      <c r="I3363" s="10">
        <f t="shared" si="368"/>
        <v>41883.665972222225</v>
      </c>
      <c r="J3363" s="10">
        <f t="shared" si="369"/>
        <v>41866.025347222225</v>
      </c>
      <c r="K3363">
        <v>1409587140</v>
      </c>
      <c r="L3363">
        <v>1408062990</v>
      </c>
      <c r="M3363" t="b">
        <v>0</v>
      </c>
      <c r="N3363">
        <v>68</v>
      </c>
      <c r="O3363" s="5">
        <f t="shared" si="364"/>
        <v>1.1346000000000001</v>
      </c>
      <c r="P336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t="s">
        <v>8269</v>
      </c>
      <c r="T3363" t="b">
        <v>1</v>
      </c>
      <c r="U3363" t="str">
        <f t="shared" si="370"/>
        <v>Successful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8244</v>
      </c>
      <c r="I3364" s="10">
        <f t="shared" si="368"/>
        <v>42070.204861111109</v>
      </c>
      <c r="J3364" s="10">
        <f t="shared" si="369"/>
        <v>42056.091631944444</v>
      </c>
      <c r="K3364">
        <v>1425704100</v>
      </c>
      <c r="L3364">
        <v>1424484717</v>
      </c>
      <c r="M3364" t="b">
        <v>0</v>
      </c>
      <c r="N3364">
        <v>20</v>
      </c>
      <c r="O3364" s="5">
        <f t="shared" si="364"/>
        <v>2.1800000000000002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t="s">
        <v>8269</v>
      </c>
      <c r="T3364" t="b">
        <v>1</v>
      </c>
      <c r="U3364" t="str">
        <f t="shared" si="370"/>
        <v>Successful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8244</v>
      </c>
      <c r="I3365" s="10">
        <f t="shared" si="368"/>
        <v>41870.666666666664</v>
      </c>
      <c r="J3365" s="10">
        <f t="shared" si="369"/>
        <v>41851.771354166667</v>
      </c>
      <c r="K3365">
        <v>1408464000</v>
      </c>
      <c r="L3365">
        <v>1406831445</v>
      </c>
      <c r="M3365" t="b">
        <v>0</v>
      </c>
      <c r="N3365">
        <v>26</v>
      </c>
      <c r="O3365" s="5">
        <f t="shared" si="364"/>
        <v>1.0141935483870967</v>
      </c>
      <c r="P336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t="s">
        <v>8269</v>
      </c>
      <c r="T3365" t="b">
        <v>1</v>
      </c>
      <c r="U3365" t="str">
        <f t="shared" si="370"/>
        <v>Successful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8245</v>
      </c>
      <c r="I3366" s="10">
        <f t="shared" si="368"/>
        <v>42444.875</v>
      </c>
      <c r="J3366" s="10">
        <f t="shared" si="369"/>
        <v>42422.977418981478</v>
      </c>
      <c r="K3366">
        <v>1458075600</v>
      </c>
      <c r="L3366">
        <v>1456183649</v>
      </c>
      <c r="M3366" t="b">
        <v>0</v>
      </c>
      <c r="N3366">
        <v>72</v>
      </c>
      <c r="O3366" s="5">
        <f t="shared" si="364"/>
        <v>1.0593333333333332</v>
      </c>
      <c r="P3366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t="s">
        <v>8269</v>
      </c>
      <c r="T3366" t="b">
        <v>1</v>
      </c>
      <c r="U3366" t="str">
        <f t="shared" si="370"/>
        <v>Successful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8244</v>
      </c>
      <c r="I3367" s="10">
        <f t="shared" si="368"/>
        <v>42351.101759259254</v>
      </c>
      <c r="J3367" s="10">
        <f t="shared" si="369"/>
        <v>42321.101759259254</v>
      </c>
      <c r="K3367">
        <v>1449973592</v>
      </c>
      <c r="L3367">
        <v>1447381592</v>
      </c>
      <c r="M3367" t="b">
        <v>0</v>
      </c>
      <c r="N3367">
        <v>3</v>
      </c>
      <c r="O3367" s="5">
        <f t="shared" si="364"/>
        <v>1.04</v>
      </c>
      <c r="P336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t="s">
        <v>8269</v>
      </c>
      <c r="T3367" t="b">
        <v>1</v>
      </c>
      <c r="U3367" t="str">
        <f t="shared" si="370"/>
        <v>Successful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8244</v>
      </c>
      <c r="I3368" s="10">
        <f t="shared" si="368"/>
        <v>42137.067557870367</v>
      </c>
      <c r="J3368" s="10">
        <f t="shared" si="369"/>
        <v>42107.067557870367</v>
      </c>
      <c r="K3368">
        <v>1431481037</v>
      </c>
      <c r="L3368">
        <v>1428889037</v>
      </c>
      <c r="M3368" t="b">
        <v>0</v>
      </c>
      <c r="N3368">
        <v>18</v>
      </c>
      <c r="O3368" s="5">
        <f t="shared" si="364"/>
        <v>2.21</v>
      </c>
      <c r="P3368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t="s">
        <v>8269</v>
      </c>
      <c r="T3368" t="b">
        <v>1</v>
      </c>
      <c r="U3368" t="str">
        <f t="shared" si="370"/>
        <v>Successful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8245</v>
      </c>
      <c r="I3369" s="10">
        <f t="shared" si="368"/>
        <v>42217.933958333335</v>
      </c>
      <c r="J3369" s="10">
        <f t="shared" si="369"/>
        <v>42192.933958333335</v>
      </c>
      <c r="K3369">
        <v>1438467894</v>
      </c>
      <c r="L3369">
        <v>1436307894</v>
      </c>
      <c r="M3369" t="b">
        <v>0</v>
      </c>
      <c r="N3369">
        <v>30</v>
      </c>
      <c r="O3369" s="5">
        <f t="shared" si="364"/>
        <v>1.1866666666666668</v>
      </c>
      <c r="P3369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t="s">
        <v>8269</v>
      </c>
      <c r="T3369" t="b">
        <v>1</v>
      </c>
      <c r="U3369" t="str">
        <f t="shared" si="370"/>
        <v>Successful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8244</v>
      </c>
      <c r="I3370" s="10">
        <f t="shared" si="368"/>
        <v>42005.208333333328</v>
      </c>
      <c r="J3370" s="10">
        <f t="shared" si="369"/>
        <v>41969.199756944443</v>
      </c>
      <c r="K3370">
        <v>1420088400</v>
      </c>
      <c r="L3370">
        <v>1416977259</v>
      </c>
      <c r="M3370" t="b">
        <v>0</v>
      </c>
      <c r="N3370">
        <v>23</v>
      </c>
      <c r="O3370" s="5">
        <f t="shared" si="364"/>
        <v>1.046</v>
      </c>
      <c r="P3370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t="s">
        <v>8269</v>
      </c>
      <c r="T3370" t="b">
        <v>1</v>
      </c>
      <c r="U3370" t="str">
        <f t="shared" si="370"/>
        <v>Successful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8247</v>
      </c>
      <c r="I3371" s="10">
        <f t="shared" si="368"/>
        <v>42750.041435185187</v>
      </c>
      <c r="J3371" s="10">
        <f t="shared" si="369"/>
        <v>42690.041435185187</v>
      </c>
      <c r="K3371">
        <v>1484441980</v>
      </c>
      <c r="L3371">
        <v>1479257980</v>
      </c>
      <c r="M3371" t="b">
        <v>0</v>
      </c>
      <c r="N3371">
        <v>54</v>
      </c>
      <c r="O3371" s="5">
        <f t="shared" si="364"/>
        <v>1.0389999999999999</v>
      </c>
      <c r="P3371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t="s">
        <v>8269</v>
      </c>
      <c r="T3371" t="b">
        <v>1</v>
      </c>
      <c r="U3371" t="str">
        <f t="shared" si="370"/>
        <v>Successful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8244</v>
      </c>
      <c r="I3372" s="10">
        <f t="shared" si="368"/>
        <v>42721.333333333328</v>
      </c>
      <c r="J3372" s="10">
        <f t="shared" si="369"/>
        <v>42690.334317129629</v>
      </c>
      <c r="K3372">
        <v>1481961600</v>
      </c>
      <c r="L3372">
        <v>1479283285</v>
      </c>
      <c r="M3372" t="b">
        <v>0</v>
      </c>
      <c r="N3372">
        <v>26</v>
      </c>
      <c r="O3372" s="5">
        <f t="shared" si="364"/>
        <v>1.1773333333333333</v>
      </c>
      <c r="P3372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t="s">
        <v>8269</v>
      </c>
      <c r="T3372" t="b">
        <v>1</v>
      </c>
      <c r="U3372" t="str">
        <f t="shared" si="370"/>
        <v>Successful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8244</v>
      </c>
      <c r="I3373" s="10">
        <f t="shared" si="368"/>
        <v>42340.874594907407</v>
      </c>
      <c r="J3373" s="10">
        <f t="shared" si="369"/>
        <v>42312.874594907407</v>
      </c>
      <c r="K3373">
        <v>1449089965</v>
      </c>
      <c r="L3373">
        <v>1446670765</v>
      </c>
      <c r="M3373" t="b">
        <v>0</v>
      </c>
      <c r="N3373">
        <v>9</v>
      </c>
      <c r="O3373" s="5">
        <f t="shared" si="364"/>
        <v>1.385</v>
      </c>
      <c r="P337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t="s">
        <v>8269</v>
      </c>
      <c r="T3373" t="b">
        <v>1</v>
      </c>
      <c r="U3373" t="str">
        <f t="shared" si="370"/>
        <v>Successful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8244</v>
      </c>
      <c r="I3374" s="10">
        <f t="shared" si="368"/>
        <v>41876.207638888889</v>
      </c>
      <c r="J3374" s="10">
        <f t="shared" si="369"/>
        <v>41855.548101851848</v>
      </c>
      <c r="K3374">
        <v>1408942740</v>
      </c>
      <c r="L3374">
        <v>1407157756</v>
      </c>
      <c r="M3374" t="b">
        <v>0</v>
      </c>
      <c r="N3374">
        <v>27</v>
      </c>
      <c r="O3374" s="5">
        <f t="shared" si="364"/>
        <v>1.0349999999999999</v>
      </c>
      <c r="P3374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t="s">
        <v>8269</v>
      </c>
      <c r="T3374" t="b">
        <v>1</v>
      </c>
      <c r="U3374" t="str">
        <f t="shared" si="370"/>
        <v>Successful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8245</v>
      </c>
      <c r="I3375" s="10">
        <f t="shared" si="368"/>
        <v>42203.666666666672</v>
      </c>
      <c r="J3375" s="10">
        <f t="shared" si="369"/>
        <v>42179.854629629626</v>
      </c>
      <c r="K3375">
        <v>1437235200</v>
      </c>
      <c r="L3375">
        <v>1435177840</v>
      </c>
      <c r="M3375" t="b">
        <v>0</v>
      </c>
      <c r="N3375">
        <v>30</v>
      </c>
      <c r="O3375" s="5">
        <f t="shared" si="364"/>
        <v>1.0024999999999999</v>
      </c>
      <c r="P337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t="s">
        <v>8269</v>
      </c>
      <c r="T3375" t="b">
        <v>1</v>
      </c>
      <c r="U3375" t="str">
        <f t="shared" si="370"/>
        <v>Successful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8249</v>
      </c>
      <c r="I3376" s="10">
        <f t="shared" si="368"/>
        <v>42305.731666666667</v>
      </c>
      <c r="J3376" s="10">
        <f t="shared" si="369"/>
        <v>42275.731666666667</v>
      </c>
      <c r="K3376">
        <v>1446053616</v>
      </c>
      <c r="L3376">
        <v>1443461616</v>
      </c>
      <c r="M3376" t="b">
        <v>0</v>
      </c>
      <c r="N3376">
        <v>52</v>
      </c>
      <c r="O3376" s="5">
        <f t="shared" si="364"/>
        <v>1.0657142857142856</v>
      </c>
      <c r="P3376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t="s">
        <v>8269</v>
      </c>
      <c r="T3376" t="b">
        <v>1</v>
      </c>
      <c r="U3376" t="str">
        <f t="shared" si="370"/>
        <v>Successful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8245</v>
      </c>
      <c r="I3377" s="10">
        <f t="shared" si="368"/>
        <v>41777.610798611109</v>
      </c>
      <c r="J3377" s="10">
        <f t="shared" si="369"/>
        <v>41765.610798611109</v>
      </c>
      <c r="K3377">
        <v>1400423973</v>
      </c>
      <c r="L3377">
        <v>1399387173</v>
      </c>
      <c r="M3377" t="b">
        <v>0</v>
      </c>
      <c r="N3377">
        <v>17</v>
      </c>
      <c r="O3377" s="5">
        <f t="shared" si="364"/>
        <v>1</v>
      </c>
      <c r="P337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t="s">
        <v>8269</v>
      </c>
      <c r="T3377" t="b">
        <v>1</v>
      </c>
      <c r="U3377" t="str">
        <f t="shared" si="370"/>
        <v>Successful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8244</v>
      </c>
      <c r="I3378" s="10">
        <f t="shared" si="368"/>
        <v>42119.659652777773</v>
      </c>
      <c r="J3378" s="10">
        <f t="shared" si="369"/>
        <v>42059.701319444444</v>
      </c>
      <c r="K3378">
        <v>1429976994</v>
      </c>
      <c r="L3378">
        <v>1424796594</v>
      </c>
      <c r="M3378" t="b">
        <v>0</v>
      </c>
      <c r="N3378">
        <v>19</v>
      </c>
      <c r="O3378" s="5">
        <f t="shared" si="364"/>
        <v>1.0001249999999999</v>
      </c>
      <c r="P3378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t="s">
        <v>8269</v>
      </c>
      <c r="T3378" t="b">
        <v>1</v>
      </c>
      <c r="U3378" t="str">
        <f t="shared" si="370"/>
        <v>Successful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8245</v>
      </c>
      <c r="I3379" s="10">
        <f t="shared" si="368"/>
        <v>42083.705555555556</v>
      </c>
      <c r="J3379" s="10">
        <f t="shared" si="369"/>
        <v>42053.732627314814</v>
      </c>
      <c r="K3379">
        <v>1426870560</v>
      </c>
      <c r="L3379">
        <v>1424280899</v>
      </c>
      <c r="M3379" t="b">
        <v>0</v>
      </c>
      <c r="N3379">
        <v>77</v>
      </c>
      <c r="O3379" s="5">
        <f t="shared" si="364"/>
        <v>1.0105</v>
      </c>
      <c r="P3379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t="s">
        <v>8269</v>
      </c>
      <c r="T3379" t="b">
        <v>1</v>
      </c>
      <c r="U3379" t="str">
        <f t="shared" si="370"/>
        <v>Successful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8245</v>
      </c>
      <c r="I3380" s="10">
        <f t="shared" si="368"/>
        <v>41882.547222222223</v>
      </c>
      <c r="J3380" s="10">
        <f t="shared" si="369"/>
        <v>41858.355393518519</v>
      </c>
      <c r="K3380">
        <v>1409490480</v>
      </c>
      <c r="L3380">
        <v>1407400306</v>
      </c>
      <c r="M3380" t="b">
        <v>0</v>
      </c>
      <c r="N3380">
        <v>21</v>
      </c>
      <c r="O3380" s="5">
        <f t="shared" si="364"/>
        <v>1.0763636363636364</v>
      </c>
      <c r="P3380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t="s">
        <v>8269</v>
      </c>
      <c r="T3380" t="b">
        <v>1</v>
      </c>
      <c r="U3380" t="str">
        <f t="shared" si="370"/>
        <v>Successful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8245</v>
      </c>
      <c r="I3381" s="10">
        <f t="shared" si="368"/>
        <v>42242.958333333328</v>
      </c>
      <c r="J3381" s="10">
        <f t="shared" si="369"/>
        <v>42225.513888888891</v>
      </c>
      <c r="K3381">
        <v>1440630000</v>
      </c>
      <c r="L3381">
        <v>1439122800</v>
      </c>
      <c r="M3381" t="b">
        <v>0</v>
      </c>
      <c r="N3381">
        <v>38</v>
      </c>
      <c r="O3381" s="5">
        <f t="shared" si="364"/>
        <v>1.0365</v>
      </c>
      <c r="P3381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t="s">
        <v>8269</v>
      </c>
      <c r="T3381" t="b">
        <v>1</v>
      </c>
      <c r="U3381" t="str">
        <f t="shared" si="370"/>
        <v>Successful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8244</v>
      </c>
      <c r="I3382" s="10">
        <f t="shared" si="368"/>
        <v>41972.995115740741</v>
      </c>
      <c r="J3382" s="10">
        <f t="shared" si="369"/>
        <v>41937.953449074077</v>
      </c>
      <c r="K3382">
        <v>1417305178</v>
      </c>
      <c r="L3382">
        <v>1414277578</v>
      </c>
      <c r="M3382" t="b">
        <v>0</v>
      </c>
      <c r="N3382">
        <v>28</v>
      </c>
      <c r="O3382" s="5">
        <f t="shared" si="364"/>
        <v>1.0443333333333333</v>
      </c>
      <c r="P3382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t="s">
        <v>8269</v>
      </c>
      <c r="T3382" t="b">
        <v>1</v>
      </c>
      <c r="U3382" t="str">
        <f t="shared" si="370"/>
        <v>Successful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8244</v>
      </c>
      <c r="I3383" s="10">
        <f t="shared" si="368"/>
        <v>42074.143321759257</v>
      </c>
      <c r="J3383" s="10">
        <f t="shared" si="369"/>
        <v>42044.184988425928</v>
      </c>
      <c r="K3383">
        <v>1426044383</v>
      </c>
      <c r="L3383">
        <v>1423455983</v>
      </c>
      <c r="M3383" t="b">
        <v>0</v>
      </c>
      <c r="N3383">
        <v>48</v>
      </c>
      <c r="O3383" s="5">
        <f t="shared" si="364"/>
        <v>1.0225</v>
      </c>
      <c r="P338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t="s">
        <v>8269</v>
      </c>
      <c r="T3383" t="b">
        <v>1</v>
      </c>
      <c r="U3383" t="str">
        <f t="shared" si="370"/>
        <v>Successful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8245</v>
      </c>
      <c r="I3384" s="10">
        <f t="shared" si="368"/>
        <v>42583.957638888889</v>
      </c>
      <c r="J3384" s="10">
        <f t="shared" si="369"/>
        <v>42559.431203703702</v>
      </c>
      <c r="K3384">
        <v>1470092340</v>
      </c>
      <c r="L3384">
        <v>1467973256</v>
      </c>
      <c r="M3384" t="b">
        <v>0</v>
      </c>
      <c r="N3384">
        <v>46</v>
      </c>
      <c r="O3384" s="5">
        <f t="shared" si="364"/>
        <v>1.0074285714285713</v>
      </c>
      <c r="P3384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t="s">
        <v>8269</v>
      </c>
      <c r="T3384" t="b">
        <v>1</v>
      </c>
      <c r="U3384" t="str">
        <f t="shared" si="370"/>
        <v>Successful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8244</v>
      </c>
      <c r="I3385" s="10">
        <f t="shared" si="368"/>
        <v>42544.782638888893</v>
      </c>
      <c r="J3385" s="10">
        <f t="shared" si="369"/>
        <v>42524.782638888893</v>
      </c>
      <c r="K3385">
        <v>1466707620</v>
      </c>
      <c r="L3385">
        <v>1464979620</v>
      </c>
      <c r="M3385" t="b">
        <v>0</v>
      </c>
      <c r="N3385">
        <v>30</v>
      </c>
      <c r="O3385" s="5">
        <f t="shared" si="364"/>
        <v>1.1171428571428572</v>
      </c>
      <c r="P338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t="s">
        <v>8269</v>
      </c>
      <c r="T3385" t="b">
        <v>1</v>
      </c>
      <c r="U3385" t="str">
        <f t="shared" si="370"/>
        <v>Successful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8244</v>
      </c>
      <c r="I3386" s="10">
        <f t="shared" si="368"/>
        <v>42329.125</v>
      </c>
      <c r="J3386" s="10">
        <f t="shared" si="369"/>
        <v>42292.087592592594</v>
      </c>
      <c r="K3386">
        <v>1448074800</v>
      </c>
      <c r="L3386">
        <v>1444874768</v>
      </c>
      <c r="M3386" t="b">
        <v>0</v>
      </c>
      <c r="N3386">
        <v>64</v>
      </c>
      <c r="O3386" s="5">
        <f t="shared" si="364"/>
        <v>1.0001100000000001</v>
      </c>
      <c r="P3386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t="s">
        <v>8269</v>
      </c>
      <c r="T3386" t="b">
        <v>1</v>
      </c>
      <c r="U3386" t="str">
        <f t="shared" si="370"/>
        <v>Successful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8244</v>
      </c>
      <c r="I3387" s="10">
        <f t="shared" si="368"/>
        <v>41983.8675</v>
      </c>
      <c r="J3387" s="10">
        <f t="shared" si="369"/>
        <v>41953.8675</v>
      </c>
      <c r="K3387">
        <v>1418244552</v>
      </c>
      <c r="L3387">
        <v>1415652552</v>
      </c>
      <c r="M3387" t="b">
        <v>0</v>
      </c>
      <c r="N3387">
        <v>15</v>
      </c>
      <c r="O3387" s="5">
        <f t="shared" si="364"/>
        <v>1</v>
      </c>
      <c r="P338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t="s">
        <v>8269</v>
      </c>
      <c r="T3387" t="b">
        <v>1</v>
      </c>
      <c r="U3387" t="str">
        <f t="shared" si="370"/>
        <v>Successful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8244</v>
      </c>
      <c r="I3388" s="10">
        <f t="shared" si="368"/>
        <v>41976.644745370373</v>
      </c>
      <c r="J3388" s="10">
        <f t="shared" si="369"/>
        <v>41946.644745370373</v>
      </c>
      <c r="K3388">
        <v>1417620506</v>
      </c>
      <c r="L3388">
        <v>1415028506</v>
      </c>
      <c r="M3388" t="b">
        <v>0</v>
      </c>
      <c r="N3388">
        <v>41</v>
      </c>
      <c r="O3388" s="5">
        <f t="shared" si="364"/>
        <v>1.05</v>
      </c>
      <c r="P3388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t="s">
        <v>8269</v>
      </c>
      <c r="T3388" t="b">
        <v>1</v>
      </c>
      <c r="U3388" t="str">
        <f t="shared" si="370"/>
        <v>Successful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8244</v>
      </c>
      <c r="I3389" s="10">
        <f t="shared" si="368"/>
        <v>41987.762592592597</v>
      </c>
      <c r="J3389" s="10">
        <f t="shared" si="369"/>
        <v>41947.762592592597</v>
      </c>
      <c r="K3389">
        <v>1418581088</v>
      </c>
      <c r="L3389">
        <v>1415125088</v>
      </c>
      <c r="M3389" t="b">
        <v>0</v>
      </c>
      <c r="N3389">
        <v>35</v>
      </c>
      <c r="O3389" s="5">
        <f t="shared" si="364"/>
        <v>1.1686666666666667</v>
      </c>
      <c r="P3389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t="s">
        <v>8269</v>
      </c>
      <c r="T3389" t="b">
        <v>1</v>
      </c>
      <c r="U3389" t="str">
        <f t="shared" si="370"/>
        <v>Successful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8245</v>
      </c>
      <c r="I3390" s="10">
        <f t="shared" si="368"/>
        <v>42173.461122685185</v>
      </c>
      <c r="J3390" s="10">
        <f t="shared" si="369"/>
        <v>42143.461122685185</v>
      </c>
      <c r="K3390">
        <v>1434625441</v>
      </c>
      <c r="L3390">
        <v>1432033441</v>
      </c>
      <c r="M3390" t="b">
        <v>0</v>
      </c>
      <c r="N3390">
        <v>45</v>
      </c>
      <c r="O3390" s="5">
        <f t="shared" si="364"/>
        <v>1.038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t="s">
        <v>8269</v>
      </c>
      <c r="T3390" t="b">
        <v>1</v>
      </c>
      <c r="U3390" t="str">
        <f t="shared" si="370"/>
        <v>Successful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8244</v>
      </c>
      <c r="I3391" s="10">
        <f t="shared" si="368"/>
        <v>42524.563449074078</v>
      </c>
      <c r="J3391" s="10">
        <f t="shared" si="369"/>
        <v>42494.563449074078</v>
      </c>
      <c r="K3391">
        <v>1464960682</v>
      </c>
      <c r="L3391">
        <v>1462368682</v>
      </c>
      <c r="M3391" t="b">
        <v>0</v>
      </c>
      <c r="N3391">
        <v>62</v>
      </c>
      <c r="O3391" s="5">
        <f t="shared" si="364"/>
        <v>1.145</v>
      </c>
      <c r="P3391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t="s">
        <v>8269</v>
      </c>
      <c r="T3391" t="b">
        <v>1</v>
      </c>
      <c r="U3391" t="str">
        <f t="shared" si="370"/>
        <v>Successful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8244</v>
      </c>
      <c r="I3392" s="10">
        <f t="shared" si="368"/>
        <v>41830.774826388893</v>
      </c>
      <c r="J3392" s="10">
        <f t="shared" si="369"/>
        <v>41815.774826388893</v>
      </c>
      <c r="K3392">
        <v>1405017345</v>
      </c>
      <c r="L3392">
        <v>1403721345</v>
      </c>
      <c r="M3392" t="b">
        <v>0</v>
      </c>
      <c r="N3392">
        <v>22</v>
      </c>
      <c r="O3392" s="5">
        <f t="shared" si="364"/>
        <v>1.024</v>
      </c>
      <c r="P3392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t="s">
        <v>8269</v>
      </c>
      <c r="T3392" t="b">
        <v>1</v>
      </c>
      <c r="U3392" t="str">
        <f t="shared" si="370"/>
        <v>Successful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8244</v>
      </c>
      <c r="I3393" s="10">
        <f t="shared" si="368"/>
        <v>41859.936111111107</v>
      </c>
      <c r="J3393" s="10">
        <f t="shared" si="369"/>
        <v>41830.545694444445</v>
      </c>
      <c r="K3393">
        <v>1407536880</v>
      </c>
      <c r="L3393">
        <v>1404997548</v>
      </c>
      <c r="M3393" t="b">
        <v>0</v>
      </c>
      <c r="N3393">
        <v>18</v>
      </c>
      <c r="O3393" s="5">
        <f t="shared" si="364"/>
        <v>2.23</v>
      </c>
      <c r="P339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t="s">
        <v>8269</v>
      </c>
      <c r="T3393" t="b">
        <v>1</v>
      </c>
      <c r="U3393" t="str">
        <f t="shared" si="370"/>
        <v>Successful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8245</v>
      </c>
      <c r="I3394" s="10">
        <f t="shared" si="368"/>
        <v>42496.845543981486</v>
      </c>
      <c r="J3394" s="10">
        <f t="shared" si="369"/>
        <v>42446.845543981486</v>
      </c>
      <c r="K3394">
        <v>1462565855</v>
      </c>
      <c r="L3394">
        <v>1458245855</v>
      </c>
      <c r="M3394" t="b">
        <v>0</v>
      </c>
      <c r="N3394">
        <v>12</v>
      </c>
      <c r="O3394" s="5">
        <f t="shared" ref="O3394:O3457" si="371">E3394/D3394</f>
        <v>1</v>
      </c>
      <c r="P3394">
        <f t="shared" ref="P3394:P3457" si="372">IFERROR((E3394/N3394),"Received No Donations")</f>
        <v>41.666666666666664</v>
      </c>
      <c r="Q3394" t="str">
        <f t="shared" ref="Q3394:Q3457" si="373">LEFT(S3394,FIND("/",S3394)-1)</f>
        <v>theater</v>
      </c>
      <c r="R3394" t="str">
        <f t="shared" ref="R3394:R3457" si="374">RIGHT(S3394,LEN(S3394)-FIND("/",S3394))</f>
        <v>plays</v>
      </c>
      <c r="S3394" t="s">
        <v>8269</v>
      </c>
      <c r="T3394" t="b">
        <v>1</v>
      </c>
      <c r="U3394" t="str">
        <f t="shared" si="370"/>
        <v>Successful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8244</v>
      </c>
      <c r="I3395" s="10">
        <f t="shared" ref="I3395:I3458" si="375">((K3395/86400)/IF(LEN(K3395)=13,1000,1))+DATE(1970,1,1)</f>
        <v>41949.031944444447</v>
      </c>
      <c r="J3395" s="10">
        <f t="shared" ref="J3395:J3458" si="376">((L3395/86400)/IF(LEN(L3395)=13,1000,1))+DATE(1970,1,1)</f>
        <v>41923.921643518523</v>
      </c>
      <c r="K3395">
        <v>1415234760</v>
      </c>
      <c r="L3395">
        <v>1413065230</v>
      </c>
      <c r="M3395" t="b">
        <v>0</v>
      </c>
      <c r="N3395">
        <v>44</v>
      </c>
      <c r="O3395" s="5">
        <f t="shared" si="371"/>
        <v>1.0580000000000001</v>
      </c>
      <c r="P3395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t="s">
        <v>8269</v>
      </c>
      <c r="T3395" t="b">
        <v>1</v>
      </c>
      <c r="U3395" t="str">
        <f t="shared" ref="U3395:U3458" si="377">IF(F3395="successful","Successful","Unsuccessful")</f>
        <v>Successful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8245</v>
      </c>
      <c r="I3396" s="10">
        <f t="shared" si="375"/>
        <v>41847.59542824074</v>
      </c>
      <c r="J3396" s="10">
        <f t="shared" si="376"/>
        <v>41817.59542824074</v>
      </c>
      <c r="K3396">
        <v>1406470645</v>
      </c>
      <c r="L3396">
        <v>1403878645</v>
      </c>
      <c r="M3396" t="b">
        <v>0</v>
      </c>
      <c r="N3396">
        <v>27</v>
      </c>
      <c r="O3396" s="5">
        <f t="shared" si="371"/>
        <v>1.4236363636363636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t="s">
        <v>8269</v>
      </c>
      <c r="T3396" t="b">
        <v>1</v>
      </c>
      <c r="U3396" t="str">
        <f t="shared" si="377"/>
        <v>Successful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8245</v>
      </c>
      <c r="I3397" s="10">
        <f t="shared" si="375"/>
        <v>42154.756944444445</v>
      </c>
      <c r="J3397" s="10">
        <f t="shared" si="376"/>
        <v>42140.712314814809</v>
      </c>
      <c r="K3397">
        <v>1433009400</v>
      </c>
      <c r="L3397">
        <v>1431795944</v>
      </c>
      <c r="M3397" t="b">
        <v>0</v>
      </c>
      <c r="N3397">
        <v>38</v>
      </c>
      <c r="O3397" s="5">
        <f t="shared" si="371"/>
        <v>1.84</v>
      </c>
      <c r="P339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t="s">
        <v>8269</v>
      </c>
      <c r="T3397" t="b">
        <v>1</v>
      </c>
      <c r="U3397" t="str">
        <f t="shared" si="377"/>
        <v>Successful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8244</v>
      </c>
      <c r="I3398" s="10">
        <f t="shared" si="375"/>
        <v>41791.165972222225</v>
      </c>
      <c r="J3398" s="10">
        <f t="shared" si="376"/>
        <v>41764.446631944447</v>
      </c>
      <c r="K3398">
        <v>1401595140</v>
      </c>
      <c r="L3398">
        <v>1399286589</v>
      </c>
      <c r="M3398" t="b">
        <v>0</v>
      </c>
      <c r="N3398">
        <v>28</v>
      </c>
      <c r="O3398" s="5">
        <f t="shared" si="371"/>
        <v>1.0433333333333332</v>
      </c>
      <c r="P3398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t="s">
        <v>8269</v>
      </c>
      <c r="T3398" t="b">
        <v>1</v>
      </c>
      <c r="U3398" t="str">
        <f t="shared" si="377"/>
        <v>Successful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8245</v>
      </c>
      <c r="I3399" s="10">
        <f t="shared" si="375"/>
        <v>42418.916666666672</v>
      </c>
      <c r="J3399" s="10">
        <f t="shared" si="376"/>
        <v>42378.478344907402</v>
      </c>
      <c r="K3399">
        <v>1455832800</v>
      </c>
      <c r="L3399">
        <v>1452338929</v>
      </c>
      <c r="M3399" t="b">
        <v>0</v>
      </c>
      <c r="N3399">
        <v>24</v>
      </c>
      <c r="O3399" s="5">
        <f t="shared" si="371"/>
        <v>1.1200000000000001</v>
      </c>
      <c r="P3399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t="s">
        <v>8269</v>
      </c>
      <c r="T3399" t="b">
        <v>1</v>
      </c>
      <c r="U3399" t="str">
        <f t="shared" si="377"/>
        <v>Successful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8244</v>
      </c>
      <c r="I3400" s="10">
        <f t="shared" si="375"/>
        <v>41964.708333333328</v>
      </c>
      <c r="J3400" s="10">
        <f t="shared" si="376"/>
        <v>41941.752037037033</v>
      </c>
      <c r="K3400">
        <v>1416589200</v>
      </c>
      <c r="L3400">
        <v>1414605776</v>
      </c>
      <c r="M3400" t="b">
        <v>0</v>
      </c>
      <c r="N3400">
        <v>65</v>
      </c>
      <c r="O3400" s="5">
        <f t="shared" si="371"/>
        <v>1.1107499999999999</v>
      </c>
      <c r="P3400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t="s">
        <v>8269</v>
      </c>
      <c r="T3400" t="b">
        <v>1</v>
      </c>
      <c r="U3400" t="str">
        <f t="shared" si="377"/>
        <v>Successful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8245</v>
      </c>
      <c r="I3401" s="10">
        <f t="shared" si="375"/>
        <v>42056.920428240745</v>
      </c>
      <c r="J3401" s="10">
        <f t="shared" si="376"/>
        <v>42026.920428240745</v>
      </c>
      <c r="K3401">
        <v>1424556325</v>
      </c>
      <c r="L3401">
        <v>1421964325</v>
      </c>
      <c r="M3401" t="b">
        <v>0</v>
      </c>
      <c r="N3401">
        <v>46</v>
      </c>
      <c r="O3401" s="5">
        <f t="shared" si="371"/>
        <v>1.0375000000000001</v>
      </c>
      <c r="P3401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t="s">
        <v>8269</v>
      </c>
      <c r="T3401" t="b">
        <v>1</v>
      </c>
      <c r="U3401" t="str">
        <f t="shared" si="377"/>
        <v>Successful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8244</v>
      </c>
      <c r="I3402" s="10">
        <f t="shared" si="375"/>
        <v>41879.953865740739</v>
      </c>
      <c r="J3402" s="10">
        <f t="shared" si="376"/>
        <v>41834.953865740739</v>
      </c>
      <c r="K3402">
        <v>1409266414</v>
      </c>
      <c r="L3402">
        <v>1405378414</v>
      </c>
      <c r="M3402" t="b">
        <v>0</v>
      </c>
      <c r="N3402">
        <v>85</v>
      </c>
      <c r="O3402" s="5">
        <f t="shared" si="371"/>
        <v>1.0041</v>
      </c>
      <c r="P3402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t="s">
        <v>8269</v>
      </c>
      <c r="T3402" t="b">
        <v>1</v>
      </c>
      <c r="U3402" t="str">
        <f t="shared" si="377"/>
        <v>Successful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8245</v>
      </c>
      <c r="I3403" s="10">
        <f t="shared" si="375"/>
        <v>42223.723912037036</v>
      </c>
      <c r="J3403" s="10">
        <f t="shared" si="376"/>
        <v>42193.723912037036</v>
      </c>
      <c r="K3403">
        <v>1438968146</v>
      </c>
      <c r="L3403">
        <v>1436376146</v>
      </c>
      <c r="M3403" t="b">
        <v>0</v>
      </c>
      <c r="N3403">
        <v>66</v>
      </c>
      <c r="O3403" s="5">
        <f t="shared" si="371"/>
        <v>1.0186206896551724</v>
      </c>
      <c r="P340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t="s">
        <v>8269</v>
      </c>
      <c r="T3403" t="b">
        <v>1</v>
      </c>
      <c r="U3403" t="str">
        <f t="shared" si="377"/>
        <v>Successful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8244</v>
      </c>
      <c r="I3404" s="10">
        <f t="shared" si="375"/>
        <v>42320.104861111111</v>
      </c>
      <c r="J3404" s="10">
        <f t="shared" si="376"/>
        <v>42290.61855324074</v>
      </c>
      <c r="K3404">
        <v>1447295460</v>
      </c>
      <c r="L3404">
        <v>1444747843</v>
      </c>
      <c r="M3404" t="b">
        <v>0</v>
      </c>
      <c r="N3404">
        <v>165</v>
      </c>
      <c r="O3404" s="5">
        <f t="shared" si="371"/>
        <v>1.0976666666666666</v>
      </c>
      <c r="P3404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t="s">
        <v>8269</v>
      </c>
      <c r="T3404" t="b">
        <v>1</v>
      </c>
      <c r="U3404" t="str">
        <f t="shared" si="377"/>
        <v>Successful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8245</v>
      </c>
      <c r="I3405" s="10">
        <f t="shared" si="375"/>
        <v>42180.462083333332</v>
      </c>
      <c r="J3405" s="10">
        <f t="shared" si="376"/>
        <v>42150.462083333332</v>
      </c>
      <c r="K3405">
        <v>1435230324</v>
      </c>
      <c r="L3405">
        <v>1432638324</v>
      </c>
      <c r="M3405" t="b">
        <v>0</v>
      </c>
      <c r="N3405">
        <v>17</v>
      </c>
      <c r="O3405" s="5">
        <f t="shared" si="371"/>
        <v>1</v>
      </c>
      <c r="P340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t="s">
        <v>8269</v>
      </c>
      <c r="T3405" t="b">
        <v>1</v>
      </c>
      <c r="U3405" t="str">
        <f t="shared" si="377"/>
        <v>Successful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8244</v>
      </c>
      <c r="I3406" s="10">
        <f t="shared" si="375"/>
        <v>42172.503495370373</v>
      </c>
      <c r="J3406" s="10">
        <f t="shared" si="376"/>
        <v>42152.503495370373</v>
      </c>
      <c r="K3406">
        <v>1434542702</v>
      </c>
      <c r="L3406">
        <v>1432814702</v>
      </c>
      <c r="M3406" t="b">
        <v>0</v>
      </c>
      <c r="N3406">
        <v>3</v>
      </c>
      <c r="O3406" s="5">
        <f t="shared" si="371"/>
        <v>1.22</v>
      </c>
      <c r="P3406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t="s">
        <v>8269</v>
      </c>
      <c r="T3406" t="b">
        <v>1</v>
      </c>
      <c r="U3406" t="str">
        <f t="shared" si="377"/>
        <v>Successful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8245</v>
      </c>
      <c r="I3407" s="10">
        <f t="shared" si="375"/>
        <v>42430.999305555553</v>
      </c>
      <c r="J3407" s="10">
        <f t="shared" si="376"/>
        <v>42410.017199074078</v>
      </c>
      <c r="K3407">
        <v>1456876740</v>
      </c>
      <c r="L3407">
        <v>1455063886</v>
      </c>
      <c r="M3407" t="b">
        <v>0</v>
      </c>
      <c r="N3407">
        <v>17</v>
      </c>
      <c r="O3407" s="5">
        <f t="shared" si="371"/>
        <v>1.3757142857142857</v>
      </c>
      <c r="P340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t="s">
        <v>8269</v>
      </c>
      <c r="T3407" t="b">
        <v>1</v>
      </c>
      <c r="U3407" t="str">
        <f t="shared" si="377"/>
        <v>Successful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8244</v>
      </c>
      <c r="I3408" s="10">
        <f t="shared" si="375"/>
        <v>41836.492777777778</v>
      </c>
      <c r="J3408" s="10">
        <f t="shared" si="376"/>
        <v>41791.492777777778</v>
      </c>
      <c r="K3408">
        <v>1405511376</v>
      </c>
      <c r="L3408">
        <v>1401623376</v>
      </c>
      <c r="M3408" t="b">
        <v>0</v>
      </c>
      <c r="N3408">
        <v>91</v>
      </c>
      <c r="O3408" s="5">
        <f t="shared" si="371"/>
        <v>1.0031000000000001</v>
      </c>
      <c r="P3408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t="s">
        <v>8269</v>
      </c>
      <c r="T3408" t="b">
        <v>1</v>
      </c>
      <c r="U3408" t="str">
        <f t="shared" si="377"/>
        <v>Successful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8245</v>
      </c>
      <c r="I3409" s="10">
        <f t="shared" si="375"/>
        <v>41826.422326388885</v>
      </c>
      <c r="J3409" s="10">
        <f t="shared" si="376"/>
        <v>41796.422326388885</v>
      </c>
      <c r="K3409">
        <v>1404641289</v>
      </c>
      <c r="L3409">
        <v>1402049289</v>
      </c>
      <c r="M3409" t="b">
        <v>0</v>
      </c>
      <c r="N3409">
        <v>67</v>
      </c>
      <c r="O3409" s="5">
        <f t="shared" si="371"/>
        <v>1.071</v>
      </c>
      <c r="P3409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t="s">
        <v>8269</v>
      </c>
      <c r="T3409" t="b">
        <v>1</v>
      </c>
      <c r="U3409" t="str">
        <f t="shared" si="377"/>
        <v>Successful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8244</v>
      </c>
      <c r="I3410" s="10">
        <f t="shared" si="375"/>
        <v>41838.991944444446</v>
      </c>
      <c r="J3410" s="10">
        <f t="shared" si="376"/>
        <v>41808.991944444446</v>
      </c>
      <c r="K3410">
        <v>1405727304</v>
      </c>
      <c r="L3410">
        <v>1403135304</v>
      </c>
      <c r="M3410" t="b">
        <v>0</v>
      </c>
      <c r="N3410">
        <v>18</v>
      </c>
      <c r="O3410" s="5">
        <f t="shared" si="371"/>
        <v>2.11</v>
      </c>
      <c r="P3410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t="s">
        <v>8269</v>
      </c>
      <c r="T3410" t="b">
        <v>1</v>
      </c>
      <c r="U3410" t="str">
        <f t="shared" si="377"/>
        <v>Successful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8245</v>
      </c>
      <c r="I3411" s="10">
        <f t="shared" si="375"/>
        <v>42582.873611111107</v>
      </c>
      <c r="J3411" s="10">
        <f t="shared" si="376"/>
        <v>42544.814328703702</v>
      </c>
      <c r="K3411">
        <v>1469998680</v>
      </c>
      <c r="L3411">
        <v>1466710358</v>
      </c>
      <c r="M3411" t="b">
        <v>0</v>
      </c>
      <c r="N3411">
        <v>21</v>
      </c>
      <c r="O3411" s="5">
        <f t="shared" si="371"/>
        <v>1.236</v>
      </c>
      <c r="P3411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t="s">
        <v>8269</v>
      </c>
      <c r="T3411" t="b">
        <v>1</v>
      </c>
      <c r="U3411" t="str">
        <f t="shared" si="377"/>
        <v>Successful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8244</v>
      </c>
      <c r="I3412" s="10">
        <f t="shared" si="375"/>
        <v>42527.291666666672</v>
      </c>
      <c r="J3412" s="10">
        <f t="shared" si="376"/>
        <v>42500.041550925926</v>
      </c>
      <c r="K3412">
        <v>1465196400</v>
      </c>
      <c r="L3412">
        <v>1462841990</v>
      </c>
      <c r="M3412" t="b">
        <v>0</v>
      </c>
      <c r="N3412">
        <v>40</v>
      </c>
      <c r="O3412" s="5">
        <f t="shared" si="371"/>
        <v>1.085</v>
      </c>
      <c r="P3412">
        <f t="shared" si="372"/>
        <v>81.375</v>
      </c>
      <c r="Q3412" t="str">
        <f t="shared" si="373"/>
        <v>theater</v>
      </c>
      <c r="R3412" t="str">
        <f t="shared" si="374"/>
        <v>plays</v>
      </c>
      <c r="S3412" t="s">
        <v>8269</v>
      </c>
      <c r="T3412" t="b">
        <v>1</v>
      </c>
      <c r="U3412" t="str">
        <f t="shared" si="377"/>
        <v>Successful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8244</v>
      </c>
      <c r="I3413" s="10">
        <f t="shared" si="375"/>
        <v>42285.022824074069</v>
      </c>
      <c r="J3413" s="10">
        <f t="shared" si="376"/>
        <v>42265.022824074069</v>
      </c>
      <c r="K3413">
        <v>1444264372</v>
      </c>
      <c r="L3413">
        <v>1442536372</v>
      </c>
      <c r="M3413" t="b">
        <v>0</v>
      </c>
      <c r="N3413">
        <v>78</v>
      </c>
      <c r="O3413" s="5">
        <f t="shared" si="371"/>
        <v>1.0356666666666667</v>
      </c>
      <c r="P341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t="s">
        <v>8269</v>
      </c>
      <c r="T3413" t="b">
        <v>1</v>
      </c>
      <c r="U3413" t="str">
        <f t="shared" si="377"/>
        <v>Successful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8245</v>
      </c>
      <c r="I3414" s="10">
        <f t="shared" si="375"/>
        <v>41909.959050925929</v>
      </c>
      <c r="J3414" s="10">
        <f t="shared" si="376"/>
        <v>41879.959050925929</v>
      </c>
      <c r="K3414">
        <v>1411858862</v>
      </c>
      <c r="L3414">
        <v>1409266862</v>
      </c>
      <c r="M3414" t="b">
        <v>0</v>
      </c>
      <c r="N3414">
        <v>26</v>
      </c>
      <c r="O3414" s="5">
        <f t="shared" si="371"/>
        <v>1</v>
      </c>
      <c r="P3414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t="s">
        <v>8269</v>
      </c>
      <c r="T3414" t="b">
        <v>1</v>
      </c>
      <c r="U3414" t="str">
        <f t="shared" si="377"/>
        <v>Successful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8244</v>
      </c>
      <c r="I3415" s="10">
        <f t="shared" si="375"/>
        <v>42063.207638888889</v>
      </c>
      <c r="J3415" s="10">
        <f t="shared" si="376"/>
        <v>42053.733078703706</v>
      </c>
      <c r="K3415">
        <v>1425099540</v>
      </c>
      <c r="L3415">
        <v>1424280938</v>
      </c>
      <c r="M3415" t="b">
        <v>0</v>
      </c>
      <c r="N3415">
        <v>14</v>
      </c>
      <c r="O3415" s="5">
        <f t="shared" si="371"/>
        <v>1.3</v>
      </c>
      <c r="P341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t="s">
        <v>8269</v>
      </c>
      <c r="T3415" t="b">
        <v>1</v>
      </c>
      <c r="U3415" t="str">
        <f t="shared" si="377"/>
        <v>Successful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8244</v>
      </c>
      <c r="I3416" s="10">
        <f t="shared" si="375"/>
        <v>42705.332638888889</v>
      </c>
      <c r="J3416" s="10">
        <f t="shared" si="376"/>
        <v>42675.832465277781</v>
      </c>
      <c r="K3416">
        <v>1480579140</v>
      </c>
      <c r="L3416">
        <v>1478030325</v>
      </c>
      <c r="M3416" t="b">
        <v>0</v>
      </c>
      <c r="N3416">
        <v>44</v>
      </c>
      <c r="O3416" s="5">
        <f t="shared" si="371"/>
        <v>1.0349999999999999</v>
      </c>
      <c r="P3416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t="s">
        <v>8269</v>
      </c>
      <c r="T3416" t="b">
        <v>1</v>
      </c>
      <c r="U3416" t="str">
        <f t="shared" si="377"/>
        <v>Successful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8244</v>
      </c>
      <c r="I3417" s="10">
        <f t="shared" si="375"/>
        <v>42477.979166666672</v>
      </c>
      <c r="J3417" s="10">
        <f t="shared" si="376"/>
        <v>42467.144166666665</v>
      </c>
      <c r="K3417">
        <v>1460935800</v>
      </c>
      <c r="L3417">
        <v>1459999656</v>
      </c>
      <c r="M3417" t="b">
        <v>0</v>
      </c>
      <c r="N3417">
        <v>9</v>
      </c>
      <c r="O3417" s="5">
        <f t="shared" si="371"/>
        <v>1</v>
      </c>
      <c r="P341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t="s">
        <v>8269</v>
      </c>
      <c r="T3417" t="b">
        <v>1</v>
      </c>
      <c r="U3417" t="str">
        <f t="shared" si="377"/>
        <v>Successful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8245</v>
      </c>
      <c r="I3418" s="10">
        <f t="shared" si="375"/>
        <v>42117.770833333328</v>
      </c>
      <c r="J3418" s="10">
        <f t="shared" si="376"/>
        <v>42089.412557870368</v>
      </c>
      <c r="K3418">
        <v>1429813800</v>
      </c>
      <c r="L3418">
        <v>1427363645</v>
      </c>
      <c r="M3418" t="b">
        <v>0</v>
      </c>
      <c r="N3418">
        <v>30</v>
      </c>
      <c r="O3418" s="5">
        <f t="shared" si="371"/>
        <v>1.196</v>
      </c>
      <c r="P3418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t="s">
        <v>8269</v>
      </c>
      <c r="T3418" t="b">
        <v>1</v>
      </c>
      <c r="U3418" t="str">
        <f t="shared" si="377"/>
        <v>Successful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8244</v>
      </c>
      <c r="I3419" s="10">
        <f t="shared" si="375"/>
        <v>41938.029861111107</v>
      </c>
      <c r="J3419" s="10">
        <f t="shared" si="376"/>
        <v>41894.91375</v>
      </c>
      <c r="K3419">
        <v>1414284180</v>
      </c>
      <c r="L3419">
        <v>1410558948</v>
      </c>
      <c r="M3419" t="b">
        <v>0</v>
      </c>
      <c r="N3419">
        <v>45</v>
      </c>
      <c r="O3419" s="5">
        <f t="shared" si="371"/>
        <v>1.0000058823529412</v>
      </c>
      <c r="P3419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t="s">
        <v>8269</v>
      </c>
      <c r="T3419" t="b">
        <v>1</v>
      </c>
      <c r="U3419" t="str">
        <f t="shared" si="377"/>
        <v>Successful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8244</v>
      </c>
      <c r="I3420" s="10">
        <f t="shared" si="375"/>
        <v>41782.83457175926</v>
      </c>
      <c r="J3420" s="10">
        <f t="shared" si="376"/>
        <v>41752.83457175926</v>
      </c>
      <c r="K3420">
        <v>1400875307</v>
      </c>
      <c r="L3420">
        <v>1398283307</v>
      </c>
      <c r="M3420" t="b">
        <v>0</v>
      </c>
      <c r="N3420">
        <v>56</v>
      </c>
      <c r="O3420" s="5">
        <f t="shared" si="371"/>
        <v>1.00875</v>
      </c>
      <c r="P3420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t="s">
        <v>8269</v>
      </c>
      <c r="T3420" t="b">
        <v>1</v>
      </c>
      <c r="U3420" t="str">
        <f t="shared" si="377"/>
        <v>Successful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8247</v>
      </c>
      <c r="I3421" s="10">
        <f t="shared" si="375"/>
        <v>42466.895833333328</v>
      </c>
      <c r="J3421" s="10">
        <f t="shared" si="376"/>
        <v>42448.821585648147</v>
      </c>
      <c r="K3421">
        <v>1459978200</v>
      </c>
      <c r="L3421">
        <v>1458416585</v>
      </c>
      <c r="M3421" t="b">
        <v>0</v>
      </c>
      <c r="N3421">
        <v>46</v>
      </c>
      <c r="O3421" s="5">
        <f t="shared" si="371"/>
        <v>1.0654545454545454</v>
      </c>
      <c r="P3421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t="s">
        <v>8269</v>
      </c>
      <c r="T3421" t="b">
        <v>1</v>
      </c>
      <c r="U3421" t="str">
        <f t="shared" si="377"/>
        <v>Successful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8245</v>
      </c>
      <c r="I3422" s="10">
        <f t="shared" si="375"/>
        <v>42414</v>
      </c>
      <c r="J3422" s="10">
        <f t="shared" si="376"/>
        <v>42405.090300925927</v>
      </c>
      <c r="K3422">
        <v>1455408000</v>
      </c>
      <c r="L3422">
        <v>1454638202</v>
      </c>
      <c r="M3422" t="b">
        <v>0</v>
      </c>
      <c r="N3422">
        <v>34</v>
      </c>
      <c r="O3422" s="5">
        <f t="shared" si="371"/>
        <v>1.38</v>
      </c>
      <c r="P3422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t="s">
        <v>8269</v>
      </c>
      <c r="T3422" t="b">
        <v>1</v>
      </c>
      <c r="U3422" t="str">
        <f t="shared" si="377"/>
        <v>Successful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8244</v>
      </c>
      <c r="I3423" s="10">
        <f t="shared" si="375"/>
        <v>42067.791238425925</v>
      </c>
      <c r="J3423" s="10">
        <f t="shared" si="376"/>
        <v>42037.791238425925</v>
      </c>
      <c r="K3423">
        <v>1425495563</v>
      </c>
      <c r="L3423">
        <v>1422903563</v>
      </c>
      <c r="M3423" t="b">
        <v>0</v>
      </c>
      <c r="N3423">
        <v>98</v>
      </c>
      <c r="O3423" s="5">
        <f t="shared" si="371"/>
        <v>1.0115000000000001</v>
      </c>
      <c r="P342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t="s">
        <v>8269</v>
      </c>
      <c r="T3423" t="b">
        <v>1</v>
      </c>
      <c r="U3423" t="str">
        <f t="shared" si="377"/>
        <v>Successful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8245</v>
      </c>
      <c r="I3424" s="10">
        <f t="shared" si="375"/>
        <v>42352</v>
      </c>
      <c r="J3424" s="10">
        <f t="shared" si="376"/>
        <v>42323.562222222223</v>
      </c>
      <c r="K3424">
        <v>1450051200</v>
      </c>
      <c r="L3424">
        <v>1447594176</v>
      </c>
      <c r="M3424" t="b">
        <v>0</v>
      </c>
      <c r="N3424">
        <v>46</v>
      </c>
      <c r="O3424" s="5">
        <f t="shared" si="371"/>
        <v>1.091</v>
      </c>
      <c r="P3424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t="s">
        <v>8269</v>
      </c>
      <c r="T3424" t="b">
        <v>1</v>
      </c>
      <c r="U3424" t="str">
        <f t="shared" si="377"/>
        <v>Successful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8244</v>
      </c>
      <c r="I3425" s="10">
        <f t="shared" si="375"/>
        <v>42118.911354166667</v>
      </c>
      <c r="J3425" s="10">
        <f t="shared" si="376"/>
        <v>42088.911354166667</v>
      </c>
      <c r="K3425">
        <v>1429912341</v>
      </c>
      <c r="L3425">
        <v>1427320341</v>
      </c>
      <c r="M3425" t="b">
        <v>0</v>
      </c>
      <c r="N3425">
        <v>10</v>
      </c>
      <c r="O3425" s="5">
        <f t="shared" si="371"/>
        <v>1.4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t="s">
        <v>8269</v>
      </c>
      <c r="T3425" t="b">
        <v>1</v>
      </c>
      <c r="U3425" t="str">
        <f t="shared" si="377"/>
        <v>Successful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8244</v>
      </c>
      <c r="I3426" s="10">
        <f t="shared" si="375"/>
        <v>42040.290972222225</v>
      </c>
      <c r="J3426" s="10">
        <f t="shared" si="376"/>
        <v>42018.676898148144</v>
      </c>
      <c r="K3426">
        <v>1423119540</v>
      </c>
      <c r="L3426">
        <v>1421252084</v>
      </c>
      <c r="M3426" t="b">
        <v>0</v>
      </c>
      <c r="N3426">
        <v>76</v>
      </c>
      <c r="O3426" s="5">
        <f t="shared" si="371"/>
        <v>1.0358333333333334</v>
      </c>
      <c r="P3426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t="s">
        <v>8269</v>
      </c>
      <c r="T3426" t="b">
        <v>1</v>
      </c>
      <c r="U3426" t="str">
        <f t="shared" si="377"/>
        <v>Successful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8244</v>
      </c>
      <c r="I3427" s="10">
        <f t="shared" si="375"/>
        <v>41916.617314814815</v>
      </c>
      <c r="J3427" s="10">
        <f t="shared" si="376"/>
        <v>41884.617314814815</v>
      </c>
      <c r="K3427">
        <v>1412434136</v>
      </c>
      <c r="L3427">
        <v>1409669336</v>
      </c>
      <c r="M3427" t="b">
        <v>0</v>
      </c>
      <c r="N3427">
        <v>104</v>
      </c>
      <c r="O3427" s="5">
        <f t="shared" si="371"/>
        <v>1.0297033333333332</v>
      </c>
      <c r="P342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t="s">
        <v>8269</v>
      </c>
      <c r="T3427" t="b">
        <v>1</v>
      </c>
      <c r="U3427" t="str">
        <f t="shared" si="377"/>
        <v>Successful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8244</v>
      </c>
      <c r="I3428" s="10">
        <f t="shared" si="375"/>
        <v>41903.083333333336</v>
      </c>
      <c r="J3428" s="10">
        <f t="shared" si="376"/>
        <v>41884.056747685187</v>
      </c>
      <c r="K3428">
        <v>1411264800</v>
      </c>
      <c r="L3428">
        <v>1409620903</v>
      </c>
      <c r="M3428" t="b">
        <v>0</v>
      </c>
      <c r="N3428">
        <v>87</v>
      </c>
      <c r="O3428" s="5">
        <f t="shared" si="371"/>
        <v>1.0813333333333333</v>
      </c>
      <c r="P3428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t="s">
        <v>8269</v>
      </c>
      <c r="T3428" t="b">
        <v>1</v>
      </c>
      <c r="U3428" t="str">
        <f t="shared" si="377"/>
        <v>Successful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8245</v>
      </c>
      <c r="I3429" s="10">
        <f t="shared" si="375"/>
        <v>41822.645277777774</v>
      </c>
      <c r="J3429" s="10">
        <f t="shared" si="376"/>
        <v>41792.645277777774</v>
      </c>
      <c r="K3429">
        <v>1404314952</v>
      </c>
      <c r="L3429">
        <v>1401722952</v>
      </c>
      <c r="M3429" t="b">
        <v>0</v>
      </c>
      <c r="N3429">
        <v>29</v>
      </c>
      <c r="O3429" s="5">
        <f t="shared" si="371"/>
        <v>1</v>
      </c>
      <c r="P3429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t="s">
        <v>8269</v>
      </c>
      <c r="T3429" t="b">
        <v>1</v>
      </c>
      <c r="U3429" t="str">
        <f t="shared" si="377"/>
        <v>Successful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8245</v>
      </c>
      <c r="I3430" s="10">
        <f t="shared" si="375"/>
        <v>42063.708333333328</v>
      </c>
      <c r="J3430" s="10">
        <f t="shared" si="376"/>
        <v>42038.720451388886</v>
      </c>
      <c r="K3430">
        <v>1425142800</v>
      </c>
      <c r="L3430">
        <v>1422983847</v>
      </c>
      <c r="M3430" t="b">
        <v>0</v>
      </c>
      <c r="N3430">
        <v>51</v>
      </c>
      <c r="O3430" s="5">
        <f t="shared" si="371"/>
        <v>1.0275000000000001</v>
      </c>
      <c r="P3430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t="s">
        <v>8269</v>
      </c>
      <c r="T3430" t="b">
        <v>1</v>
      </c>
      <c r="U3430" t="str">
        <f t="shared" si="377"/>
        <v>Successful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8245</v>
      </c>
      <c r="I3431" s="10">
        <f t="shared" si="375"/>
        <v>42676.021539351852</v>
      </c>
      <c r="J3431" s="10">
        <f t="shared" si="376"/>
        <v>42662.021539351852</v>
      </c>
      <c r="K3431">
        <v>1478046661</v>
      </c>
      <c r="L3431">
        <v>1476837061</v>
      </c>
      <c r="M3431" t="b">
        <v>0</v>
      </c>
      <c r="N3431">
        <v>12</v>
      </c>
      <c r="O3431" s="5">
        <f t="shared" si="371"/>
        <v>1.3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t="s">
        <v>8269</v>
      </c>
      <c r="T3431" t="b">
        <v>1</v>
      </c>
      <c r="U3431" t="str">
        <f t="shared" si="377"/>
        <v>Successful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8245</v>
      </c>
      <c r="I3432" s="10">
        <f t="shared" si="375"/>
        <v>41850.945613425924</v>
      </c>
      <c r="J3432" s="10">
        <f t="shared" si="376"/>
        <v>41820.945613425924</v>
      </c>
      <c r="K3432">
        <v>1406760101</v>
      </c>
      <c r="L3432">
        <v>1404168101</v>
      </c>
      <c r="M3432" t="b">
        <v>0</v>
      </c>
      <c r="N3432">
        <v>72</v>
      </c>
      <c r="O3432" s="5">
        <f t="shared" si="371"/>
        <v>1.0854949999999999</v>
      </c>
      <c r="P3432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t="s">
        <v>8269</v>
      </c>
      <c r="T3432" t="b">
        <v>1</v>
      </c>
      <c r="U3432" t="str">
        <f t="shared" si="377"/>
        <v>Successful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8244</v>
      </c>
      <c r="I3433" s="10">
        <f t="shared" si="375"/>
        <v>41869.730937500004</v>
      </c>
      <c r="J3433" s="10">
        <f t="shared" si="376"/>
        <v>41839.730937500004</v>
      </c>
      <c r="K3433">
        <v>1408383153</v>
      </c>
      <c r="L3433">
        <v>1405791153</v>
      </c>
      <c r="M3433" t="b">
        <v>0</v>
      </c>
      <c r="N3433">
        <v>21</v>
      </c>
      <c r="O3433" s="5">
        <f t="shared" si="371"/>
        <v>1</v>
      </c>
      <c r="P343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t="s">
        <v>8269</v>
      </c>
      <c r="T3433" t="b">
        <v>1</v>
      </c>
      <c r="U3433" t="str">
        <f t="shared" si="377"/>
        <v>Successful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8244</v>
      </c>
      <c r="I3434" s="10">
        <f t="shared" si="375"/>
        <v>42405.916666666672</v>
      </c>
      <c r="J3434" s="10">
        <f t="shared" si="376"/>
        <v>42380.581180555557</v>
      </c>
      <c r="K3434">
        <v>1454709600</v>
      </c>
      <c r="L3434">
        <v>1452520614</v>
      </c>
      <c r="M3434" t="b">
        <v>0</v>
      </c>
      <c r="N3434">
        <v>42</v>
      </c>
      <c r="O3434" s="5">
        <f t="shared" si="371"/>
        <v>1.0965</v>
      </c>
      <c r="P3434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t="s">
        <v>8269</v>
      </c>
      <c r="T3434" t="b">
        <v>1</v>
      </c>
      <c r="U3434" t="str">
        <f t="shared" si="377"/>
        <v>Successful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8244</v>
      </c>
      <c r="I3435" s="10">
        <f t="shared" si="375"/>
        <v>41807.125</v>
      </c>
      <c r="J3435" s="10">
        <f t="shared" si="376"/>
        <v>41776.06313657407</v>
      </c>
      <c r="K3435">
        <v>1402974000</v>
      </c>
      <c r="L3435">
        <v>1400290255</v>
      </c>
      <c r="M3435" t="b">
        <v>0</v>
      </c>
      <c r="N3435">
        <v>71</v>
      </c>
      <c r="O3435" s="5">
        <f t="shared" si="371"/>
        <v>1.0026315789473683</v>
      </c>
      <c r="P343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t="s">
        <v>8269</v>
      </c>
      <c r="T3435" t="b">
        <v>1</v>
      </c>
      <c r="U3435" t="str">
        <f t="shared" si="377"/>
        <v>Successful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8244</v>
      </c>
      <c r="I3436" s="10">
        <f t="shared" si="375"/>
        <v>41830.380428240736</v>
      </c>
      <c r="J3436" s="10">
        <f t="shared" si="376"/>
        <v>41800.380428240736</v>
      </c>
      <c r="K3436">
        <v>1404983269</v>
      </c>
      <c r="L3436">
        <v>1402391269</v>
      </c>
      <c r="M3436" t="b">
        <v>0</v>
      </c>
      <c r="N3436">
        <v>168</v>
      </c>
      <c r="O3436" s="5">
        <f t="shared" si="371"/>
        <v>1.0555000000000001</v>
      </c>
      <c r="P3436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t="s">
        <v>8269</v>
      </c>
      <c r="T3436" t="b">
        <v>1</v>
      </c>
      <c r="U3436" t="str">
        <f t="shared" si="377"/>
        <v>Successful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8244</v>
      </c>
      <c r="I3437" s="10">
        <f t="shared" si="375"/>
        <v>42589.125</v>
      </c>
      <c r="J3437" s="10">
        <f t="shared" si="376"/>
        <v>42572.61681712963</v>
      </c>
      <c r="K3437">
        <v>1470538800</v>
      </c>
      <c r="L3437">
        <v>1469112493</v>
      </c>
      <c r="M3437" t="b">
        <v>0</v>
      </c>
      <c r="N3437">
        <v>19</v>
      </c>
      <c r="O3437" s="5">
        <f t="shared" si="371"/>
        <v>1.1200000000000001</v>
      </c>
      <c r="P343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t="s">
        <v>8269</v>
      </c>
      <c r="T3437" t="b">
        <v>1</v>
      </c>
      <c r="U3437" t="str">
        <f t="shared" si="377"/>
        <v>Successful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8244</v>
      </c>
      <c r="I3438" s="10">
        <f t="shared" si="375"/>
        <v>41872.686111111107</v>
      </c>
      <c r="J3438" s="10">
        <f t="shared" si="376"/>
        <v>41851.541585648149</v>
      </c>
      <c r="K3438">
        <v>1408638480</v>
      </c>
      <c r="L3438">
        <v>1406811593</v>
      </c>
      <c r="M3438" t="b">
        <v>0</v>
      </c>
      <c r="N3438">
        <v>37</v>
      </c>
      <c r="O3438" s="5">
        <f t="shared" si="371"/>
        <v>1.0589999999999999</v>
      </c>
      <c r="P3438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t="s">
        <v>8269</v>
      </c>
      <c r="T3438" t="b">
        <v>1</v>
      </c>
      <c r="U3438" t="str">
        <f t="shared" si="377"/>
        <v>Successful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8244</v>
      </c>
      <c r="I3439" s="10">
        <f t="shared" si="375"/>
        <v>42235.710879629631</v>
      </c>
      <c r="J3439" s="10">
        <f t="shared" si="376"/>
        <v>42205.710879629631</v>
      </c>
      <c r="K3439">
        <v>1440003820</v>
      </c>
      <c r="L3439">
        <v>1437411820</v>
      </c>
      <c r="M3439" t="b">
        <v>0</v>
      </c>
      <c r="N3439">
        <v>36</v>
      </c>
      <c r="O3439" s="5">
        <f t="shared" si="371"/>
        <v>1.01</v>
      </c>
      <c r="P3439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t="s">
        <v>8269</v>
      </c>
      <c r="T3439" t="b">
        <v>1</v>
      </c>
      <c r="U3439" t="str">
        <f t="shared" si="377"/>
        <v>Successful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8245</v>
      </c>
      <c r="I3440" s="10">
        <f t="shared" si="375"/>
        <v>42126.875</v>
      </c>
      <c r="J3440" s="10">
        <f t="shared" si="376"/>
        <v>42100.927858796298</v>
      </c>
      <c r="K3440">
        <v>1430600400</v>
      </c>
      <c r="L3440">
        <v>1428358567</v>
      </c>
      <c r="M3440" t="b">
        <v>0</v>
      </c>
      <c r="N3440">
        <v>14</v>
      </c>
      <c r="O3440" s="5">
        <f t="shared" si="371"/>
        <v>1.042</v>
      </c>
      <c r="P3440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t="s">
        <v>8269</v>
      </c>
      <c r="T3440" t="b">
        <v>1</v>
      </c>
      <c r="U3440" t="str">
        <f t="shared" si="377"/>
        <v>Successful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8244</v>
      </c>
      <c r="I3441" s="10">
        <f t="shared" si="375"/>
        <v>42388.207638888889</v>
      </c>
      <c r="J3441" s="10">
        <f t="shared" si="376"/>
        <v>42374.911226851851</v>
      </c>
      <c r="K3441">
        <v>1453179540</v>
      </c>
      <c r="L3441">
        <v>1452030730</v>
      </c>
      <c r="M3441" t="b">
        <v>0</v>
      </c>
      <c r="N3441">
        <v>18</v>
      </c>
      <c r="O3441" s="5">
        <f t="shared" si="371"/>
        <v>1.3467833333333334</v>
      </c>
      <c r="P3441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t="s">
        <v>8269</v>
      </c>
      <c r="T3441" t="b">
        <v>1</v>
      </c>
      <c r="U3441" t="str">
        <f t="shared" si="377"/>
        <v>Successful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8244</v>
      </c>
      <c r="I3442" s="10">
        <f t="shared" si="375"/>
        <v>41831.677083333336</v>
      </c>
      <c r="J3442" s="10">
        <f t="shared" si="376"/>
        <v>41809.12300925926</v>
      </c>
      <c r="K3442">
        <v>1405095300</v>
      </c>
      <c r="L3442">
        <v>1403146628</v>
      </c>
      <c r="M3442" t="b">
        <v>0</v>
      </c>
      <c r="N3442">
        <v>82</v>
      </c>
      <c r="O3442" s="5">
        <f t="shared" si="371"/>
        <v>1.052184</v>
      </c>
      <c r="P3442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t="s">
        <v>8269</v>
      </c>
      <c r="T3442" t="b">
        <v>1</v>
      </c>
      <c r="U3442" t="str">
        <f t="shared" si="377"/>
        <v>Successful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8244</v>
      </c>
      <c r="I3443" s="10">
        <f t="shared" si="375"/>
        <v>42321.845138888893</v>
      </c>
      <c r="J3443" s="10">
        <f t="shared" si="376"/>
        <v>42294.429641203707</v>
      </c>
      <c r="K3443">
        <v>1447445820</v>
      </c>
      <c r="L3443">
        <v>1445077121</v>
      </c>
      <c r="M3443" t="b">
        <v>0</v>
      </c>
      <c r="N3443">
        <v>43</v>
      </c>
      <c r="O3443" s="5">
        <f t="shared" si="371"/>
        <v>1.026</v>
      </c>
      <c r="P344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t="s">
        <v>8269</v>
      </c>
      <c r="T3443" t="b">
        <v>1</v>
      </c>
      <c r="U3443" t="str">
        <f t="shared" si="377"/>
        <v>Successful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8244</v>
      </c>
      <c r="I3444" s="10">
        <f t="shared" si="375"/>
        <v>42154.841111111113</v>
      </c>
      <c r="J3444" s="10">
        <f t="shared" si="376"/>
        <v>42124.841111111113</v>
      </c>
      <c r="K3444">
        <v>1433016672</v>
      </c>
      <c r="L3444">
        <v>1430424672</v>
      </c>
      <c r="M3444" t="b">
        <v>0</v>
      </c>
      <c r="N3444">
        <v>8</v>
      </c>
      <c r="O3444" s="5">
        <f t="shared" si="371"/>
        <v>1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t="s">
        <v>8269</v>
      </c>
      <c r="T3444" t="b">
        <v>1</v>
      </c>
      <c r="U3444" t="str">
        <f t="shared" si="377"/>
        <v>Successful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8244</v>
      </c>
      <c r="I3445" s="10">
        <f t="shared" si="375"/>
        <v>41891.524837962963</v>
      </c>
      <c r="J3445" s="10">
        <f t="shared" si="376"/>
        <v>41861.524837962963</v>
      </c>
      <c r="K3445">
        <v>1410266146</v>
      </c>
      <c r="L3445">
        <v>1407674146</v>
      </c>
      <c r="M3445" t="b">
        <v>0</v>
      </c>
      <c r="N3445">
        <v>45</v>
      </c>
      <c r="O3445" s="5">
        <f t="shared" si="371"/>
        <v>1.855</v>
      </c>
      <c r="P344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t="s">
        <v>8269</v>
      </c>
      <c r="T3445" t="b">
        <v>1</v>
      </c>
      <c r="U3445" t="str">
        <f t="shared" si="377"/>
        <v>Successful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8246</v>
      </c>
      <c r="I3446" s="10">
        <f t="shared" si="375"/>
        <v>42529.582638888889</v>
      </c>
      <c r="J3446" s="10">
        <f t="shared" si="376"/>
        <v>42521.291504629626</v>
      </c>
      <c r="K3446">
        <v>1465394340</v>
      </c>
      <c r="L3446">
        <v>1464677986</v>
      </c>
      <c r="M3446" t="b">
        <v>0</v>
      </c>
      <c r="N3446">
        <v>20</v>
      </c>
      <c r="O3446" s="5">
        <f t="shared" si="371"/>
        <v>2.89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t="s">
        <v>8269</v>
      </c>
      <c r="T3446" t="b">
        <v>1</v>
      </c>
      <c r="U3446" t="str">
        <f t="shared" si="377"/>
        <v>Successful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8245</v>
      </c>
      <c r="I3447" s="10">
        <f t="shared" si="375"/>
        <v>42300.530509259261</v>
      </c>
      <c r="J3447" s="10">
        <f t="shared" si="376"/>
        <v>42272.530509259261</v>
      </c>
      <c r="K3447">
        <v>1445604236</v>
      </c>
      <c r="L3447">
        <v>1443185036</v>
      </c>
      <c r="M3447" t="b">
        <v>0</v>
      </c>
      <c r="N3447">
        <v>31</v>
      </c>
      <c r="O3447" s="5">
        <f t="shared" si="371"/>
        <v>1</v>
      </c>
      <c r="P344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t="s">
        <v>8269</v>
      </c>
      <c r="T3447" t="b">
        <v>1</v>
      </c>
      <c r="U3447" t="str">
        <f t="shared" si="377"/>
        <v>Successful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8245</v>
      </c>
      <c r="I3448" s="10">
        <f t="shared" si="375"/>
        <v>42040.513888888891</v>
      </c>
      <c r="J3448" s="10">
        <f t="shared" si="376"/>
        <v>42016.832465277781</v>
      </c>
      <c r="K3448">
        <v>1423138800</v>
      </c>
      <c r="L3448">
        <v>1421092725</v>
      </c>
      <c r="M3448" t="b">
        <v>0</v>
      </c>
      <c r="N3448">
        <v>25</v>
      </c>
      <c r="O3448" s="5">
        <f t="shared" si="371"/>
        <v>1.0820000000000001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t="s">
        <v>8269</v>
      </c>
      <c r="T3448" t="b">
        <v>1</v>
      </c>
      <c r="U3448" t="str">
        <f t="shared" si="377"/>
        <v>Successful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8244</v>
      </c>
      <c r="I3449" s="10">
        <f t="shared" si="375"/>
        <v>42447.847361111111</v>
      </c>
      <c r="J3449" s="10">
        <f t="shared" si="376"/>
        <v>42402.889027777783</v>
      </c>
      <c r="K3449">
        <v>1458332412</v>
      </c>
      <c r="L3449">
        <v>1454448012</v>
      </c>
      <c r="M3449" t="b">
        <v>0</v>
      </c>
      <c r="N3449">
        <v>14</v>
      </c>
      <c r="O3449" s="5">
        <f t="shared" si="371"/>
        <v>1.0780000000000001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t="s">
        <v>8269</v>
      </c>
      <c r="T3449" t="b">
        <v>1</v>
      </c>
      <c r="U3449" t="str">
        <f t="shared" si="377"/>
        <v>Successful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8244</v>
      </c>
      <c r="I3450" s="10">
        <f t="shared" si="375"/>
        <v>41990.119085648148</v>
      </c>
      <c r="J3450" s="10">
        <f t="shared" si="376"/>
        <v>41960.119085648148</v>
      </c>
      <c r="K3450">
        <v>1418784689</v>
      </c>
      <c r="L3450">
        <v>1416192689</v>
      </c>
      <c r="M3450" t="b">
        <v>0</v>
      </c>
      <c r="N3450">
        <v>45</v>
      </c>
      <c r="O3450" s="5">
        <f t="shared" si="371"/>
        <v>1.0976190476190477</v>
      </c>
      <c r="P3450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t="s">
        <v>8269</v>
      </c>
      <c r="T3450" t="b">
        <v>1</v>
      </c>
      <c r="U3450" t="str">
        <f t="shared" si="377"/>
        <v>Successful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8244</v>
      </c>
      <c r="I3451" s="10">
        <f t="shared" si="375"/>
        <v>42560.166666666672</v>
      </c>
      <c r="J3451" s="10">
        <f t="shared" si="376"/>
        <v>42532.052523148144</v>
      </c>
      <c r="K3451">
        <v>1468036800</v>
      </c>
      <c r="L3451">
        <v>1465607738</v>
      </c>
      <c r="M3451" t="b">
        <v>0</v>
      </c>
      <c r="N3451">
        <v>20</v>
      </c>
      <c r="O3451" s="5">
        <f t="shared" si="371"/>
        <v>1.70625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t="s">
        <v>8269</v>
      </c>
      <c r="T3451" t="b">
        <v>1</v>
      </c>
      <c r="U3451" t="str">
        <f t="shared" si="377"/>
        <v>Successful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8245</v>
      </c>
      <c r="I3452" s="10">
        <f t="shared" si="375"/>
        <v>42096.662858796291</v>
      </c>
      <c r="J3452" s="10">
        <f t="shared" si="376"/>
        <v>42036.704525462963</v>
      </c>
      <c r="K3452">
        <v>1427990071</v>
      </c>
      <c r="L3452">
        <v>1422809671</v>
      </c>
      <c r="M3452" t="b">
        <v>0</v>
      </c>
      <c r="N3452">
        <v>39</v>
      </c>
      <c r="O3452" s="5">
        <f t="shared" si="371"/>
        <v>1.52</v>
      </c>
      <c r="P3452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t="s">
        <v>8269</v>
      </c>
      <c r="T3452" t="b">
        <v>1</v>
      </c>
      <c r="U3452" t="str">
        <f t="shared" si="377"/>
        <v>Successful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8244</v>
      </c>
      <c r="I3453" s="10">
        <f t="shared" si="375"/>
        <v>42115.723692129628</v>
      </c>
      <c r="J3453" s="10">
        <f t="shared" si="376"/>
        <v>42088.723692129628</v>
      </c>
      <c r="K3453">
        <v>1429636927</v>
      </c>
      <c r="L3453">
        <v>1427304127</v>
      </c>
      <c r="M3453" t="b">
        <v>0</v>
      </c>
      <c r="N3453">
        <v>16</v>
      </c>
      <c r="O3453" s="5">
        <f t="shared" si="371"/>
        <v>1.0123076923076924</v>
      </c>
      <c r="P3453">
        <f t="shared" si="372"/>
        <v>41.125</v>
      </c>
      <c r="Q3453" t="str">
        <f t="shared" si="373"/>
        <v>theater</v>
      </c>
      <c r="R3453" t="str">
        <f t="shared" si="374"/>
        <v>plays</v>
      </c>
      <c r="S3453" t="s">
        <v>8269</v>
      </c>
      <c r="T3453" t="b">
        <v>1</v>
      </c>
      <c r="U3453" t="str">
        <f t="shared" si="377"/>
        <v>Successful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8244</v>
      </c>
      <c r="I3454" s="10">
        <f t="shared" si="375"/>
        <v>41843.165972222225</v>
      </c>
      <c r="J3454" s="10">
        <f t="shared" si="376"/>
        <v>41820.639189814814</v>
      </c>
      <c r="K3454">
        <v>1406087940</v>
      </c>
      <c r="L3454">
        <v>1404141626</v>
      </c>
      <c r="M3454" t="b">
        <v>0</v>
      </c>
      <c r="N3454">
        <v>37</v>
      </c>
      <c r="O3454" s="5">
        <f t="shared" si="371"/>
        <v>1.532</v>
      </c>
      <c r="P3454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t="s">
        <v>8269</v>
      </c>
      <c r="T3454" t="b">
        <v>1</v>
      </c>
      <c r="U3454" t="str">
        <f t="shared" si="377"/>
        <v>Successful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8245</v>
      </c>
      <c r="I3455" s="10">
        <f t="shared" si="375"/>
        <v>42595.97865740741</v>
      </c>
      <c r="J3455" s="10">
        <f t="shared" si="376"/>
        <v>42535.97865740741</v>
      </c>
      <c r="K3455">
        <v>1471130956</v>
      </c>
      <c r="L3455">
        <v>1465946956</v>
      </c>
      <c r="M3455" t="b">
        <v>0</v>
      </c>
      <c r="N3455">
        <v>14</v>
      </c>
      <c r="O3455" s="5">
        <f t="shared" si="371"/>
        <v>1.2833333333333334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t="s">
        <v>8269</v>
      </c>
      <c r="T3455" t="b">
        <v>1</v>
      </c>
      <c r="U3455" t="str">
        <f t="shared" si="377"/>
        <v>Successful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8245</v>
      </c>
      <c r="I3456" s="10">
        <f t="shared" si="375"/>
        <v>41851.698599537034</v>
      </c>
      <c r="J3456" s="10">
        <f t="shared" si="376"/>
        <v>41821.698599537034</v>
      </c>
      <c r="K3456">
        <v>1406825159</v>
      </c>
      <c r="L3456">
        <v>1404233159</v>
      </c>
      <c r="M3456" t="b">
        <v>0</v>
      </c>
      <c r="N3456">
        <v>21</v>
      </c>
      <c r="O3456" s="5">
        <f t="shared" si="371"/>
        <v>1.0071428571428571</v>
      </c>
      <c r="P3456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t="s">
        <v>8269</v>
      </c>
      <c r="T3456" t="b">
        <v>1</v>
      </c>
      <c r="U3456" t="str">
        <f t="shared" si="377"/>
        <v>Successful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8244</v>
      </c>
      <c r="I3457" s="10">
        <f t="shared" si="375"/>
        <v>42656.7503125</v>
      </c>
      <c r="J3457" s="10">
        <f t="shared" si="376"/>
        <v>42626.7503125</v>
      </c>
      <c r="K3457">
        <v>1476381627</v>
      </c>
      <c r="L3457">
        <v>1473789627</v>
      </c>
      <c r="M3457" t="b">
        <v>0</v>
      </c>
      <c r="N3457">
        <v>69</v>
      </c>
      <c r="O3457" s="5">
        <f t="shared" si="371"/>
        <v>1.0065</v>
      </c>
      <c r="P345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t="s">
        <v>8269</v>
      </c>
      <c r="T3457" t="b">
        <v>1</v>
      </c>
      <c r="U3457" t="str">
        <f t="shared" si="377"/>
        <v>Successful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8244</v>
      </c>
      <c r="I3458" s="10">
        <f t="shared" si="375"/>
        <v>41852.290972222225</v>
      </c>
      <c r="J3458" s="10">
        <f t="shared" si="376"/>
        <v>41821.205636574072</v>
      </c>
      <c r="K3458">
        <v>1406876340</v>
      </c>
      <c r="L3458">
        <v>1404190567</v>
      </c>
      <c r="M3458" t="b">
        <v>0</v>
      </c>
      <c r="N3458">
        <v>16</v>
      </c>
      <c r="O3458" s="5">
        <f t="shared" ref="O3458:O3521" si="378">E3458/D3458</f>
        <v>1.913</v>
      </c>
      <c r="P3458">
        <f t="shared" ref="P3458:P3521" si="379">IFERROR((E3458/N3458),"Received No Donations")</f>
        <v>358.6875</v>
      </c>
      <c r="Q3458" t="str">
        <f t="shared" ref="Q3458:Q3521" si="380">LEFT(S3458,FIND("/",S3458)-1)</f>
        <v>theater</v>
      </c>
      <c r="R3458" t="str">
        <f t="shared" ref="R3458:R3521" si="381">RIGHT(S3458,LEN(S3458)-FIND("/",S3458))</f>
        <v>plays</v>
      </c>
      <c r="S3458" t="s">
        <v>8269</v>
      </c>
      <c r="T3458" t="b">
        <v>1</v>
      </c>
      <c r="U3458" t="str">
        <f t="shared" si="377"/>
        <v>Successful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8244</v>
      </c>
      <c r="I3459" s="10">
        <f t="shared" ref="I3459:I3522" si="382">((K3459/86400)/IF(LEN(K3459)=13,1000,1))+DATE(1970,1,1)</f>
        <v>42047.249305555553</v>
      </c>
      <c r="J3459" s="10">
        <f t="shared" ref="J3459:J3522" si="383">((L3459/86400)/IF(LEN(L3459)=13,1000,1))+DATE(1970,1,1)</f>
        <v>42016.706678240742</v>
      </c>
      <c r="K3459">
        <v>1423720740</v>
      </c>
      <c r="L3459">
        <v>1421081857</v>
      </c>
      <c r="M3459" t="b">
        <v>0</v>
      </c>
      <c r="N3459">
        <v>55</v>
      </c>
      <c r="O3459" s="5">
        <f t="shared" si="378"/>
        <v>1.4019999999999999</v>
      </c>
      <c r="P3459">
        <f t="shared" si="379"/>
        <v>50.981818181818184</v>
      </c>
      <c r="Q3459" t="str">
        <f t="shared" si="380"/>
        <v>theater</v>
      </c>
      <c r="R3459" t="str">
        <f t="shared" si="381"/>
        <v>plays</v>
      </c>
      <c r="S3459" t="s">
        <v>8269</v>
      </c>
      <c r="T3459" t="b">
        <v>1</v>
      </c>
      <c r="U3459" t="str">
        <f t="shared" ref="U3459:U3522" si="384">IF(F3459="successful","Successful","Unsuccessful")</f>
        <v>Successful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8244</v>
      </c>
      <c r="I3460" s="10">
        <f t="shared" si="382"/>
        <v>42038.185416666667</v>
      </c>
      <c r="J3460" s="10">
        <f t="shared" si="383"/>
        <v>42011.202581018515</v>
      </c>
      <c r="K3460">
        <v>1422937620</v>
      </c>
      <c r="L3460">
        <v>1420606303</v>
      </c>
      <c r="M3460" t="b">
        <v>0</v>
      </c>
      <c r="N3460">
        <v>27</v>
      </c>
      <c r="O3460" s="5">
        <f t="shared" si="378"/>
        <v>1.2433537832310839</v>
      </c>
      <c r="P3460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t="s">
        <v>8269</v>
      </c>
      <c r="T3460" t="b">
        <v>1</v>
      </c>
      <c r="U3460" t="str">
        <f t="shared" si="384"/>
        <v>Successful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8245</v>
      </c>
      <c r="I3461" s="10">
        <f t="shared" si="382"/>
        <v>42510.479861111111</v>
      </c>
      <c r="J3461" s="10">
        <f t="shared" si="383"/>
        <v>42480.479861111111</v>
      </c>
      <c r="K3461">
        <v>1463743860</v>
      </c>
      <c r="L3461">
        <v>1461151860</v>
      </c>
      <c r="M3461" t="b">
        <v>0</v>
      </c>
      <c r="N3461">
        <v>36</v>
      </c>
      <c r="O3461" s="5">
        <f t="shared" si="378"/>
        <v>1.262</v>
      </c>
      <c r="P3461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t="s">
        <v>8269</v>
      </c>
      <c r="T3461" t="b">
        <v>1</v>
      </c>
      <c r="U3461" t="str">
        <f t="shared" si="384"/>
        <v>Successful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8245</v>
      </c>
      <c r="I3462" s="10">
        <f t="shared" si="382"/>
        <v>41866.527222222227</v>
      </c>
      <c r="J3462" s="10">
        <f t="shared" si="383"/>
        <v>41852.527222222227</v>
      </c>
      <c r="K3462">
        <v>1408106352</v>
      </c>
      <c r="L3462">
        <v>1406896752</v>
      </c>
      <c r="M3462" t="b">
        <v>0</v>
      </c>
      <c r="N3462">
        <v>19</v>
      </c>
      <c r="O3462" s="5">
        <f t="shared" si="378"/>
        <v>1.9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t="s">
        <v>8269</v>
      </c>
      <c r="T3462" t="b">
        <v>1</v>
      </c>
      <c r="U3462" t="str">
        <f t="shared" si="384"/>
        <v>Successful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8244</v>
      </c>
      <c r="I3463" s="10">
        <f t="shared" si="382"/>
        <v>42672.125</v>
      </c>
      <c r="J3463" s="10">
        <f t="shared" si="383"/>
        <v>42643.632858796293</v>
      </c>
      <c r="K3463">
        <v>1477710000</v>
      </c>
      <c r="L3463">
        <v>1475248279</v>
      </c>
      <c r="M3463" t="b">
        <v>0</v>
      </c>
      <c r="N3463">
        <v>12</v>
      </c>
      <c r="O3463" s="5">
        <f t="shared" si="378"/>
        <v>1.39</v>
      </c>
      <c r="P346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t="s">
        <v>8269</v>
      </c>
      <c r="T3463" t="b">
        <v>1</v>
      </c>
      <c r="U3463" t="str">
        <f t="shared" si="384"/>
        <v>Successful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8244</v>
      </c>
      <c r="I3464" s="10">
        <f t="shared" si="382"/>
        <v>42195.75</v>
      </c>
      <c r="J3464" s="10">
        <f t="shared" si="383"/>
        <v>42179.898472222223</v>
      </c>
      <c r="K3464">
        <v>1436551200</v>
      </c>
      <c r="L3464">
        <v>1435181628</v>
      </c>
      <c r="M3464" t="b">
        <v>0</v>
      </c>
      <c r="N3464">
        <v>17</v>
      </c>
      <c r="O3464" s="5">
        <f t="shared" si="378"/>
        <v>2.02</v>
      </c>
      <c r="P3464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t="s">
        <v>8269</v>
      </c>
      <c r="T3464" t="b">
        <v>1</v>
      </c>
      <c r="U3464" t="str">
        <f t="shared" si="384"/>
        <v>Successful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8249</v>
      </c>
      <c r="I3465" s="10">
        <f t="shared" si="382"/>
        <v>42654.165972222225</v>
      </c>
      <c r="J3465" s="10">
        <f t="shared" si="383"/>
        <v>42612.918807870374</v>
      </c>
      <c r="K3465">
        <v>1476158340</v>
      </c>
      <c r="L3465">
        <v>1472594585</v>
      </c>
      <c r="M3465" t="b">
        <v>0</v>
      </c>
      <c r="N3465">
        <v>114</v>
      </c>
      <c r="O3465" s="5">
        <f t="shared" si="378"/>
        <v>1.0338000000000001</v>
      </c>
      <c r="P346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t="s">
        <v>8269</v>
      </c>
      <c r="T3465" t="b">
        <v>1</v>
      </c>
      <c r="U3465" t="str">
        <f t="shared" si="384"/>
        <v>Successful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8244</v>
      </c>
      <c r="I3466" s="10">
        <f t="shared" si="382"/>
        <v>42605.130057870367</v>
      </c>
      <c r="J3466" s="10">
        <f t="shared" si="383"/>
        <v>42575.130057870367</v>
      </c>
      <c r="K3466">
        <v>1471921637</v>
      </c>
      <c r="L3466">
        <v>1469329637</v>
      </c>
      <c r="M3466" t="b">
        <v>0</v>
      </c>
      <c r="N3466">
        <v>93</v>
      </c>
      <c r="O3466" s="5">
        <f t="shared" si="378"/>
        <v>1.023236</v>
      </c>
      <c r="P3466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t="s">
        <v>8269</v>
      </c>
      <c r="T3466" t="b">
        <v>1</v>
      </c>
      <c r="U3466" t="str">
        <f t="shared" si="384"/>
        <v>Successful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8245</v>
      </c>
      <c r="I3467" s="10">
        <f t="shared" si="382"/>
        <v>42225.666666666672</v>
      </c>
      <c r="J3467" s="10">
        <f t="shared" si="383"/>
        <v>42200.625833333332</v>
      </c>
      <c r="K3467">
        <v>1439136000</v>
      </c>
      <c r="L3467">
        <v>1436972472</v>
      </c>
      <c r="M3467" t="b">
        <v>0</v>
      </c>
      <c r="N3467">
        <v>36</v>
      </c>
      <c r="O3467" s="5">
        <f t="shared" si="378"/>
        <v>1.03</v>
      </c>
      <c r="P346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t="s">
        <v>8269</v>
      </c>
      <c r="T3467" t="b">
        <v>1</v>
      </c>
      <c r="U3467" t="str">
        <f t="shared" si="384"/>
        <v>Successful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8244</v>
      </c>
      <c r="I3468" s="10">
        <f t="shared" si="382"/>
        <v>42479.977430555555</v>
      </c>
      <c r="J3468" s="10">
        <f t="shared" si="383"/>
        <v>42420.019097222219</v>
      </c>
      <c r="K3468">
        <v>1461108450</v>
      </c>
      <c r="L3468">
        <v>1455928050</v>
      </c>
      <c r="M3468" t="b">
        <v>0</v>
      </c>
      <c r="N3468">
        <v>61</v>
      </c>
      <c r="O3468" s="5">
        <f t="shared" si="378"/>
        <v>1.2714285714285714</v>
      </c>
      <c r="P3468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t="s">
        <v>8269</v>
      </c>
      <c r="T3468" t="b">
        <v>1</v>
      </c>
      <c r="U3468" t="str">
        <f t="shared" si="384"/>
        <v>Successful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8244</v>
      </c>
      <c r="I3469" s="10">
        <f t="shared" si="382"/>
        <v>42083.630000000005</v>
      </c>
      <c r="J3469" s="10">
        <f t="shared" si="383"/>
        <v>42053.671666666662</v>
      </c>
      <c r="K3469">
        <v>1426864032</v>
      </c>
      <c r="L3469">
        <v>1424275632</v>
      </c>
      <c r="M3469" t="b">
        <v>0</v>
      </c>
      <c r="N3469">
        <v>47</v>
      </c>
      <c r="O3469" s="5">
        <f t="shared" si="378"/>
        <v>1.01</v>
      </c>
      <c r="P3469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t="s">
        <v>8269</v>
      </c>
      <c r="T3469" t="b">
        <v>1</v>
      </c>
      <c r="U3469" t="str">
        <f t="shared" si="384"/>
        <v>Successful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8244</v>
      </c>
      <c r="I3470" s="10">
        <f t="shared" si="382"/>
        <v>42634.125</v>
      </c>
      <c r="J3470" s="10">
        <f t="shared" si="383"/>
        <v>42605.765381944446</v>
      </c>
      <c r="K3470">
        <v>1474426800</v>
      </c>
      <c r="L3470">
        <v>1471976529</v>
      </c>
      <c r="M3470" t="b">
        <v>0</v>
      </c>
      <c r="N3470">
        <v>17</v>
      </c>
      <c r="O3470" s="5">
        <f t="shared" si="378"/>
        <v>1.2178</v>
      </c>
      <c r="P3470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t="s">
        <v>8269</v>
      </c>
      <c r="T3470" t="b">
        <v>1</v>
      </c>
      <c r="U3470" t="str">
        <f t="shared" si="384"/>
        <v>Successful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8244</v>
      </c>
      <c r="I3471" s="10">
        <f t="shared" si="382"/>
        <v>42488.641724537039</v>
      </c>
      <c r="J3471" s="10">
        <f t="shared" si="383"/>
        <v>42458.641724537039</v>
      </c>
      <c r="K3471">
        <v>1461857045</v>
      </c>
      <c r="L3471">
        <v>1459265045</v>
      </c>
      <c r="M3471" t="b">
        <v>0</v>
      </c>
      <c r="N3471">
        <v>63</v>
      </c>
      <c r="O3471" s="5">
        <f t="shared" si="378"/>
        <v>1.1339285714285714</v>
      </c>
      <c r="P3471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t="s">
        <v>8269</v>
      </c>
      <c r="T3471" t="b">
        <v>1</v>
      </c>
      <c r="U3471" t="str">
        <f t="shared" si="384"/>
        <v>Successful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8244</v>
      </c>
      <c r="I3472" s="10">
        <f t="shared" si="382"/>
        <v>42566.901388888888</v>
      </c>
      <c r="J3472" s="10">
        <f t="shared" si="383"/>
        <v>42529.022013888884</v>
      </c>
      <c r="K3472">
        <v>1468618680</v>
      </c>
      <c r="L3472">
        <v>1465345902</v>
      </c>
      <c r="M3472" t="b">
        <v>0</v>
      </c>
      <c r="N3472">
        <v>9</v>
      </c>
      <c r="O3472" s="5">
        <f t="shared" si="378"/>
        <v>1.5</v>
      </c>
      <c r="P3472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t="s">
        <v>8269</v>
      </c>
      <c r="T3472" t="b">
        <v>1</v>
      </c>
      <c r="U3472" t="str">
        <f t="shared" si="384"/>
        <v>Successful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8245</v>
      </c>
      <c r="I3473" s="10">
        <f t="shared" si="382"/>
        <v>41882.833333333336</v>
      </c>
      <c r="J3473" s="10">
        <f t="shared" si="383"/>
        <v>41841.820486111115</v>
      </c>
      <c r="K3473">
        <v>1409515200</v>
      </c>
      <c r="L3473">
        <v>1405971690</v>
      </c>
      <c r="M3473" t="b">
        <v>0</v>
      </c>
      <c r="N3473">
        <v>30</v>
      </c>
      <c r="O3473" s="5">
        <f t="shared" si="378"/>
        <v>2.1459999999999999</v>
      </c>
      <c r="P347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t="s">
        <v>8269</v>
      </c>
      <c r="T3473" t="b">
        <v>1</v>
      </c>
      <c r="U3473" t="str">
        <f t="shared" si="384"/>
        <v>Successful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8244</v>
      </c>
      <c r="I3474" s="10">
        <f t="shared" si="382"/>
        <v>41949.249305555553</v>
      </c>
      <c r="J3474" s="10">
        <f t="shared" si="383"/>
        <v>41928.170497685183</v>
      </c>
      <c r="K3474">
        <v>1415253540</v>
      </c>
      <c r="L3474">
        <v>1413432331</v>
      </c>
      <c r="M3474" t="b">
        <v>0</v>
      </c>
      <c r="N3474">
        <v>23</v>
      </c>
      <c r="O3474" s="5">
        <f t="shared" si="378"/>
        <v>1.0205</v>
      </c>
      <c r="P3474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t="s">
        <v>8269</v>
      </c>
      <c r="T3474" t="b">
        <v>1</v>
      </c>
      <c r="U3474" t="str">
        <f t="shared" si="384"/>
        <v>Successful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8244</v>
      </c>
      <c r="I3475" s="10">
        <f t="shared" si="382"/>
        <v>42083.852083333331</v>
      </c>
      <c r="J3475" s="10">
        <f t="shared" si="383"/>
        <v>42062.834444444445</v>
      </c>
      <c r="K3475">
        <v>1426883220</v>
      </c>
      <c r="L3475">
        <v>1425067296</v>
      </c>
      <c r="M3475" t="b">
        <v>0</v>
      </c>
      <c r="N3475">
        <v>33</v>
      </c>
      <c r="O3475" s="5">
        <f t="shared" si="378"/>
        <v>1</v>
      </c>
      <c r="P347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t="s">
        <v>8269</v>
      </c>
      <c r="T3475" t="b">
        <v>1</v>
      </c>
      <c r="U3475" t="str">
        <f t="shared" si="384"/>
        <v>Successful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8245</v>
      </c>
      <c r="I3476" s="10">
        <f t="shared" si="382"/>
        <v>42571.501516203702</v>
      </c>
      <c r="J3476" s="10">
        <f t="shared" si="383"/>
        <v>42541.501516203702</v>
      </c>
      <c r="K3476">
        <v>1469016131</v>
      </c>
      <c r="L3476">
        <v>1466424131</v>
      </c>
      <c r="M3476" t="b">
        <v>0</v>
      </c>
      <c r="N3476">
        <v>39</v>
      </c>
      <c r="O3476" s="5">
        <f t="shared" si="378"/>
        <v>1.01</v>
      </c>
      <c r="P3476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t="s">
        <v>8269</v>
      </c>
      <c r="T3476" t="b">
        <v>1</v>
      </c>
      <c r="U3476" t="str">
        <f t="shared" si="384"/>
        <v>Successful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8245</v>
      </c>
      <c r="I3477" s="10">
        <f t="shared" si="382"/>
        <v>41946</v>
      </c>
      <c r="J3477" s="10">
        <f t="shared" si="383"/>
        <v>41918.880833333329</v>
      </c>
      <c r="K3477">
        <v>1414972800</v>
      </c>
      <c r="L3477">
        <v>1412629704</v>
      </c>
      <c r="M3477" t="b">
        <v>0</v>
      </c>
      <c r="N3477">
        <v>17</v>
      </c>
      <c r="O3477" s="5">
        <f t="shared" si="378"/>
        <v>1.1333333333333333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t="s">
        <v>8269</v>
      </c>
      <c r="T3477" t="b">
        <v>1</v>
      </c>
      <c r="U3477" t="str">
        <f t="shared" si="384"/>
        <v>Successful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8244</v>
      </c>
      <c r="I3478" s="10">
        <f t="shared" si="382"/>
        <v>41939.125</v>
      </c>
      <c r="J3478" s="10">
        <f t="shared" si="383"/>
        <v>41921.279976851853</v>
      </c>
      <c r="K3478">
        <v>1414378800</v>
      </c>
      <c r="L3478">
        <v>1412836990</v>
      </c>
      <c r="M3478" t="b">
        <v>0</v>
      </c>
      <c r="N3478">
        <v>6</v>
      </c>
      <c r="O3478" s="5">
        <f t="shared" si="378"/>
        <v>1.04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t="s">
        <v>8269</v>
      </c>
      <c r="T3478" t="b">
        <v>1</v>
      </c>
      <c r="U3478" t="str">
        <f t="shared" si="384"/>
        <v>Successful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8244</v>
      </c>
      <c r="I3479" s="10">
        <f t="shared" si="382"/>
        <v>42141.125</v>
      </c>
      <c r="J3479" s="10">
        <f t="shared" si="383"/>
        <v>42128.736608796295</v>
      </c>
      <c r="K3479">
        <v>1431831600</v>
      </c>
      <c r="L3479">
        <v>1430761243</v>
      </c>
      <c r="M3479" t="b">
        <v>0</v>
      </c>
      <c r="N3479">
        <v>39</v>
      </c>
      <c r="O3479" s="5">
        <f t="shared" si="378"/>
        <v>1.1533333333333333</v>
      </c>
      <c r="P3479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t="s">
        <v>8269</v>
      </c>
      <c r="T3479" t="b">
        <v>1</v>
      </c>
      <c r="U3479" t="str">
        <f t="shared" si="384"/>
        <v>Successful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8244</v>
      </c>
      <c r="I3480" s="10">
        <f t="shared" si="382"/>
        <v>42079.875</v>
      </c>
      <c r="J3480" s="10">
        <f t="shared" si="383"/>
        <v>42053.916921296295</v>
      </c>
      <c r="K3480">
        <v>1426539600</v>
      </c>
      <c r="L3480">
        <v>1424296822</v>
      </c>
      <c r="M3480" t="b">
        <v>0</v>
      </c>
      <c r="N3480">
        <v>57</v>
      </c>
      <c r="O3480" s="5">
        <f t="shared" si="378"/>
        <v>1.1285000000000001</v>
      </c>
      <c r="P3480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t="s">
        <v>8269</v>
      </c>
      <c r="T3480" t="b">
        <v>1</v>
      </c>
      <c r="U3480" t="str">
        <f t="shared" si="384"/>
        <v>Successful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8245</v>
      </c>
      <c r="I3481" s="10">
        <f t="shared" si="382"/>
        <v>41811.855092592596</v>
      </c>
      <c r="J3481" s="10">
        <f t="shared" si="383"/>
        <v>41781.855092592596</v>
      </c>
      <c r="K3481">
        <v>1403382680</v>
      </c>
      <c r="L3481">
        <v>1400790680</v>
      </c>
      <c r="M3481" t="b">
        <v>0</v>
      </c>
      <c r="N3481">
        <v>56</v>
      </c>
      <c r="O3481" s="5">
        <f t="shared" si="378"/>
        <v>1.2786666666666666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t="s">
        <v>8269</v>
      </c>
      <c r="T3481" t="b">
        <v>1</v>
      </c>
      <c r="U3481" t="str">
        <f t="shared" si="384"/>
        <v>Successful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8244</v>
      </c>
      <c r="I3482" s="10">
        <f t="shared" si="382"/>
        <v>42195.875</v>
      </c>
      <c r="J3482" s="10">
        <f t="shared" si="383"/>
        <v>42171.317442129628</v>
      </c>
      <c r="K3482">
        <v>1436562000</v>
      </c>
      <c r="L3482">
        <v>1434440227</v>
      </c>
      <c r="M3482" t="b">
        <v>0</v>
      </c>
      <c r="N3482">
        <v>13</v>
      </c>
      <c r="O3482" s="5">
        <f t="shared" si="378"/>
        <v>1.4266666666666667</v>
      </c>
      <c r="P3482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t="s">
        <v>8269</v>
      </c>
      <c r="T3482" t="b">
        <v>1</v>
      </c>
      <c r="U3482" t="str">
        <f t="shared" si="384"/>
        <v>Successful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8246</v>
      </c>
      <c r="I3483" s="10">
        <f t="shared" si="382"/>
        <v>42006.247546296298</v>
      </c>
      <c r="J3483" s="10">
        <f t="shared" si="383"/>
        <v>41989.247546296298</v>
      </c>
      <c r="K3483">
        <v>1420178188</v>
      </c>
      <c r="L3483">
        <v>1418709388</v>
      </c>
      <c r="M3483" t="b">
        <v>0</v>
      </c>
      <c r="N3483">
        <v>95</v>
      </c>
      <c r="O3483" s="5">
        <f t="shared" si="378"/>
        <v>1.1879999999999999</v>
      </c>
      <c r="P348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t="s">
        <v>8269</v>
      </c>
      <c r="T3483" t="b">
        <v>1</v>
      </c>
      <c r="U3483" t="str">
        <f t="shared" si="384"/>
        <v>Successful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8245</v>
      </c>
      <c r="I3484" s="10">
        <f t="shared" si="382"/>
        <v>41826.771597222221</v>
      </c>
      <c r="J3484" s="10">
        <f t="shared" si="383"/>
        <v>41796.771597222221</v>
      </c>
      <c r="K3484">
        <v>1404671466</v>
      </c>
      <c r="L3484">
        <v>1402079466</v>
      </c>
      <c r="M3484" t="b">
        <v>0</v>
      </c>
      <c r="N3484">
        <v>80</v>
      </c>
      <c r="O3484" s="5">
        <f t="shared" si="378"/>
        <v>1.3833333333333333</v>
      </c>
      <c r="P3484">
        <f t="shared" si="379"/>
        <v>51.875</v>
      </c>
      <c r="Q3484" t="str">
        <f t="shared" si="380"/>
        <v>theater</v>
      </c>
      <c r="R3484" t="str">
        <f t="shared" si="381"/>
        <v>plays</v>
      </c>
      <c r="S3484" t="s">
        <v>8269</v>
      </c>
      <c r="T3484" t="b">
        <v>1</v>
      </c>
      <c r="U3484" t="str">
        <f t="shared" si="384"/>
        <v>Successful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8244</v>
      </c>
      <c r="I3485" s="10">
        <f t="shared" si="382"/>
        <v>41823.668761574074</v>
      </c>
      <c r="J3485" s="10">
        <f t="shared" si="383"/>
        <v>41793.668761574074</v>
      </c>
      <c r="K3485">
        <v>1404403381</v>
      </c>
      <c r="L3485">
        <v>1401811381</v>
      </c>
      <c r="M3485" t="b">
        <v>0</v>
      </c>
      <c r="N3485">
        <v>133</v>
      </c>
      <c r="O3485" s="5">
        <f t="shared" si="378"/>
        <v>1.599402985074627</v>
      </c>
      <c r="P348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t="s">
        <v>8269</v>
      </c>
      <c r="T3485" t="b">
        <v>1</v>
      </c>
      <c r="U3485" t="str">
        <f t="shared" si="384"/>
        <v>Successful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8244</v>
      </c>
      <c r="I3486" s="10">
        <f t="shared" si="382"/>
        <v>42536.760405092587</v>
      </c>
      <c r="J3486" s="10">
        <f t="shared" si="383"/>
        <v>42506.760405092587</v>
      </c>
      <c r="K3486">
        <v>1466014499</v>
      </c>
      <c r="L3486">
        <v>1463422499</v>
      </c>
      <c r="M3486" t="b">
        <v>0</v>
      </c>
      <c r="N3486">
        <v>44</v>
      </c>
      <c r="O3486" s="5">
        <f t="shared" si="378"/>
        <v>1.1424000000000001</v>
      </c>
      <c r="P3486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t="s">
        <v>8269</v>
      </c>
      <c r="T3486" t="b">
        <v>1</v>
      </c>
      <c r="U3486" t="str">
        <f t="shared" si="384"/>
        <v>Successful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8244</v>
      </c>
      <c r="I3487" s="10">
        <f t="shared" si="382"/>
        <v>42402.693055555559</v>
      </c>
      <c r="J3487" s="10">
        <f t="shared" si="383"/>
        <v>42372.693055555559</v>
      </c>
      <c r="K3487">
        <v>1454431080</v>
      </c>
      <c r="L3487">
        <v>1451839080</v>
      </c>
      <c r="M3487" t="b">
        <v>0</v>
      </c>
      <c r="N3487">
        <v>30</v>
      </c>
      <c r="O3487" s="5">
        <f t="shared" si="378"/>
        <v>1.0060606060606061</v>
      </c>
      <c r="P348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t="s">
        <v>8269</v>
      </c>
      <c r="T3487" t="b">
        <v>1</v>
      </c>
      <c r="U3487" t="str">
        <f t="shared" si="384"/>
        <v>Successful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8244</v>
      </c>
      <c r="I3488" s="10">
        <f t="shared" si="382"/>
        <v>42158.290972222225</v>
      </c>
      <c r="J3488" s="10">
        <f t="shared" si="383"/>
        <v>42126.87501157407</v>
      </c>
      <c r="K3488">
        <v>1433314740</v>
      </c>
      <c r="L3488">
        <v>1430600401</v>
      </c>
      <c r="M3488" t="b">
        <v>0</v>
      </c>
      <c r="N3488">
        <v>56</v>
      </c>
      <c r="O3488" s="5">
        <f t="shared" si="378"/>
        <v>1.552</v>
      </c>
      <c r="P3488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t="s">
        <v>8269</v>
      </c>
      <c r="T3488" t="b">
        <v>1</v>
      </c>
      <c r="U3488" t="str">
        <f t="shared" si="384"/>
        <v>Successful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8245</v>
      </c>
      <c r="I3489" s="10">
        <f t="shared" si="382"/>
        <v>42179.940416666665</v>
      </c>
      <c r="J3489" s="10">
        <f t="shared" si="383"/>
        <v>42149.940416666665</v>
      </c>
      <c r="K3489">
        <v>1435185252</v>
      </c>
      <c r="L3489">
        <v>1432593252</v>
      </c>
      <c r="M3489" t="b">
        <v>0</v>
      </c>
      <c r="N3489">
        <v>66</v>
      </c>
      <c r="O3489" s="5">
        <f t="shared" si="378"/>
        <v>1.2775000000000001</v>
      </c>
      <c r="P3489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t="s">
        <v>8269</v>
      </c>
      <c r="T3489" t="b">
        <v>1</v>
      </c>
      <c r="U3489" t="str">
        <f t="shared" si="384"/>
        <v>Successful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8244</v>
      </c>
      <c r="I3490" s="10">
        <f t="shared" si="382"/>
        <v>42111.666666666672</v>
      </c>
      <c r="J3490" s="10">
        <f t="shared" si="383"/>
        <v>42087.768055555556</v>
      </c>
      <c r="K3490">
        <v>1429286400</v>
      </c>
      <c r="L3490">
        <v>1427221560</v>
      </c>
      <c r="M3490" t="b">
        <v>0</v>
      </c>
      <c r="N3490">
        <v>29</v>
      </c>
      <c r="O3490" s="5">
        <f t="shared" si="378"/>
        <v>1.212</v>
      </c>
      <c r="P3490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t="s">
        <v>8269</v>
      </c>
      <c r="T3490" t="b">
        <v>1</v>
      </c>
      <c r="U3490" t="str">
        <f t="shared" si="384"/>
        <v>Successful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8245</v>
      </c>
      <c r="I3491" s="10">
        <f t="shared" si="382"/>
        <v>41783.875</v>
      </c>
      <c r="J3491" s="10">
        <f t="shared" si="383"/>
        <v>41753.635775462964</v>
      </c>
      <c r="K3491">
        <v>1400965200</v>
      </c>
      <c r="L3491">
        <v>1398352531</v>
      </c>
      <c r="M3491" t="b">
        <v>0</v>
      </c>
      <c r="N3491">
        <v>72</v>
      </c>
      <c r="O3491" s="5">
        <f t="shared" si="378"/>
        <v>1.127</v>
      </c>
      <c r="P3491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t="s">
        <v>8269</v>
      </c>
      <c r="T3491" t="b">
        <v>1</v>
      </c>
      <c r="U3491" t="str">
        <f t="shared" si="384"/>
        <v>Successful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8244</v>
      </c>
      <c r="I3492" s="10">
        <f t="shared" si="382"/>
        <v>42473.802361111113</v>
      </c>
      <c r="J3492" s="10">
        <f t="shared" si="383"/>
        <v>42443.802361111113</v>
      </c>
      <c r="K3492">
        <v>1460574924</v>
      </c>
      <c r="L3492">
        <v>1457982924</v>
      </c>
      <c r="M3492" t="b">
        <v>0</v>
      </c>
      <c r="N3492">
        <v>27</v>
      </c>
      <c r="O3492" s="5">
        <f t="shared" si="378"/>
        <v>1.2749999999999999</v>
      </c>
      <c r="P3492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t="s">
        <v>8269</v>
      </c>
      <c r="T3492" t="b">
        <v>1</v>
      </c>
      <c r="U3492" t="str">
        <f t="shared" si="384"/>
        <v>Successful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8244</v>
      </c>
      <c r="I3493" s="10">
        <f t="shared" si="382"/>
        <v>42142.249814814815</v>
      </c>
      <c r="J3493" s="10">
        <f t="shared" si="383"/>
        <v>42121.249814814815</v>
      </c>
      <c r="K3493">
        <v>1431928784</v>
      </c>
      <c r="L3493">
        <v>1430114384</v>
      </c>
      <c r="M3493" t="b">
        <v>0</v>
      </c>
      <c r="N3493">
        <v>10</v>
      </c>
      <c r="O3493" s="5">
        <f t="shared" si="378"/>
        <v>1.5820000000000001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t="s">
        <v>8269</v>
      </c>
      <c r="T3493" t="b">
        <v>1</v>
      </c>
      <c r="U3493" t="str">
        <f t="shared" si="384"/>
        <v>Successful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8244</v>
      </c>
      <c r="I3494" s="10">
        <f t="shared" si="382"/>
        <v>42303.009224537032</v>
      </c>
      <c r="J3494" s="10">
        <f t="shared" si="383"/>
        <v>42268.009224537032</v>
      </c>
      <c r="K3494">
        <v>1445818397</v>
      </c>
      <c r="L3494">
        <v>1442794397</v>
      </c>
      <c r="M3494" t="b">
        <v>0</v>
      </c>
      <c r="N3494">
        <v>35</v>
      </c>
      <c r="O3494" s="5">
        <f t="shared" si="378"/>
        <v>1.0526894736842105</v>
      </c>
      <c r="P3494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t="s">
        <v>8269</v>
      </c>
      <c r="T3494" t="b">
        <v>1</v>
      </c>
      <c r="U3494" t="str">
        <f t="shared" si="384"/>
        <v>Successful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8244</v>
      </c>
      <c r="I3495" s="10">
        <f t="shared" si="382"/>
        <v>41868.21597222222</v>
      </c>
      <c r="J3495" s="10">
        <f t="shared" si="383"/>
        <v>41848.866157407407</v>
      </c>
      <c r="K3495">
        <v>1408252260</v>
      </c>
      <c r="L3495">
        <v>1406580436</v>
      </c>
      <c r="M3495" t="b">
        <v>0</v>
      </c>
      <c r="N3495">
        <v>29</v>
      </c>
      <c r="O3495" s="5">
        <f t="shared" si="378"/>
        <v>1</v>
      </c>
      <c r="P349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t="s">
        <v>8269</v>
      </c>
      <c r="T3495" t="b">
        <v>1</v>
      </c>
      <c r="U3495" t="str">
        <f t="shared" si="384"/>
        <v>Successful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8244</v>
      </c>
      <c r="I3496" s="10">
        <f t="shared" si="382"/>
        <v>42700.25</v>
      </c>
      <c r="J3496" s="10">
        <f t="shared" si="383"/>
        <v>42689.214988425927</v>
      </c>
      <c r="K3496">
        <v>1480140000</v>
      </c>
      <c r="L3496">
        <v>1479186575</v>
      </c>
      <c r="M3496" t="b">
        <v>0</v>
      </c>
      <c r="N3496">
        <v>13</v>
      </c>
      <c r="O3496" s="5">
        <f t="shared" si="378"/>
        <v>1</v>
      </c>
      <c r="P3496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t="s">
        <v>8269</v>
      </c>
      <c r="T3496" t="b">
        <v>1</v>
      </c>
      <c r="U3496" t="str">
        <f t="shared" si="384"/>
        <v>Successful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8249</v>
      </c>
      <c r="I3497" s="10">
        <f t="shared" si="382"/>
        <v>41944.720833333333</v>
      </c>
      <c r="J3497" s="10">
        <f t="shared" si="383"/>
        <v>41915.762835648144</v>
      </c>
      <c r="K3497">
        <v>1414862280</v>
      </c>
      <c r="L3497">
        <v>1412360309</v>
      </c>
      <c r="M3497" t="b">
        <v>0</v>
      </c>
      <c r="N3497">
        <v>72</v>
      </c>
      <c r="O3497" s="5">
        <f t="shared" si="378"/>
        <v>1.0686</v>
      </c>
      <c r="P349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t="s">
        <v>8269</v>
      </c>
      <c r="T3497" t="b">
        <v>1</v>
      </c>
      <c r="U3497" t="str">
        <f t="shared" si="384"/>
        <v>Successful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8244</v>
      </c>
      <c r="I3498" s="10">
        <f t="shared" si="382"/>
        <v>42624.846828703703</v>
      </c>
      <c r="J3498" s="10">
        <f t="shared" si="383"/>
        <v>42584.846828703703</v>
      </c>
      <c r="K3498">
        <v>1473625166</v>
      </c>
      <c r="L3498">
        <v>1470169166</v>
      </c>
      <c r="M3498" t="b">
        <v>0</v>
      </c>
      <c r="N3498">
        <v>78</v>
      </c>
      <c r="O3498" s="5">
        <f t="shared" si="378"/>
        <v>1.244</v>
      </c>
      <c r="P3498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t="s">
        <v>8269</v>
      </c>
      <c r="T3498" t="b">
        <v>1</v>
      </c>
      <c r="U3498" t="str">
        <f t="shared" si="384"/>
        <v>Successful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8244</v>
      </c>
      <c r="I3499" s="10">
        <f t="shared" si="382"/>
        <v>42523.916666666672</v>
      </c>
      <c r="J3499" s="10">
        <f t="shared" si="383"/>
        <v>42511.741944444446</v>
      </c>
      <c r="K3499">
        <v>1464904800</v>
      </c>
      <c r="L3499">
        <v>1463852904</v>
      </c>
      <c r="M3499" t="b">
        <v>0</v>
      </c>
      <c r="N3499">
        <v>49</v>
      </c>
      <c r="O3499" s="5">
        <f t="shared" si="378"/>
        <v>1.0870406189555126</v>
      </c>
      <c r="P3499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t="s">
        <v>8269</v>
      </c>
      <c r="T3499" t="b">
        <v>1</v>
      </c>
      <c r="U3499" t="str">
        <f t="shared" si="384"/>
        <v>Successful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8249</v>
      </c>
      <c r="I3500" s="10">
        <f t="shared" si="382"/>
        <v>42518.905555555553</v>
      </c>
      <c r="J3500" s="10">
        <f t="shared" si="383"/>
        <v>42459.15861111111</v>
      </c>
      <c r="K3500">
        <v>1464471840</v>
      </c>
      <c r="L3500">
        <v>1459309704</v>
      </c>
      <c r="M3500" t="b">
        <v>0</v>
      </c>
      <c r="N3500">
        <v>42</v>
      </c>
      <c r="O3500" s="5">
        <f t="shared" si="378"/>
        <v>1.0242424242424242</v>
      </c>
      <c r="P3500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t="s">
        <v>8269</v>
      </c>
      <c r="T3500" t="b">
        <v>1</v>
      </c>
      <c r="U3500" t="str">
        <f t="shared" si="384"/>
        <v>Successful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8244</v>
      </c>
      <c r="I3501" s="10">
        <f t="shared" si="382"/>
        <v>42186.290972222225</v>
      </c>
      <c r="J3501" s="10">
        <f t="shared" si="383"/>
        <v>42132.036168981482</v>
      </c>
      <c r="K3501">
        <v>1435733940</v>
      </c>
      <c r="L3501">
        <v>1431046325</v>
      </c>
      <c r="M3501" t="b">
        <v>0</v>
      </c>
      <c r="N3501">
        <v>35</v>
      </c>
      <c r="O3501" s="5">
        <f t="shared" si="378"/>
        <v>1.0549999999999999</v>
      </c>
      <c r="P3501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t="s">
        <v>8269</v>
      </c>
      <c r="T3501" t="b">
        <v>1</v>
      </c>
      <c r="U3501" t="str">
        <f t="shared" si="384"/>
        <v>Successful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8244</v>
      </c>
      <c r="I3502" s="10">
        <f t="shared" si="382"/>
        <v>42436.207638888889</v>
      </c>
      <c r="J3502" s="10">
        <f t="shared" si="383"/>
        <v>42419.919421296298</v>
      </c>
      <c r="K3502">
        <v>1457326740</v>
      </c>
      <c r="L3502">
        <v>1455919438</v>
      </c>
      <c r="M3502" t="b">
        <v>0</v>
      </c>
      <c r="N3502">
        <v>42</v>
      </c>
      <c r="O3502" s="5">
        <f t="shared" si="378"/>
        <v>1.0629999999999999</v>
      </c>
      <c r="P3502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t="s">
        <v>8269</v>
      </c>
      <c r="T3502" t="b">
        <v>1</v>
      </c>
      <c r="U3502" t="str">
        <f t="shared" si="384"/>
        <v>Successful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8245</v>
      </c>
      <c r="I3503" s="10">
        <f t="shared" si="382"/>
        <v>42258.763831018514</v>
      </c>
      <c r="J3503" s="10">
        <f t="shared" si="383"/>
        <v>42233.763831018514</v>
      </c>
      <c r="K3503">
        <v>1441995595</v>
      </c>
      <c r="L3503">
        <v>1439835595</v>
      </c>
      <c r="M3503" t="b">
        <v>0</v>
      </c>
      <c r="N3503">
        <v>42</v>
      </c>
      <c r="O3503" s="5">
        <f t="shared" si="378"/>
        <v>1.0066666666666666</v>
      </c>
      <c r="P350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t="s">
        <v>8269</v>
      </c>
      <c r="T3503" t="b">
        <v>1</v>
      </c>
      <c r="U3503" t="str">
        <f t="shared" si="384"/>
        <v>Successful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8244</v>
      </c>
      <c r="I3504" s="10">
        <f t="shared" si="382"/>
        <v>42445.165972222225</v>
      </c>
      <c r="J3504" s="10">
        <f t="shared" si="383"/>
        <v>42430.839398148149</v>
      </c>
      <c r="K3504">
        <v>1458100740</v>
      </c>
      <c r="L3504">
        <v>1456862924</v>
      </c>
      <c r="M3504" t="b">
        <v>0</v>
      </c>
      <c r="N3504">
        <v>31</v>
      </c>
      <c r="O3504" s="5">
        <f t="shared" si="378"/>
        <v>1.054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t="s">
        <v>8269</v>
      </c>
      <c r="T3504" t="b">
        <v>1</v>
      </c>
      <c r="U3504" t="str">
        <f t="shared" si="384"/>
        <v>Successful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8245</v>
      </c>
      <c r="I3505" s="10">
        <f t="shared" si="382"/>
        <v>42575.478333333333</v>
      </c>
      <c r="J3505" s="10">
        <f t="shared" si="383"/>
        <v>42545.478333333333</v>
      </c>
      <c r="K3505">
        <v>1469359728</v>
      </c>
      <c r="L3505">
        <v>1466767728</v>
      </c>
      <c r="M3505" t="b">
        <v>0</v>
      </c>
      <c r="N3505">
        <v>38</v>
      </c>
      <c r="O3505" s="5">
        <f t="shared" si="378"/>
        <v>1.0755999999999999</v>
      </c>
      <c r="P350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t="s">
        <v>8269</v>
      </c>
      <c r="T3505" t="b">
        <v>1</v>
      </c>
      <c r="U3505" t="str">
        <f t="shared" si="384"/>
        <v>Successful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8244</v>
      </c>
      <c r="I3506" s="10">
        <f t="shared" si="382"/>
        <v>42327.790405092594</v>
      </c>
      <c r="J3506" s="10">
        <f t="shared" si="383"/>
        <v>42297.748738425929</v>
      </c>
      <c r="K3506">
        <v>1447959491</v>
      </c>
      <c r="L3506">
        <v>1445363891</v>
      </c>
      <c r="M3506" t="b">
        <v>0</v>
      </c>
      <c r="N3506">
        <v>8</v>
      </c>
      <c r="O3506" s="5">
        <f t="shared" si="378"/>
        <v>1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t="s">
        <v>8269</v>
      </c>
      <c r="T3506" t="b">
        <v>1</v>
      </c>
      <c r="U3506" t="str">
        <f t="shared" si="384"/>
        <v>Successful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8244</v>
      </c>
      <c r="I3507" s="10">
        <f t="shared" si="382"/>
        <v>41772.166666666664</v>
      </c>
      <c r="J3507" s="10">
        <f t="shared" si="383"/>
        <v>41760.935706018521</v>
      </c>
      <c r="K3507">
        <v>1399953600</v>
      </c>
      <c r="L3507">
        <v>1398983245</v>
      </c>
      <c r="M3507" t="b">
        <v>0</v>
      </c>
      <c r="N3507">
        <v>39</v>
      </c>
      <c r="O3507" s="5">
        <f t="shared" si="378"/>
        <v>1.0376000000000001</v>
      </c>
      <c r="P350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t="s">
        <v>8269</v>
      </c>
      <c r="T3507" t="b">
        <v>1</v>
      </c>
      <c r="U3507" t="str">
        <f t="shared" si="384"/>
        <v>Successful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8244</v>
      </c>
      <c r="I3508" s="10">
        <f t="shared" si="382"/>
        <v>41874.734259259261</v>
      </c>
      <c r="J3508" s="10">
        <f t="shared" si="383"/>
        <v>41829.734259259261</v>
      </c>
      <c r="K3508">
        <v>1408815440</v>
      </c>
      <c r="L3508">
        <v>1404927440</v>
      </c>
      <c r="M3508" t="b">
        <v>0</v>
      </c>
      <c r="N3508">
        <v>29</v>
      </c>
      <c r="O3508" s="5">
        <f t="shared" si="378"/>
        <v>1.0149999999999999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t="s">
        <v>8269</v>
      </c>
      <c r="T3508" t="b">
        <v>1</v>
      </c>
      <c r="U3508" t="str">
        <f t="shared" si="384"/>
        <v>Successful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8244</v>
      </c>
      <c r="I3509" s="10">
        <f t="shared" si="382"/>
        <v>42521.92288194444</v>
      </c>
      <c r="J3509" s="10">
        <f t="shared" si="383"/>
        <v>42491.92288194444</v>
      </c>
      <c r="K3509">
        <v>1464732537</v>
      </c>
      <c r="L3509">
        <v>1462140537</v>
      </c>
      <c r="M3509" t="b">
        <v>0</v>
      </c>
      <c r="N3509">
        <v>72</v>
      </c>
      <c r="O3509" s="5">
        <f t="shared" si="378"/>
        <v>1.044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t="s">
        <v>8269</v>
      </c>
      <c r="T3509" t="b">
        <v>1</v>
      </c>
      <c r="U3509" t="str">
        <f t="shared" si="384"/>
        <v>Successful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8245</v>
      </c>
      <c r="I3510" s="10">
        <f t="shared" si="382"/>
        <v>42500.875</v>
      </c>
      <c r="J3510" s="10">
        <f t="shared" si="383"/>
        <v>42477.729780092588</v>
      </c>
      <c r="K3510">
        <v>1462914000</v>
      </c>
      <c r="L3510">
        <v>1460914253</v>
      </c>
      <c r="M3510" t="b">
        <v>0</v>
      </c>
      <c r="N3510">
        <v>15</v>
      </c>
      <c r="O3510" s="5">
        <f t="shared" si="378"/>
        <v>1.8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t="s">
        <v>8269</v>
      </c>
      <c r="T3510" t="b">
        <v>1</v>
      </c>
      <c r="U3510" t="str">
        <f t="shared" si="384"/>
        <v>Successful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8244</v>
      </c>
      <c r="I3511" s="10">
        <f t="shared" si="382"/>
        <v>41964.204861111109</v>
      </c>
      <c r="J3511" s="10">
        <f t="shared" si="383"/>
        <v>41950.859560185185</v>
      </c>
      <c r="K3511">
        <v>1416545700</v>
      </c>
      <c r="L3511">
        <v>1415392666</v>
      </c>
      <c r="M3511" t="b">
        <v>0</v>
      </c>
      <c r="N3511">
        <v>33</v>
      </c>
      <c r="O3511" s="5">
        <f t="shared" si="378"/>
        <v>1.0633333333333332</v>
      </c>
      <c r="P3511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t="s">
        <v>8269</v>
      </c>
      <c r="T3511" t="b">
        <v>1</v>
      </c>
      <c r="U3511" t="str">
        <f t="shared" si="384"/>
        <v>Successful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8244</v>
      </c>
      <c r="I3512" s="10">
        <f t="shared" si="382"/>
        <v>41822.62090277778</v>
      </c>
      <c r="J3512" s="10">
        <f t="shared" si="383"/>
        <v>41802.62090277778</v>
      </c>
      <c r="K3512">
        <v>1404312846</v>
      </c>
      <c r="L3512">
        <v>1402584846</v>
      </c>
      <c r="M3512" t="b">
        <v>0</v>
      </c>
      <c r="N3512">
        <v>15</v>
      </c>
      <c r="O3512" s="5">
        <f t="shared" si="378"/>
        <v>1.0055555555555555</v>
      </c>
      <c r="P3512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t="s">
        <v>8269</v>
      </c>
      <c r="T3512" t="b">
        <v>1</v>
      </c>
      <c r="U3512" t="str">
        <f t="shared" si="384"/>
        <v>Successful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8245</v>
      </c>
      <c r="I3513" s="10">
        <f t="shared" si="382"/>
        <v>41950.770833333336</v>
      </c>
      <c r="J3513" s="10">
        <f t="shared" si="383"/>
        <v>41927.873784722222</v>
      </c>
      <c r="K3513">
        <v>1415385000</v>
      </c>
      <c r="L3513">
        <v>1413406695</v>
      </c>
      <c r="M3513" t="b">
        <v>0</v>
      </c>
      <c r="N3513">
        <v>19</v>
      </c>
      <c r="O3513" s="5">
        <f t="shared" si="378"/>
        <v>1.012</v>
      </c>
      <c r="P351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t="s">
        <v>8269</v>
      </c>
      <c r="T3513" t="b">
        <v>1</v>
      </c>
      <c r="U3513" t="str">
        <f t="shared" si="384"/>
        <v>Successful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8245</v>
      </c>
      <c r="I3514" s="10">
        <f t="shared" si="382"/>
        <v>42117.49527777778</v>
      </c>
      <c r="J3514" s="10">
        <f t="shared" si="383"/>
        <v>42057.536944444444</v>
      </c>
      <c r="K3514">
        <v>1429789992</v>
      </c>
      <c r="L3514">
        <v>1424609592</v>
      </c>
      <c r="M3514" t="b">
        <v>0</v>
      </c>
      <c r="N3514">
        <v>17</v>
      </c>
      <c r="O3514" s="5">
        <f t="shared" si="378"/>
        <v>1</v>
      </c>
      <c r="P3514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t="s">
        <v>8269</v>
      </c>
      <c r="T3514" t="b">
        <v>1</v>
      </c>
      <c r="U3514" t="str">
        <f t="shared" si="384"/>
        <v>Successful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8244</v>
      </c>
      <c r="I3515" s="10">
        <f t="shared" si="382"/>
        <v>41794.207638888889</v>
      </c>
      <c r="J3515" s="10">
        <f t="shared" si="383"/>
        <v>41781.096203703702</v>
      </c>
      <c r="K3515">
        <v>1401857940</v>
      </c>
      <c r="L3515">
        <v>1400725112</v>
      </c>
      <c r="M3515" t="b">
        <v>0</v>
      </c>
      <c r="N3515">
        <v>44</v>
      </c>
      <c r="O3515" s="5">
        <f t="shared" si="378"/>
        <v>1.1839285714285714</v>
      </c>
      <c r="P351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t="s">
        <v>8269</v>
      </c>
      <c r="T3515" t="b">
        <v>1</v>
      </c>
      <c r="U3515" t="str">
        <f t="shared" si="384"/>
        <v>Successful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8244</v>
      </c>
      <c r="I3516" s="10">
        <f t="shared" si="382"/>
        <v>42037.207638888889</v>
      </c>
      <c r="J3516" s="10">
        <f t="shared" si="383"/>
        <v>42020.846666666665</v>
      </c>
      <c r="K3516">
        <v>1422853140</v>
      </c>
      <c r="L3516">
        <v>1421439552</v>
      </c>
      <c r="M3516" t="b">
        <v>0</v>
      </c>
      <c r="N3516">
        <v>10</v>
      </c>
      <c r="O3516" s="5">
        <f t="shared" si="378"/>
        <v>1.1000000000000001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t="s">
        <v>8269</v>
      </c>
      <c r="T3516" t="b">
        <v>1</v>
      </c>
      <c r="U3516" t="str">
        <f t="shared" si="384"/>
        <v>Successful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8244</v>
      </c>
      <c r="I3517" s="10">
        <f t="shared" si="382"/>
        <v>42155.772812499999</v>
      </c>
      <c r="J3517" s="10">
        <f t="shared" si="383"/>
        <v>42125.772812499999</v>
      </c>
      <c r="K3517">
        <v>1433097171</v>
      </c>
      <c r="L3517">
        <v>1430505171</v>
      </c>
      <c r="M3517" t="b">
        <v>0</v>
      </c>
      <c r="N3517">
        <v>46</v>
      </c>
      <c r="O3517" s="5">
        <f t="shared" si="378"/>
        <v>1.0266666666666666</v>
      </c>
      <c r="P351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t="s">
        <v>8269</v>
      </c>
      <c r="T3517" t="b">
        <v>1</v>
      </c>
      <c r="U3517" t="str">
        <f t="shared" si="384"/>
        <v>Successful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8244</v>
      </c>
      <c r="I3518" s="10">
        <f t="shared" si="382"/>
        <v>41890.125</v>
      </c>
      <c r="J3518" s="10">
        <f t="shared" si="383"/>
        <v>41856.010069444441</v>
      </c>
      <c r="K3518">
        <v>1410145200</v>
      </c>
      <c r="L3518">
        <v>1407197670</v>
      </c>
      <c r="M3518" t="b">
        <v>0</v>
      </c>
      <c r="N3518">
        <v>11</v>
      </c>
      <c r="O3518" s="5">
        <f t="shared" si="378"/>
        <v>1</v>
      </c>
      <c r="P3518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t="s">
        <v>8269</v>
      </c>
      <c r="T3518" t="b">
        <v>1</v>
      </c>
      <c r="U3518" t="str">
        <f t="shared" si="384"/>
        <v>Successful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8245</v>
      </c>
      <c r="I3519" s="10">
        <f t="shared" si="382"/>
        <v>41824.458333333336</v>
      </c>
      <c r="J3519" s="10">
        <f t="shared" si="383"/>
        <v>41794.817523148144</v>
      </c>
      <c r="K3519">
        <v>1404471600</v>
      </c>
      <c r="L3519">
        <v>1401910634</v>
      </c>
      <c r="M3519" t="b">
        <v>0</v>
      </c>
      <c r="N3519">
        <v>13</v>
      </c>
      <c r="O3519" s="5">
        <f t="shared" si="378"/>
        <v>1</v>
      </c>
      <c r="P3519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t="s">
        <v>8269</v>
      </c>
      <c r="T3519" t="b">
        <v>1</v>
      </c>
      <c r="U3519" t="str">
        <f t="shared" si="384"/>
        <v>Successful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8244</v>
      </c>
      <c r="I3520" s="10">
        <f t="shared" si="382"/>
        <v>41914.597916666666</v>
      </c>
      <c r="J3520" s="10">
        <f t="shared" si="383"/>
        <v>41893.783553240741</v>
      </c>
      <c r="K3520">
        <v>1412259660</v>
      </c>
      <c r="L3520">
        <v>1410461299</v>
      </c>
      <c r="M3520" t="b">
        <v>0</v>
      </c>
      <c r="N3520">
        <v>33</v>
      </c>
      <c r="O3520" s="5">
        <f t="shared" si="378"/>
        <v>1.10046</v>
      </c>
      <c r="P3520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t="s">
        <v>8269</v>
      </c>
      <c r="T3520" t="b">
        <v>1</v>
      </c>
      <c r="U3520" t="str">
        <f t="shared" si="384"/>
        <v>Successful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8245</v>
      </c>
      <c r="I3521" s="10">
        <f t="shared" si="382"/>
        <v>42067.598958333328</v>
      </c>
      <c r="J3521" s="10">
        <f t="shared" si="383"/>
        <v>42037.598958333328</v>
      </c>
      <c r="K3521">
        <v>1425478950</v>
      </c>
      <c r="L3521">
        <v>1422886950</v>
      </c>
      <c r="M3521" t="b">
        <v>0</v>
      </c>
      <c r="N3521">
        <v>28</v>
      </c>
      <c r="O3521" s="5">
        <f t="shared" si="378"/>
        <v>1.0135000000000001</v>
      </c>
      <c r="P3521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t="s">
        <v>8269</v>
      </c>
      <c r="T3521" t="b">
        <v>1</v>
      </c>
      <c r="U3521" t="str">
        <f t="shared" si="384"/>
        <v>Successful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8245</v>
      </c>
      <c r="I3522" s="10">
        <f t="shared" si="382"/>
        <v>42253.57430555555</v>
      </c>
      <c r="J3522" s="10">
        <f t="shared" si="383"/>
        <v>42227.824212962965</v>
      </c>
      <c r="K3522">
        <v>1441547220</v>
      </c>
      <c r="L3522">
        <v>1439322412</v>
      </c>
      <c r="M3522" t="b">
        <v>0</v>
      </c>
      <c r="N3522">
        <v>21</v>
      </c>
      <c r="O3522" s="5">
        <f t="shared" ref="O3522:O3585" si="385">E3522/D3522</f>
        <v>1.0075000000000001</v>
      </c>
      <c r="P3522">
        <f t="shared" ref="P3522:P3585" si="386">IFERROR((E3522/N3522),"Received No Donations")</f>
        <v>95.952380952380949</v>
      </c>
      <c r="Q3522" t="str">
        <f t="shared" ref="Q3522:Q3585" si="387">LEFT(S3522,FIND("/",S3522)-1)</f>
        <v>theater</v>
      </c>
      <c r="R3522" t="str">
        <f t="shared" ref="R3522:R3585" si="388">RIGHT(S3522,LEN(S3522)-FIND("/",S3522))</f>
        <v>plays</v>
      </c>
      <c r="S3522" t="s">
        <v>8269</v>
      </c>
      <c r="T3522" t="b">
        <v>1</v>
      </c>
      <c r="U3522" t="str">
        <f t="shared" si="384"/>
        <v>Successful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8244</v>
      </c>
      <c r="I3523" s="10">
        <f t="shared" ref="I3523:I3586" si="389">((K3523/86400)/IF(LEN(K3523)=13,1000,1))+DATE(1970,1,1)</f>
        <v>41911.361342592594</v>
      </c>
      <c r="J3523" s="10">
        <f t="shared" ref="J3523:J3586" si="390">((L3523/86400)/IF(LEN(L3523)=13,1000,1))+DATE(1970,1,1)</f>
        <v>41881.361342592594</v>
      </c>
      <c r="K3523">
        <v>1411980020</v>
      </c>
      <c r="L3523">
        <v>1409388020</v>
      </c>
      <c r="M3523" t="b">
        <v>0</v>
      </c>
      <c r="N3523">
        <v>13</v>
      </c>
      <c r="O3523" s="5">
        <f t="shared" si="385"/>
        <v>1.6942857142857144</v>
      </c>
      <c r="P3523">
        <f t="shared" si="386"/>
        <v>45.615384615384613</v>
      </c>
      <c r="Q3523" t="str">
        <f t="shared" si="387"/>
        <v>theater</v>
      </c>
      <c r="R3523" t="str">
        <f t="shared" si="388"/>
        <v>plays</v>
      </c>
      <c r="S3523" t="s">
        <v>8269</v>
      </c>
      <c r="T3523" t="b">
        <v>1</v>
      </c>
      <c r="U3523" t="str">
        <f t="shared" ref="U3523:U3586" si="391">IF(F3523="successful","Successful","Unsuccessful")</f>
        <v>Successful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8245</v>
      </c>
      <c r="I3524" s="10">
        <f t="shared" si="389"/>
        <v>42262.420833333337</v>
      </c>
      <c r="J3524" s="10">
        <f t="shared" si="390"/>
        <v>42234.789884259255</v>
      </c>
      <c r="K3524">
        <v>1442311560</v>
      </c>
      <c r="L3524">
        <v>1439924246</v>
      </c>
      <c r="M3524" t="b">
        <v>0</v>
      </c>
      <c r="N3524">
        <v>34</v>
      </c>
      <c r="O3524" s="5">
        <f t="shared" si="385"/>
        <v>1</v>
      </c>
      <c r="P3524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t="s">
        <v>8269</v>
      </c>
      <c r="T3524" t="b">
        <v>1</v>
      </c>
      <c r="U3524" t="str">
        <f t="shared" si="391"/>
        <v>Successful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8245</v>
      </c>
      <c r="I3525" s="10">
        <f t="shared" si="389"/>
        <v>42638.958333333328</v>
      </c>
      <c r="J3525" s="10">
        <f t="shared" si="390"/>
        <v>42581.397546296299</v>
      </c>
      <c r="K3525">
        <v>1474844400</v>
      </c>
      <c r="L3525">
        <v>1469871148</v>
      </c>
      <c r="M3525" t="b">
        <v>0</v>
      </c>
      <c r="N3525">
        <v>80</v>
      </c>
      <c r="O3525" s="5">
        <f t="shared" si="385"/>
        <v>1.1365000000000001</v>
      </c>
      <c r="P352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t="s">
        <v>8269</v>
      </c>
      <c r="T3525" t="b">
        <v>1</v>
      </c>
      <c r="U3525" t="str">
        <f t="shared" si="391"/>
        <v>Successful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8244</v>
      </c>
      <c r="I3526" s="10">
        <f t="shared" si="389"/>
        <v>41895.166666666664</v>
      </c>
      <c r="J3526" s="10">
        <f t="shared" si="390"/>
        <v>41880.76357638889</v>
      </c>
      <c r="K3526">
        <v>1410580800</v>
      </c>
      <c r="L3526">
        <v>1409336373</v>
      </c>
      <c r="M3526" t="b">
        <v>0</v>
      </c>
      <c r="N3526">
        <v>74</v>
      </c>
      <c r="O3526" s="5">
        <f t="shared" si="385"/>
        <v>1.0156000000000001</v>
      </c>
      <c r="P3526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t="s">
        <v>8269</v>
      </c>
      <c r="T3526" t="b">
        <v>1</v>
      </c>
      <c r="U3526" t="str">
        <f t="shared" si="391"/>
        <v>Successful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8244</v>
      </c>
      <c r="I3527" s="10">
        <f t="shared" si="389"/>
        <v>42225.666666666672</v>
      </c>
      <c r="J3527" s="10">
        <f t="shared" si="390"/>
        <v>42214.6956712963</v>
      </c>
      <c r="K3527">
        <v>1439136000</v>
      </c>
      <c r="L3527">
        <v>1438188106</v>
      </c>
      <c r="M3527" t="b">
        <v>0</v>
      </c>
      <c r="N3527">
        <v>7</v>
      </c>
      <c r="O3527" s="5">
        <f t="shared" si="385"/>
        <v>1.06</v>
      </c>
      <c r="P352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t="s">
        <v>8269</v>
      </c>
      <c r="T3527" t="b">
        <v>1</v>
      </c>
      <c r="U3527" t="str">
        <f t="shared" si="391"/>
        <v>Successful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8244</v>
      </c>
      <c r="I3528" s="10">
        <f t="shared" si="389"/>
        <v>42488.249305555553</v>
      </c>
      <c r="J3528" s="10">
        <f t="shared" si="390"/>
        <v>42460.335312499999</v>
      </c>
      <c r="K3528">
        <v>1461823140</v>
      </c>
      <c r="L3528">
        <v>1459411371</v>
      </c>
      <c r="M3528" t="b">
        <v>0</v>
      </c>
      <c r="N3528">
        <v>34</v>
      </c>
      <c r="O3528" s="5">
        <f t="shared" si="385"/>
        <v>1.02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t="s">
        <v>8269</v>
      </c>
      <c r="T3528" t="b">
        <v>1</v>
      </c>
      <c r="U3528" t="str">
        <f t="shared" si="391"/>
        <v>Successful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8244</v>
      </c>
      <c r="I3529" s="10">
        <f t="shared" si="389"/>
        <v>42196.165972222225</v>
      </c>
      <c r="J3529" s="10">
        <f t="shared" si="390"/>
        <v>42167.023206018523</v>
      </c>
      <c r="K3529">
        <v>1436587140</v>
      </c>
      <c r="L3529">
        <v>1434069205</v>
      </c>
      <c r="M3529" t="b">
        <v>0</v>
      </c>
      <c r="N3529">
        <v>86</v>
      </c>
      <c r="O3529" s="5">
        <f t="shared" si="385"/>
        <v>1.1691666666666667</v>
      </c>
      <c r="P3529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t="s">
        <v>8269</v>
      </c>
      <c r="T3529" t="b">
        <v>1</v>
      </c>
      <c r="U3529" t="str">
        <f t="shared" si="391"/>
        <v>Successful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8245</v>
      </c>
      <c r="I3530" s="10">
        <f t="shared" si="389"/>
        <v>42753.50136574074</v>
      </c>
      <c r="J3530" s="10">
        <f t="shared" si="390"/>
        <v>42733.50136574074</v>
      </c>
      <c r="K3530">
        <v>1484740918</v>
      </c>
      <c r="L3530">
        <v>1483012918</v>
      </c>
      <c r="M3530" t="b">
        <v>0</v>
      </c>
      <c r="N3530">
        <v>37</v>
      </c>
      <c r="O3530" s="5">
        <f t="shared" si="385"/>
        <v>1.0115151515151515</v>
      </c>
      <c r="P3530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t="s">
        <v>8269</v>
      </c>
      <c r="T3530" t="b">
        <v>1</v>
      </c>
      <c r="U3530" t="str">
        <f t="shared" si="391"/>
        <v>Successful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8244</v>
      </c>
      <c r="I3531" s="10">
        <f t="shared" si="389"/>
        <v>42198.041666666672</v>
      </c>
      <c r="J3531" s="10">
        <f t="shared" si="390"/>
        <v>42177.761782407411</v>
      </c>
      <c r="K3531">
        <v>1436749200</v>
      </c>
      <c r="L3531">
        <v>1434997018</v>
      </c>
      <c r="M3531" t="b">
        <v>0</v>
      </c>
      <c r="N3531">
        <v>18</v>
      </c>
      <c r="O3531" s="5">
        <f t="shared" si="385"/>
        <v>1.32</v>
      </c>
      <c r="P3531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t="s">
        <v>8269</v>
      </c>
      <c r="T3531" t="b">
        <v>1</v>
      </c>
      <c r="U3531" t="str">
        <f t="shared" si="391"/>
        <v>Successful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8245</v>
      </c>
      <c r="I3532" s="10">
        <f t="shared" si="389"/>
        <v>42470.833333333328</v>
      </c>
      <c r="J3532" s="10">
        <f t="shared" si="390"/>
        <v>42442.623344907406</v>
      </c>
      <c r="K3532">
        <v>1460318400</v>
      </c>
      <c r="L3532">
        <v>1457881057</v>
      </c>
      <c r="M3532" t="b">
        <v>0</v>
      </c>
      <c r="N3532">
        <v>22</v>
      </c>
      <c r="O3532" s="5">
        <f t="shared" si="385"/>
        <v>1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t="s">
        <v>8269</v>
      </c>
      <c r="T3532" t="b">
        <v>1</v>
      </c>
      <c r="U3532" t="str">
        <f t="shared" si="391"/>
        <v>Successful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8244</v>
      </c>
      <c r="I3533" s="10">
        <f t="shared" si="389"/>
        <v>42551.654328703706</v>
      </c>
      <c r="J3533" s="10">
        <f t="shared" si="390"/>
        <v>42521.654328703706</v>
      </c>
      <c r="K3533">
        <v>1467301334</v>
      </c>
      <c r="L3533">
        <v>1464709334</v>
      </c>
      <c r="M3533" t="b">
        <v>0</v>
      </c>
      <c r="N3533">
        <v>26</v>
      </c>
      <c r="O3533" s="5">
        <f t="shared" si="385"/>
        <v>1.28</v>
      </c>
      <c r="P353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t="s">
        <v>8269</v>
      </c>
      <c r="T3533" t="b">
        <v>1</v>
      </c>
      <c r="U3533" t="str">
        <f t="shared" si="391"/>
        <v>Successful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8244</v>
      </c>
      <c r="I3534" s="10">
        <f t="shared" si="389"/>
        <v>41900.165972222225</v>
      </c>
      <c r="J3534" s="10">
        <f t="shared" si="390"/>
        <v>41884.599849537037</v>
      </c>
      <c r="K3534">
        <v>1411012740</v>
      </c>
      <c r="L3534">
        <v>1409667827</v>
      </c>
      <c r="M3534" t="b">
        <v>0</v>
      </c>
      <c r="N3534">
        <v>27</v>
      </c>
      <c r="O3534" s="5">
        <f t="shared" si="385"/>
        <v>1.1895833333333334</v>
      </c>
      <c r="P3534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t="s">
        <v>8269</v>
      </c>
      <c r="T3534" t="b">
        <v>1</v>
      </c>
      <c r="U3534" t="str">
        <f t="shared" si="391"/>
        <v>Successful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8244</v>
      </c>
      <c r="I3535" s="10">
        <f t="shared" si="389"/>
        <v>42319.802858796298</v>
      </c>
      <c r="J3535" s="10">
        <f t="shared" si="390"/>
        <v>42289.761192129634</v>
      </c>
      <c r="K3535">
        <v>1447269367</v>
      </c>
      <c r="L3535">
        <v>1444673767</v>
      </c>
      <c r="M3535" t="b">
        <v>0</v>
      </c>
      <c r="N3535">
        <v>8</v>
      </c>
      <c r="O3535" s="5">
        <f t="shared" si="385"/>
        <v>1.262</v>
      </c>
      <c r="P3535">
        <f t="shared" si="386"/>
        <v>78.875</v>
      </c>
      <c r="Q3535" t="str">
        <f t="shared" si="387"/>
        <v>theater</v>
      </c>
      <c r="R3535" t="str">
        <f t="shared" si="388"/>
        <v>plays</v>
      </c>
      <c r="S3535" t="s">
        <v>8269</v>
      </c>
      <c r="T3535" t="b">
        <v>1</v>
      </c>
      <c r="U3535" t="str">
        <f t="shared" si="391"/>
        <v>Successful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8244</v>
      </c>
      <c r="I3536" s="10">
        <f t="shared" si="389"/>
        <v>42278.6252662037</v>
      </c>
      <c r="J3536" s="10">
        <f t="shared" si="390"/>
        <v>42243.6252662037</v>
      </c>
      <c r="K3536">
        <v>1443711623</v>
      </c>
      <c r="L3536">
        <v>1440687623</v>
      </c>
      <c r="M3536" t="b">
        <v>0</v>
      </c>
      <c r="N3536">
        <v>204</v>
      </c>
      <c r="O3536" s="5">
        <f t="shared" si="385"/>
        <v>1.5620000000000001</v>
      </c>
      <c r="P3536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t="s">
        <v>8269</v>
      </c>
      <c r="T3536" t="b">
        <v>1</v>
      </c>
      <c r="U3536" t="str">
        <f t="shared" si="391"/>
        <v>Successful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8245</v>
      </c>
      <c r="I3537" s="10">
        <f t="shared" si="389"/>
        <v>42279.75</v>
      </c>
      <c r="J3537" s="10">
        <f t="shared" si="390"/>
        <v>42248.640162037038</v>
      </c>
      <c r="K3537">
        <v>1443808800</v>
      </c>
      <c r="L3537">
        <v>1441120910</v>
      </c>
      <c r="M3537" t="b">
        <v>0</v>
      </c>
      <c r="N3537">
        <v>46</v>
      </c>
      <c r="O3537" s="5">
        <f t="shared" si="385"/>
        <v>1.0315000000000001</v>
      </c>
      <c r="P353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t="s">
        <v>8269</v>
      </c>
      <c r="T3537" t="b">
        <v>1</v>
      </c>
      <c r="U3537" t="str">
        <f t="shared" si="391"/>
        <v>Successful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8245</v>
      </c>
      <c r="I3538" s="10">
        <f t="shared" si="389"/>
        <v>42358.499305555553</v>
      </c>
      <c r="J3538" s="10">
        <f t="shared" si="390"/>
        <v>42328.727141203708</v>
      </c>
      <c r="K3538">
        <v>1450612740</v>
      </c>
      <c r="L3538">
        <v>1448040425</v>
      </c>
      <c r="M3538" t="b">
        <v>0</v>
      </c>
      <c r="N3538">
        <v>17</v>
      </c>
      <c r="O3538" s="5">
        <f t="shared" si="385"/>
        <v>1.5333333333333334</v>
      </c>
      <c r="P3538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t="s">
        <v>8269</v>
      </c>
      <c r="T3538" t="b">
        <v>1</v>
      </c>
      <c r="U3538" t="str">
        <f t="shared" si="391"/>
        <v>Successful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8249</v>
      </c>
      <c r="I3539" s="10">
        <f t="shared" si="389"/>
        <v>41960.332638888889</v>
      </c>
      <c r="J3539" s="10">
        <f t="shared" si="390"/>
        <v>41923.354351851856</v>
      </c>
      <c r="K3539">
        <v>1416211140</v>
      </c>
      <c r="L3539">
        <v>1413016216</v>
      </c>
      <c r="M3539" t="b">
        <v>0</v>
      </c>
      <c r="N3539">
        <v>28</v>
      </c>
      <c r="O3539" s="5">
        <f t="shared" si="385"/>
        <v>1.8044444444444445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t="s">
        <v>8269</v>
      </c>
      <c r="T3539" t="b">
        <v>1</v>
      </c>
      <c r="U3539" t="str">
        <f t="shared" si="391"/>
        <v>Successful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8245</v>
      </c>
      <c r="I3540" s="10">
        <f t="shared" si="389"/>
        <v>42599.420601851853</v>
      </c>
      <c r="J3540" s="10">
        <f t="shared" si="390"/>
        <v>42571.420601851853</v>
      </c>
      <c r="K3540">
        <v>1471428340</v>
      </c>
      <c r="L3540">
        <v>1469009140</v>
      </c>
      <c r="M3540" t="b">
        <v>0</v>
      </c>
      <c r="N3540">
        <v>83</v>
      </c>
      <c r="O3540" s="5">
        <f t="shared" si="385"/>
        <v>1.2845</v>
      </c>
      <c r="P3540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t="s">
        <v>8269</v>
      </c>
      <c r="T3540" t="b">
        <v>1</v>
      </c>
      <c r="U3540" t="str">
        <f t="shared" si="391"/>
        <v>Successful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8244</v>
      </c>
      <c r="I3541" s="10">
        <f t="shared" si="389"/>
        <v>42621.756041666667</v>
      </c>
      <c r="J3541" s="10">
        <f t="shared" si="390"/>
        <v>42600.756041666667</v>
      </c>
      <c r="K3541">
        <v>1473358122</v>
      </c>
      <c r="L3541">
        <v>1471543722</v>
      </c>
      <c r="M3541" t="b">
        <v>0</v>
      </c>
      <c r="N3541">
        <v>13</v>
      </c>
      <c r="O3541" s="5">
        <f t="shared" si="385"/>
        <v>1.1966666666666668</v>
      </c>
      <c r="P3541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t="s">
        <v>8269</v>
      </c>
      <c r="T3541" t="b">
        <v>1</v>
      </c>
      <c r="U3541" t="str">
        <f t="shared" si="391"/>
        <v>Successful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8245</v>
      </c>
      <c r="I3542" s="10">
        <f t="shared" si="389"/>
        <v>42547.003368055557</v>
      </c>
      <c r="J3542" s="10">
        <f t="shared" si="390"/>
        <v>42517.003368055557</v>
      </c>
      <c r="K3542">
        <v>1466899491</v>
      </c>
      <c r="L3542">
        <v>1464307491</v>
      </c>
      <c r="M3542" t="b">
        <v>0</v>
      </c>
      <c r="N3542">
        <v>8</v>
      </c>
      <c r="O3542" s="5">
        <f t="shared" si="385"/>
        <v>1.23</v>
      </c>
      <c r="P3542">
        <f t="shared" si="386"/>
        <v>46.125</v>
      </c>
      <c r="Q3542" t="str">
        <f t="shared" si="387"/>
        <v>theater</v>
      </c>
      <c r="R3542" t="str">
        <f t="shared" si="388"/>
        <v>plays</v>
      </c>
      <c r="S3542" t="s">
        <v>8269</v>
      </c>
      <c r="T3542" t="b">
        <v>1</v>
      </c>
      <c r="U3542" t="str">
        <f t="shared" si="391"/>
        <v>Successful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8245</v>
      </c>
      <c r="I3543" s="10">
        <f t="shared" si="389"/>
        <v>42247.730034722219</v>
      </c>
      <c r="J3543" s="10">
        <f t="shared" si="390"/>
        <v>42222.730034722219</v>
      </c>
      <c r="K3543">
        <v>1441042275</v>
      </c>
      <c r="L3543">
        <v>1438882275</v>
      </c>
      <c r="M3543" t="b">
        <v>0</v>
      </c>
      <c r="N3543">
        <v>32</v>
      </c>
      <c r="O3543" s="5">
        <f t="shared" si="385"/>
        <v>1.05</v>
      </c>
      <c r="P3543">
        <f t="shared" si="386"/>
        <v>39.375</v>
      </c>
      <c r="Q3543" t="str">
        <f t="shared" si="387"/>
        <v>theater</v>
      </c>
      <c r="R3543" t="str">
        <f t="shared" si="388"/>
        <v>plays</v>
      </c>
      <c r="S3543" t="s">
        <v>8269</v>
      </c>
      <c r="T3543" t="b">
        <v>1</v>
      </c>
      <c r="U3543" t="str">
        <f t="shared" si="391"/>
        <v>Successful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8244</v>
      </c>
      <c r="I3544" s="10">
        <f t="shared" si="389"/>
        <v>41889.599791666667</v>
      </c>
      <c r="J3544" s="10">
        <f t="shared" si="390"/>
        <v>41829.599791666667</v>
      </c>
      <c r="K3544">
        <v>1410099822</v>
      </c>
      <c r="L3544">
        <v>1404915822</v>
      </c>
      <c r="M3544" t="b">
        <v>0</v>
      </c>
      <c r="N3544">
        <v>85</v>
      </c>
      <c r="O3544" s="5">
        <f t="shared" si="385"/>
        <v>1.0223636363636364</v>
      </c>
      <c r="P3544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t="s">
        <v>8269</v>
      </c>
      <c r="T3544" t="b">
        <v>1</v>
      </c>
      <c r="U3544" t="str">
        <f t="shared" si="391"/>
        <v>Successful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8247</v>
      </c>
      <c r="I3545" s="10">
        <f t="shared" si="389"/>
        <v>42180.755312499998</v>
      </c>
      <c r="J3545" s="10">
        <f t="shared" si="390"/>
        <v>42150.755312499998</v>
      </c>
      <c r="K3545">
        <v>1435255659</v>
      </c>
      <c r="L3545">
        <v>1432663659</v>
      </c>
      <c r="M3545" t="b">
        <v>0</v>
      </c>
      <c r="N3545">
        <v>29</v>
      </c>
      <c r="O3545" s="5">
        <f t="shared" si="385"/>
        <v>1.0466666666666666</v>
      </c>
      <c r="P354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t="s">
        <v>8269</v>
      </c>
      <c r="T3545" t="b">
        <v>1</v>
      </c>
      <c r="U3545" t="str">
        <f t="shared" si="391"/>
        <v>Successful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8244</v>
      </c>
      <c r="I3546" s="10">
        <f t="shared" si="389"/>
        <v>42070.831678240742</v>
      </c>
      <c r="J3546" s="10">
        <f t="shared" si="390"/>
        <v>42040.831678240742</v>
      </c>
      <c r="K3546">
        <v>1425758257</v>
      </c>
      <c r="L3546">
        <v>1423166257</v>
      </c>
      <c r="M3546" t="b">
        <v>0</v>
      </c>
      <c r="N3546">
        <v>24</v>
      </c>
      <c r="O3546" s="5">
        <f t="shared" si="385"/>
        <v>1</v>
      </c>
      <c r="P3546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t="s">
        <v>8269</v>
      </c>
      <c r="T3546" t="b">
        <v>1</v>
      </c>
      <c r="U3546" t="str">
        <f t="shared" si="391"/>
        <v>Successful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8244</v>
      </c>
      <c r="I3547" s="10">
        <f t="shared" si="389"/>
        <v>42105.807395833333</v>
      </c>
      <c r="J3547" s="10">
        <f t="shared" si="390"/>
        <v>42075.807395833333</v>
      </c>
      <c r="K3547">
        <v>1428780159</v>
      </c>
      <c r="L3547">
        <v>1426188159</v>
      </c>
      <c r="M3547" t="b">
        <v>0</v>
      </c>
      <c r="N3547">
        <v>8</v>
      </c>
      <c r="O3547" s="5">
        <f t="shared" si="385"/>
        <v>1.004</v>
      </c>
      <c r="P3547">
        <f t="shared" si="386"/>
        <v>31.375</v>
      </c>
      <c r="Q3547" t="str">
        <f t="shared" si="387"/>
        <v>theater</v>
      </c>
      <c r="R3547" t="str">
        <f t="shared" si="388"/>
        <v>plays</v>
      </c>
      <c r="S3547" t="s">
        <v>8269</v>
      </c>
      <c r="T3547" t="b">
        <v>1</v>
      </c>
      <c r="U3547" t="str">
        <f t="shared" si="391"/>
        <v>Successful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8244</v>
      </c>
      <c r="I3548" s="10">
        <f t="shared" si="389"/>
        <v>42095.165972222225</v>
      </c>
      <c r="J3548" s="10">
        <f t="shared" si="390"/>
        <v>42073.660694444443</v>
      </c>
      <c r="K3548">
        <v>1427860740</v>
      </c>
      <c r="L3548">
        <v>1426002684</v>
      </c>
      <c r="M3548" t="b">
        <v>0</v>
      </c>
      <c r="N3548">
        <v>19</v>
      </c>
      <c r="O3548" s="5">
        <f t="shared" si="385"/>
        <v>1.0227272727272727</v>
      </c>
      <c r="P3548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t="s">
        <v>8269</v>
      </c>
      <c r="T3548" t="b">
        <v>1</v>
      </c>
      <c r="U3548" t="str">
        <f t="shared" si="391"/>
        <v>Successful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8244</v>
      </c>
      <c r="I3549" s="10">
        <f t="shared" si="389"/>
        <v>42504.165972222225</v>
      </c>
      <c r="J3549" s="10">
        <f t="shared" si="390"/>
        <v>42480.078715277778</v>
      </c>
      <c r="K3549">
        <v>1463198340</v>
      </c>
      <c r="L3549">
        <v>1461117201</v>
      </c>
      <c r="M3549" t="b">
        <v>0</v>
      </c>
      <c r="N3549">
        <v>336</v>
      </c>
      <c r="O3549" s="5">
        <f t="shared" si="385"/>
        <v>1.1440928571428572</v>
      </c>
      <c r="P3549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t="s">
        <v>8269</v>
      </c>
      <c r="T3549" t="b">
        <v>1</v>
      </c>
      <c r="U3549" t="str">
        <f t="shared" si="391"/>
        <v>Successful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8244</v>
      </c>
      <c r="I3550" s="10">
        <f t="shared" si="389"/>
        <v>42434.041666666672</v>
      </c>
      <c r="J3550" s="10">
        <f t="shared" si="390"/>
        <v>42411.942291666666</v>
      </c>
      <c r="K3550">
        <v>1457139600</v>
      </c>
      <c r="L3550">
        <v>1455230214</v>
      </c>
      <c r="M3550" t="b">
        <v>0</v>
      </c>
      <c r="N3550">
        <v>13</v>
      </c>
      <c r="O3550" s="5">
        <f t="shared" si="385"/>
        <v>1.019047619047619</v>
      </c>
      <c r="P3550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t="s">
        <v>8269</v>
      </c>
      <c r="T3550" t="b">
        <v>1</v>
      </c>
      <c r="U3550" t="str">
        <f t="shared" si="391"/>
        <v>Successful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8245</v>
      </c>
      <c r="I3551" s="10">
        <f t="shared" si="389"/>
        <v>42251.394363425927</v>
      </c>
      <c r="J3551" s="10">
        <f t="shared" si="390"/>
        <v>42223.394363425927</v>
      </c>
      <c r="K3551">
        <v>1441358873</v>
      </c>
      <c r="L3551">
        <v>1438939673</v>
      </c>
      <c r="M3551" t="b">
        <v>0</v>
      </c>
      <c r="N3551">
        <v>42</v>
      </c>
      <c r="O3551" s="5">
        <f t="shared" si="385"/>
        <v>1.02</v>
      </c>
      <c r="P3551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t="s">
        <v>8269</v>
      </c>
      <c r="T3551" t="b">
        <v>1</v>
      </c>
      <c r="U3551" t="str">
        <f t="shared" si="391"/>
        <v>Successful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8245</v>
      </c>
      <c r="I3552" s="10">
        <f t="shared" si="389"/>
        <v>42492.893495370372</v>
      </c>
      <c r="J3552" s="10">
        <f t="shared" si="390"/>
        <v>42462.893495370372</v>
      </c>
      <c r="K3552">
        <v>1462224398</v>
      </c>
      <c r="L3552">
        <v>1459632398</v>
      </c>
      <c r="M3552" t="b">
        <v>0</v>
      </c>
      <c r="N3552">
        <v>64</v>
      </c>
      <c r="O3552" s="5">
        <f t="shared" si="385"/>
        <v>1.048</v>
      </c>
      <c r="P3552">
        <f t="shared" si="386"/>
        <v>40.9375</v>
      </c>
      <c r="Q3552" t="str">
        <f t="shared" si="387"/>
        <v>theater</v>
      </c>
      <c r="R3552" t="str">
        <f t="shared" si="388"/>
        <v>plays</v>
      </c>
      <c r="S3552" t="s">
        <v>8269</v>
      </c>
      <c r="T3552" t="b">
        <v>1</v>
      </c>
      <c r="U3552" t="str">
        <f t="shared" si="391"/>
        <v>Successful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8244</v>
      </c>
      <c r="I3553" s="10">
        <f t="shared" si="389"/>
        <v>41781.921527777777</v>
      </c>
      <c r="J3553" s="10">
        <f t="shared" si="390"/>
        <v>41753.515856481477</v>
      </c>
      <c r="K3553">
        <v>1400796420</v>
      </c>
      <c r="L3553">
        <v>1398342170</v>
      </c>
      <c r="M3553" t="b">
        <v>0</v>
      </c>
      <c r="N3553">
        <v>25</v>
      </c>
      <c r="O3553" s="5">
        <f t="shared" si="385"/>
        <v>1.0183333333333333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t="s">
        <v>8269</v>
      </c>
      <c r="T3553" t="b">
        <v>1</v>
      </c>
      <c r="U3553" t="str">
        <f t="shared" si="391"/>
        <v>Successful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8245</v>
      </c>
      <c r="I3554" s="10">
        <f t="shared" si="389"/>
        <v>41818.587083333332</v>
      </c>
      <c r="J3554" s="10">
        <f t="shared" si="390"/>
        <v>41788.587083333332</v>
      </c>
      <c r="K3554">
        <v>1403964324</v>
      </c>
      <c r="L3554">
        <v>1401372324</v>
      </c>
      <c r="M3554" t="b">
        <v>0</v>
      </c>
      <c r="N3554">
        <v>20</v>
      </c>
      <c r="O3554" s="5">
        <f t="shared" si="385"/>
        <v>1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t="s">
        <v>8269</v>
      </c>
      <c r="T3554" t="b">
        <v>1</v>
      </c>
      <c r="U3554" t="str">
        <f t="shared" si="391"/>
        <v>Successful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8244</v>
      </c>
      <c r="I3555" s="10">
        <f t="shared" si="389"/>
        <v>42228</v>
      </c>
      <c r="J3555" s="10">
        <f t="shared" si="390"/>
        <v>42196.028703703705</v>
      </c>
      <c r="K3555">
        <v>1439337600</v>
      </c>
      <c r="L3555">
        <v>1436575280</v>
      </c>
      <c r="M3555" t="b">
        <v>0</v>
      </c>
      <c r="N3555">
        <v>104</v>
      </c>
      <c r="O3555" s="5">
        <f t="shared" si="385"/>
        <v>1.0627272727272727</v>
      </c>
      <c r="P355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t="s">
        <v>8269</v>
      </c>
      <c r="T3555" t="b">
        <v>1</v>
      </c>
      <c r="U3555" t="str">
        <f t="shared" si="391"/>
        <v>Successful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8244</v>
      </c>
      <c r="I3556" s="10">
        <f t="shared" si="389"/>
        <v>42046.708333333328</v>
      </c>
      <c r="J3556" s="10">
        <f t="shared" si="390"/>
        <v>42016.050451388888</v>
      </c>
      <c r="K3556">
        <v>1423674000</v>
      </c>
      <c r="L3556">
        <v>1421025159</v>
      </c>
      <c r="M3556" t="b">
        <v>0</v>
      </c>
      <c r="N3556">
        <v>53</v>
      </c>
      <c r="O3556" s="5">
        <f t="shared" si="385"/>
        <v>1.1342219999999998</v>
      </c>
      <c r="P3556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t="s">
        <v>8269</v>
      </c>
      <c r="T3556" t="b">
        <v>1</v>
      </c>
      <c r="U3556" t="str">
        <f t="shared" si="391"/>
        <v>Successful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8247</v>
      </c>
      <c r="I3557" s="10">
        <f t="shared" si="389"/>
        <v>42691.483726851853</v>
      </c>
      <c r="J3557" s="10">
        <f t="shared" si="390"/>
        <v>42661.442060185189</v>
      </c>
      <c r="K3557">
        <v>1479382594</v>
      </c>
      <c r="L3557">
        <v>1476786994</v>
      </c>
      <c r="M3557" t="b">
        <v>0</v>
      </c>
      <c r="N3557">
        <v>14</v>
      </c>
      <c r="O3557" s="5">
        <f t="shared" si="385"/>
        <v>1</v>
      </c>
      <c r="P355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t="s">
        <v>8269</v>
      </c>
      <c r="T3557" t="b">
        <v>1</v>
      </c>
      <c r="U3557" t="str">
        <f t="shared" si="391"/>
        <v>Successful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8245</v>
      </c>
      <c r="I3558" s="10">
        <f t="shared" si="389"/>
        <v>41868.649583333332</v>
      </c>
      <c r="J3558" s="10">
        <f t="shared" si="390"/>
        <v>41808.649583333332</v>
      </c>
      <c r="K3558">
        <v>1408289724</v>
      </c>
      <c r="L3558">
        <v>1403105724</v>
      </c>
      <c r="M3558" t="b">
        <v>0</v>
      </c>
      <c r="N3558">
        <v>20</v>
      </c>
      <c r="O3558" s="5">
        <f t="shared" si="385"/>
        <v>1.0045454545454546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t="s">
        <v>8269</v>
      </c>
      <c r="T3558" t="b">
        <v>1</v>
      </c>
      <c r="U3558" t="str">
        <f t="shared" si="391"/>
        <v>Successful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8244</v>
      </c>
      <c r="I3559" s="10">
        <f t="shared" si="389"/>
        <v>41764.276747685188</v>
      </c>
      <c r="J3559" s="10">
        <f t="shared" si="390"/>
        <v>41730.276747685188</v>
      </c>
      <c r="K3559">
        <v>1399271911</v>
      </c>
      <c r="L3559">
        <v>1396334311</v>
      </c>
      <c r="M3559" t="b">
        <v>0</v>
      </c>
      <c r="N3559">
        <v>558</v>
      </c>
      <c r="O3559" s="5">
        <f t="shared" si="385"/>
        <v>1.0003599999999999</v>
      </c>
      <c r="P3559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t="s">
        <v>8269</v>
      </c>
      <c r="T3559" t="b">
        <v>1</v>
      </c>
      <c r="U3559" t="str">
        <f t="shared" si="391"/>
        <v>Successful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8245</v>
      </c>
      <c r="I3560" s="10">
        <f t="shared" si="389"/>
        <v>42181.875</v>
      </c>
      <c r="J3560" s="10">
        <f t="shared" si="390"/>
        <v>42139.816840277781</v>
      </c>
      <c r="K3560">
        <v>1435352400</v>
      </c>
      <c r="L3560">
        <v>1431718575</v>
      </c>
      <c r="M3560" t="b">
        <v>0</v>
      </c>
      <c r="N3560">
        <v>22</v>
      </c>
      <c r="O3560" s="5">
        <f t="shared" si="385"/>
        <v>1.44</v>
      </c>
      <c r="P3560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t="s">
        <v>8269</v>
      </c>
      <c r="T3560" t="b">
        <v>1</v>
      </c>
      <c r="U3560" t="str">
        <f t="shared" si="391"/>
        <v>Successful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8246</v>
      </c>
      <c r="I3561" s="10">
        <f t="shared" si="389"/>
        <v>42216.373611111107</v>
      </c>
      <c r="J3561" s="10">
        <f t="shared" si="390"/>
        <v>42194.096157407403</v>
      </c>
      <c r="K3561">
        <v>1438333080</v>
      </c>
      <c r="L3561">
        <v>1436408308</v>
      </c>
      <c r="M3561" t="b">
        <v>0</v>
      </c>
      <c r="N3561">
        <v>24</v>
      </c>
      <c r="O3561" s="5">
        <f t="shared" si="385"/>
        <v>1.0349999999999999</v>
      </c>
      <c r="P3561">
        <f t="shared" si="386"/>
        <v>43.125</v>
      </c>
      <c r="Q3561" t="str">
        <f t="shared" si="387"/>
        <v>theater</v>
      </c>
      <c r="R3561" t="str">
        <f t="shared" si="388"/>
        <v>plays</v>
      </c>
      <c r="S3561" t="s">
        <v>8269</v>
      </c>
      <c r="T3561" t="b">
        <v>1</v>
      </c>
      <c r="U3561" t="str">
        <f t="shared" si="391"/>
        <v>Successful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8249</v>
      </c>
      <c r="I3562" s="10">
        <f t="shared" si="389"/>
        <v>42151.114583333328</v>
      </c>
      <c r="J3562" s="10">
        <f t="shared" si="390"/>
        <v>42115.889652777776</v>
      </c>
      <c r="K3562">
        <v>1432694700</v>
      </c>
      <c r="L3562">
        <v>1429651266</v>
      </c>
      <c r="M3562" t="b">
        <v>0</v>
      </c>
      <c r="N3562">
        <v>74</v>
      </c>
      <c r="O3562" s="5">
        <f t="shared" si="385"/>
        <v>1.0843750000000001</v>
      </c>
      <c r="P3562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t="s">
        <v>8269</v>
      </c>
      <c r="T3562" t="b">
        <v>1</v>
      </c>
      <c r="U3562" t="str">
        <f t="shared" si="391"/>
        <v>Successful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8244</v>
      </c>
      <c r="I3563" s="10">
        <f t="shared" si="389"/>
        <v>42221.775000000001</v>
      </c>
      <c r="J3563" s="10">
        <f t="shared" si="390"/>
        <v>42203.680300925931</v>
      </c>
      <c r="K3563">
        <v>1438799760</v>
      </c>
      <c r="L3563">
        <v>1437236378</v>
      </c>
      <c r="M3563" t="b">
        <v>0</v>
      </c>
      <c r="N3563">
        <v>54</v>
      </c>
      <c r="O3563" s="5">
        <f t="shared" si="385"/>
        <v>1.024</v>
      </c>
      <c r="P356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t="s">
        <v>8269</v>
      </c>
      <c r="T3563" t="b">
        <v>1</v>
      </c>
      <c r="U3563" t="str">
        <f t="shared" si="391"/>
        <v>Successful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8245</v>
      </c>
      <c r="I3564" s="10">
        <f t="shared" si="389"/>
        <v>42442.916666666672</v>
      </c>
      <c r="J3564" s="10">
        <f t="shared" si="390"/>
        <v>42433.761886574073</v>
      </c>
      <c r="K3564">
        <v>1457906400</v>
      </c>
      <c r="L3564">
        <v>1457115427</v>
      </c>
      <c r="M3564" t="b">
        <v>0</v>
      </c>
      <c r="N3564">
        <v>31</v>
      </c>
      <c r="O3564" s="5">
        <f t="shared" si="385"/>
        <v>1.4888888888888889</v>
      </c>
      <c r="P3564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t="s">
        <v>8269</v>
      </c>
      <c r="T3564" t="b">
        <v>1</v>
      </c>
      <c r="U3564" t="str">
        <f t="shared" si="391"/>
        <v>Successful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8245</v>
      </c>
      <c r="I3565" s="10">
        <f t="shared" si="389"/>
        <v>42583.791666666672</v>
      </c>
      <c r="J3565" s="10">
        <f t="shared" si="390"/>
        <v>42555.671944444446</v>
      </c>
      <c r="K3565">
        <v>1470078000</v>
      </c>
      <c r="L3565">
        <v>1467648456</v>
      </c>
      <c r="M3565" t="b">
        <v>0</v>
      </c>
      <c r="N3565">
        <v>25</v>
      </c>
      <c r="O3565" s="5">
        <f t="shared" si="385"/>
        <v>1.0549000000000002</v>
      </c>
      <c r="P356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t="s">
        <v>8269</v>
      </c>
      <c r="T3565" t="b">
        <v>1</v>
      </c>
      <c r="U3565" t="str">
        <f t="shared" si="391"/>
        <v>Successful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8245</v>
      </c>
      <c r="I3566" s="10">
        <f t="shared" si="389"/>
        <v>42282.666666666672</v>
      </c>
      <c r="J3566" s="10">
        <f t="shared" si="390"/>
        <v>42236.623252314814</v>
      </c>
      <c r="K3566">
        <v>1444060800</v>
      </c>
      <c r="L3566">
        <v>1440082649</v>
      </c>
      <c r="M3566" t="b">
        <v>0</v>
      </c>
      <c r="N3566">
        <v>17</v>
      </c>
      <c r="O3566" s="5">
        <f t="shared" si="385"/>
        <v>1.0049999999999999</v>
      </c>
      <c r="P3566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t="s">
        <v>8269</v>
      </c>
      <c r="T3566" t="b">
        <v>1</v>
      </c>
      <c r="U3566" t="str">
        <f t="shared" si="391"/>
        <v>Successful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8244</v>
      </c>
      <c r="I3567" s="10">
        <f t="shared" si="389"/>
        <v>42004.743148148147</v>
      </c>
      <c r="J3567" s="10">
        <f t="shared" si="390"/>
        <v>41974.743148148147</v>
      </c>
      <c r="K3567">
        <v>1420048208</v>
      </c>
      <c r="L3567">
        <v>1417456208</v>
      </c>
      <c r="M3567" t="b">
        <v>0</v>
      </c>
      <c r="N3567">
        <v>12</v>
      </c>
      <c r="O3567" s="5">
        <f t="shared" si="385"/>
        <v>1.3055555555555556</v>
      </c>
      <c r="P356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t="s">
        <v>8269</v>
      </c>
      <c r="T3567" t="b">
        <v>1</v>
      </c>
      <c r="U3567" t="str">
        <f t="shared" si="391"/>
        <v>Successful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8245</v>
      </c>
      <c r="I3568" s="10">
        <f t="shared" si="389"/>
        <v>42027.507905092592</v>
      </c>
      <c r="J3568" s="10">
        <f t="shared" si="390"/>
        <v>41997.507905092592</v>
      </c>
      <c r="K3568">
        <v>1422015083</v>
      </c>
      <c r="L3568">
        <v>1419423083</v>
      </c>
      <c r="M3568" t="b">
        <v>0</v>
      </c>
      <c r="N3568">
        <v>38</v>
      </c>
      <c r="O3568" s="5">
        <f t="shared" si="385"/>
        <v>1.0475000000000001</v>
      </c>
      <c r="P3568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t="s">
        <v>8269</v>
      </c>
      <c r="T3568" t="b">
        <v>1</v>
      </c>
      <c r="U3568" t="str">
        <f t="shared" si="391"/>
        <v>Successful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8245</v>
      </c>
      <c r="I3569" s="10">
        <f t="shared" si="389"/>
        <v>42165.810694444444</v>
      </c>
      <c r="J3569" s="10">
        <f t="shared" si="390"/>
        <v>42135.810694444444</v>
      </c>
      <c r="K3569">
        <v>1433964444</v>
      </c>
      <c r="L3569">
        <v>1431372444</v>
      </c>
      <c r="M3569" t="b">
        <v>0</v>
      </c>
      <c r="N3569">
        <v>41</v>
      </c>
      <c r="O3569" s="5">
        <f t="shared" si="385"/>
        <v>1.0880000000000001</v>
      </c>
      <c r="P3569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t="s">
        <v>8269</v>
      </c>
      <c r="T3569" t="b">
        <v>1</v>
      </c>
      <c r="U3569" t="str">
        <f t="shared" si="391"/>
        <v>Successful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8244</v>
      </c>
      <c r="I3570" s="10">
        <f t="shared" si="389"/>
        <v>41899.740671296298</v>
      </c>
      <c r="J3570" s="10">
        <f t="shared" si="390"/>
        <v>41869.740671296298</v>
      </c>
      <c r="K3570">
        <v>1410975994</v>
      </c>
      <c r="L3570">
        <v>1408383994</v>
      </c>
      <c r="M3570" t="b">
        <v>0</v>
      </c>
      <c r="N3570">
        <v>19</v>
      </c>
      <c r="O3570" s="5">
        <f t="shared" si="385"/>
        <v>1.1100000000000001</v>
      </c>
      <c r="P3570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t="s">
        <v>8269</v>
      </c>
      <c r="T3570" t="b">
        <v>1</v>
      </c>
      <c r="U3570" t="str">
        <f t="shared" si="391"/>
        <v>Successful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8244</v>
      </c>
      <c r="I3571" s="10">
        <f t="shared" si="389"/>
        <v>42012.688611111109</v>
      </c>
      <c r="J3571" s="10">
        <f t="shared" si="390"/>
        <v>41982.688611111109</v>
      </c>
      <c r="K3571">
        <v>1420734696</v>
      </c>
      <c r="L3571">
        <v>1418142696</v>
      </c>
      <c r="M3571" t="b">
        <v>0</v>
      </c>
      <c r="N3571">
        <v>41</v>
      </c>
      <c r="O3571" s="5">
        <f t="shared" si="385"/>
        <v>1.0047999999999999</v>
      </c>
      <c r="P3571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t="s">
        <v>8269</v>
      </c>
      <c r="T3571" t="b">
        <v>1</v>
      </c>
      <c r="U3571" t="str">
        <f t="shared" si="391"/>
        <v>Successful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8244</v>
      </c>
      <c r="I3572" s="10">
        <f t="shared" si="389"/>
        <v>42004.291666666672</v>
      </c>
      <c r="J3572" s="10">
        <f t="shared" si="390"/>
        <v>41976.331979166665</v>
      </c>
      <c r="K3572">
        <v>1420009200</v>
      </c>
      <c r="L3572">
        <v>1417593483</v>
      </c>
      <c r="M3572" t="b">
        <v>0</v>
      </c>
      <c r="N3572">
        <v>26</v>
      </c>
      <c r="O3572" s="5">
        <f t="shared" si="385"/>
        <v>1.1435</v>
      </c>
      <c r="P3572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t="s">
        <v>8269</v>
      </c>
      <c r="T3572" t="b">
        <v>1</v>
      </c>
      <c r="U3572" t="str">
        <f t="shared" si="391"/>
        <v>Successful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8245</v>
      </c>
      <c r="I3573" s="10">
        <f t="shared" si="389"/>
        <v>41942.858946759261</v>
      </c>
      <c r="J3573" s="10">
        <f t="shared" si="390"/>
        <v>41912.858946759261</v>
      </c>
      <c r="K3573">
        <v>1414701413</v>
      </c>
      <c r="L3573">
        <v>1412109413</v>
      </c>
      <c r="M3573" t="b">
        <v>0</v>
      </c>
      <c r="N3573">
        <v>25</v>
      </c>
      <c r="O3573" s="5">
        <f t="shared" si="385"/>
        <v>1.2206666666666666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t="s">
        <v>8269</v>
      </c>
      <c r="T3573" t="b">
        <v>1</v>
      </c>
      <c r="U3573" t="str">
        <f t="shared" si="391"/>
        <v>Successful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8245</v>
      </c>
      <c r="I3574" s="10">
        <f t="shared" si="389"/>
        <v>42176.570393518516</v>
      </c>
      <c r="J3574" s="10">
        <f t="shared" si="390"/>
        <v>42146.570393518516</v>
      </c>
      <c r="K3574">
        <v>1434894082</v>
      </c>
      <c r="L3574">
        <v>1432302082</v>
      </c>
      <c r="M3574" t="b">
        <v>0</v>
      </c>
      <c r="N3574">
        <v>9</v>
      </c>
      <c r="O3574" s="5">
        <f t="shared" si="385"/>
        <v>1</v>
      </c>
      <c r="P3574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t="s">
        <v>8269</v>
      </c>
      <c r="T3574" t="b">
        <v>1</v>
      </c>
      <c r="U3574" t="str">
        <f t="shared" si="391"/>
        <v>Successful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8245</v>
      </c>
      <c r="I3575" s="10">
        <f t="shared" si="389"/>
        <v>41951.417199074072</v>
      </c>
      <c r="J3575" s="10">
        <f t="shared" si="390"/>
        <v>41921.375532407408</v>
      </c>
      <c r="K3575">
        <v>1415440846</v>
      </c>
      <c r="L3575">
        <v>1412845246</v>
      </c>
      <c r="M3575" t="b">
        <v>0</v>
      </c>
      <c r="N3575">
        <v>78</v>
      </c>
      <c r="O3575" s="5">
        <f t="shared" si="385"/>
        <v>1.028</v>
      </c>
      <c r="P357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t="s">
        <v>8269</v>
      </c>
      <c r="T3575" t="b">
        <v>1</v>
      </c>
      <c r="U3575" t="str">
        <f t="shared" si="391"/>
        <v>Successful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8244</v>
      </c>
      <c r="I3576" s="10">
        <f t="shared" si="389"/>
        <v>41956.984351851846</v>
      </c>
      <c r="J3576" s="10">
        <f t="shared" si="390"/>
        <v>41926.942685185189</v>
      </c>
      <c r="K3576">
        <v>1415921848</v>
      </c>
      <c r="L3576">
        <v>1413326248</v>
      </c>
      <c r="M3576" t="b">
        <v>0</v>
      </c>
      <c r="N3576">
        <v>45</v>
      </c>
      <c r="O3576" s="5">
        <f t="shared" si="385"/>
        <v>1.0612068965517241</v>
      </c>
      <c r="P3576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t="s">
        <v>8269</v>
      </c>
      <c r="T3576" t="b">
        <v>1</v>
      </c>
      <c r="U3576" t="str">
        <f t="shared" si="391"/>
        <v>Successful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8244</v>
      </c>
      <c r="I3577" s="10">
        <f t="shared" si="389"/>
        <v>42593.165972222225</v>
      </c>
      <c r="J3577" s="10">
        <f t="shared" si="390"/>
        <v>42561.783877314811</v>
      </c>
      <c r="K3577">
        <v>1470887940</v>
      </c>
      <c r="L3577">
        <v>1468176527</v>
      </c>
      <c r="M3577" t="b">
        <v>0</v>
      </c>
      <c r="N3577">
        <v>102</v>
      </c>
      <c r="O3577" s="5">
        <f t="shared" si="385"/>
        <v>1.0133000000000001</v>
      </c>
      <c r="P357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t="s">
        <v>8269</v>
      </c>
      <c r="T3577" t="b">
        <v>1</v>
      </c>
      <c r="U3577" t="str">
        <f t="shared" si="391"/>
        <v>Successful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8244</v>
      </c>
      <c r="I3578" s="10">
        <f t="shared" si="389"/>
        <v>42709.590902777782</v>
      </c>
      <c r="J3578" s="10">
        <f t="shared" si="390"/>
        <v>42649.54923611111</v>
      </c>
      <c r="K3578">
        <v>1480947054</v>
      </c>
      <c r="L3578">
        <v>1475759454</v>
      </c>
      <c r="M3578" t="b">
        <v>0</v>
      </c>
      <c r="N3578">
        <v>5</v>
      </c>
      <c r="O3578" s="5">
        <f t="shared" si="385"/>
        <v>1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t="s">
        <v>8269</v>
      </c>
      <c r="T3578" t="b">
        <v>1</v>
      </c>
      <c r="U3578" t="str">
        <f t="shared" si="391"/>
        <v>Successful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8244</v>
      </c>
      <c r="I3579" s="10">
        <f t="shared" si="389"/>
        <v>42120.26944444445</v>
      </c>
      <c r="J3579" s="10">
        <f t="shared" si="390"/>
        <v>42093.786840277782</v>
      </c>
      <c r="K3579">
        <v>1430029680</v>
      </c>
      <c r="L3579">
        <v>1427741583</v>
      </c>
      <c r="M3579" t="b">
        <v>0</v>
      </c>
      <c r="N3579">
        <v>27</v>
      </c>
      <c r="O3579" s="5">
        <f t="shared" si="385"/>
        <v>1.3</v>
      </c>
      <c r="P3579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t="s">
        <v>8269</v>
      </c>
      <c r="T3579" t="b">
        <v>1</v>
      </c>
      <c r="U3579" t="str">
        <f t="shared" si="391"/>
        <v>Successful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8245</v>
      </c>
      <c r="I3580" s="10">
        <f t="shared" si="389"/>
        <v>42490.733530092592</v>
      </c>
      <c r="J3580" s="10">
        <f t="shared" si="390"/>
        <v>42460.733530092592</v>
      </c>
      <c r="K3580">
        <v>1462037777</v>
      </c>
      <c r="L3580">
        <v>1459445777</v>
      </c>
      <c r="M3580" t="b">
        <v>0</v>
      </c>
      <c r="N3580">
        <v>37</v>
      </c>
      <c r="O3580" s="5">
        <f t="shared" si="385"/>
        <v>1.0001333333333333</v>
      </c>
      <c r="P3580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t="s">
        <v>8269</v>
      </c>
      <c r="T3580" t="b">
        <v>1</v>
      </c>
      <c r="U3580" t="str">
        <f t="shared" si="391"/>
        <v>Successful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8245</v>
      </c>
      <c r="I3581" s="10">
        <f t="shared" si="389"/>
        <v>42460.720555555556</v>
      </c>
      <c r="J3581" s="10">
        <f t="shared" si="390"/>
        <v>42430.762222222227</v>
      </c>
      <c r="K3581">
        <v>1459444656</v>
      </c>
      <c r="L3581">
        <v>1456856256</v>
      </c>
      <c r="M3581" t="b">
        <v>0</v>
      </c>
      <c r="N3581">
        <v>14</v>
      </c>
      <c r="O3581" s="5">
        <f t="shared" si="385"/>
        <v>1</v>
      </c>
      <c r="P3581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t="s">
        <v>8269</v>
      </c>
      <c r="T3581" t="b">
        <v>1</v>
      </c>
      <c r="U3581" t="str">
        <f t="shared" si="391"/>
        <v>Successful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8244</v>
      </c>
      <c r="I3582" s="10">
        <f t="shared" si="389"/>
        <v>42064.207638888889</v>
      </c>
      <c r="J3582" s="10">
        <f t="shared" si="390"/>
        <v>42026.176180555558</v>
      </c>
      <c r="K3582">
        <v>1425185940</v>
      </c>
      <c r="L3582">
        <v>1421900022</v>
      </c>
      <c r="M3582" t="b">
        <v>0</v>
      </c>
      <c r="N3582">
        <v>27</v>
      </c>
      <c r="O3582" s="5">
        <f t="shared" si="385"/>
        <v>1.1388888888888888</v>
      </c>
      <c r="P3582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t="s">
        <v>8269</v>
      </c>
      <c r="T3582" t="b">
        <v>1</v>
      </c>
      <c r="U3582" t="str">
        <f t="shared" si="391"/>
        <v>Successful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8245</v>
      </c>
      <c r="I3583" s="10">
        <f t="shared" si="389"/>
        <v>41850.471180555556</v>
      </c>
      <c r="J3583" s="10">
        <f t="shared" si="390"/>
        <v>41836.471180555556</v>
      </c>
      <c r="K3583">
        <v>1406719110</v>
      </c>
      <c r="L3583">
        <v>1405509510</v>
      </c>
      <c r="M3583" t="b">
        <v>0</v>
      </c>
      <c r="N3583">
        <v>45</v>
      </c>
      <c r="O3583" s="5">
        <f t="shared" si="385"/>
        <v>1</v>
      </c>
      <c r="P358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t="s">
        <v>8269</v>
      </c>
      <c r="T3583" t="b">
        <v>1</v>
      </c>
      <c r="U3583" t="str">
        <f t="shared" si="391"/>
        <v>Successful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8244</v>
      </c>
      <c r="I3584" s="10">
        <f t="shared" si="389"/>
        <v>42465.095856481479</v>
      </c>
      <c r="J3584" s="10">
        <f t="shared" si="390"/>
        <v>42451.095856481479</v>
      </c>
      <c r="K3584">
        <v>1459822682</v>
      </c>
      <c r="L3584">
        <v>1458613082</v>
      </c>
      <c r="M3584" t="b">
        <v>0</v>
      </c>
      <c r="N3584">
        <v>49</v>
      </c>
      <c r="O3584" s="5">
        <f t="shared" si="385"/>
        <v>2.87</v>
      </c>
      <c r="P3584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t="s">
        <v>8269</v>
      </c>
      <c r="T3584" t="b">
        <v>1</v>
      </c>
      <c r="U3584" t="str">
        <f t="shared" si="391"/>
        <v>Successful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8244</v>
      </c>
      <c r="I3585" s="10">
        <f t="shared" si="389"/>
        <v>42478.384317129632</v>
      </c>
      <c r="J3585" s="10">
        <f t="shared" si="390"/>
        <v>42418.425983796296</v>
      </c>
      <c r="K3585">
        <v>1460970805</v>
      </c>
      <c r="L3585">
        <v>1455790405</v>
      </c>
      <c r="M3585" t="b">
        <v>0</v>
      </c>
      <c r="N3585">
        <v>24</v>
      </c>
      <c r="O3585" s="5">
        <f t="shared" si="385"/>
        <v>1.085</v>
      </c>
      <c r="P3585">
        <f t="shared" si="386"/>
        <v>135.625</v>
      </c>
      <c r="Q3585" t="str">
        <f t="shared" si="387"/>
        <v>theater</v>
      </c>
      <c r="R3585" t="str">
        <f t="shared" si="388"/>
        <v>plays</v>
      </c>
      <c r="S3585" t="s">
        <v>8269</v>
      </c>
      <c r="T3585" t="b">
        <v>1</v>
      </c>
      <c r="U3585" t="str">
        <f t="shared" si="391"/>
        <v>Successful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8245</v>
      </c>
      <c r="I3586" s="10">
        <f t="shared" si="389"/>
        <v>42198.316481481481</v>
      </c>
      <c r="J3586" s="10">
        <f t="shared" si="390"/>
        <v>42168.316481481481</v>
      </c>
      <c r="K3586">
        <v>1436772944</v>
      </c>
      <c r="L3586">
        <v>1434180944</v>
      </c>
      <c r="M3586" t="b">
        <v>0</v>
      </c>
      <c r="N3586">
        <v>112</v>
      </c>
      <c r="O3586" s="5">
        <f t="shared" ref="O3586:O3649" si="392">E3586/D3586</f>
        <v>1.155</v>
      </c>
      <c r="P3586">
        <f t="shared" ref="P3586:P3649" si="393">IFERROR((E3586/N3586),"Received No Donations")</f>
        <v>30.9375</v>
      </c>
      <c r="Q3586" t="str">
        <f t="shared" ref="Q3586:Q3649" si="394">LEFT(S3586,FIND("/",S3586)-1)</f>
        <v>theater</v>
      </c>
      <c r="R3586" t="str">
        <f t="shared" ref="R3586:R3649" si="395">RIGHT(S3586,LEN(S3586)-FIND("/",S3586))</f>
        <v>plays</v>
      </c>
      <c r="S3586" t="s">
        <v>8269</v>
      </c>
      <c r="T3586" t="b">
        <v>1</v>
      </c>
      <c r="U3586" t="str">
        <f t="shared" si="391"/>
        <v>Successful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8244</v>
      </c>
      <c r="I3587" s="10">
        <f t="shared" ref="I3587:I3650" si="396">((K3587/86400)/IF(LEN(K3587)=13,1000,1))+DATE(1970,1,1)</f>
        <v>41994.716319444444</v>
      </c>
      <c r="J3587" s="10">
        <f t="shared" ref="J3587:J3650" si="397">((L3587/86400)/IF(LEN(L3587)=13,1000,1))+DATE(1970,1,1)</f>
        <v>41964.716319444444</v>
      </c>
      <c r="K3587">
        <v>1419181890</v>
      </c>
      <c r="L3587">
        <v>1416589890</v>
      </c>
      <c r="M3587" t="b">
        <v>0</v>
      </c>
      <c r="N3587">
        <v>23</v>
      </c>
      <c r="O3587" s="5">
        <f t="shared" si="392"/>
        <v>1.1911764705882353</v>
      </c>
      <c r="P3587">
        <f t="shared" si="393"/>
        <v>176.08695652173913</v>
      </c>
      <c r="Q3587" t="str">
        <f t="shared" si="394"/>
        <v>theater</v>
      </c>
      <c r="R3587" t="str">
        <f t="shared" si="395"/>
        <v>plays</v>
      </c>
      <c r="S3587" t="s">
        <v>8269</v>
      </c>
      <c r="T3587" t="b">
        <v>1</v>
      </c>
      <c r="U3587" t="str">
        <f t="shared" ref="U3587:U3650" si="398">IF(F3587="successful","Successful","Unsuccessful")</f>
        <v>Successful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8244</v>
      </c>
      <c r="I3588" s="10">
        <f t="shared" si="396"/>
        <v>42636.697569444441</v>
      </c>
      <c r="J3588" s="10">
        <f t="shared" si="397"/>
        <v>42576.697569444441</v>
      </c>
      <c r="K3588">
        <v>1474649070</v>
      </c>
      <c r="L3588">
        <v>1469465070</v>
      </c>
      <c r="M3588" t="b">
        <v>0</v>
      </c>
      <c r="N3588">
        <v>54</v>
      </c>
      <c r="O3588" s="5">
        <f t="shared" si="392"/>
        <v>1.0942666666666667</v>
      </c>
      <c r="P3588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t="s">
        <v>8269</v>
      </c>
      <c r="T3588" t="b">
        <v>1</v>
      </c>
      <c r="U3588" t="str">
        <f t="shared" si="398"/>
        <v>Successful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8245</v>
      </c>
      <c r="I3589" s="10">
        <f t="shared" si="396"/>
        <v>42548.791666666672</v>
      </c>
      <c r="J3589" s="10">
        <f t="shared" si="397"/>
        <v>42503.539976851855</v>
      </c>
      <c r="K3589">
        <v>1467054000</v>
      </c>
      <c r="L3589">
        <v>1463144254</v>
      </c>
      <c r="M3589" t="b">
        <v>0</v>
      </c>
      <c r="N3589">
        <v>28</v>
      </c>
      <c r="O3589" s="5">
        <f t="shared" si="392"/>
        <v>1.266</v>
      </c>
      <c r="P3589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t="s">
        <v>8269</v>
      </c>
      <c r="T3589" t="b">
        <v>1</v>
      </c>
      <c r="U3589" t="str">
        <f t="shared" si="398"/>
        <v>Successful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8245</v>
      </c>
      <c r="I3590" s="10">
        <f t="shared" si="396"/>
        <v>42123.958333333328</v>
      </c>
      <c r="J3590" s="10">
        <f t="shared" si="397"/>
        <v>42101.828819444447</v>
      </c>
      <c r="K3590">
        <v>1430348400</v>
      </c>
      <c r="L3590">
        <v>1428436410</v>
      </c>
      <c r="M3590" t="b">
        <v>0</v>
      </c>
      <c r="N3590">
        <v>11</v>
      </c>
      <c r="O3590" s="5">
        <f t="shared" si="392"/>
        <v>1.0049999999999999</v>
      </c>
      <c r="P3590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t="s">
        <v>8269</v>
      </c>
      <c r="T3590" t="b">
        <v>1</v>
      </c>
      <c r="U3590" t="str">
        <f t="shared" si="398"/>
        <v>Successful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8244</v>
      </c>
      <c r="I3591" s="10">
        <f t="shared" si="396"/>
        <v>42150.647534722222</v>
      </c>
      <c r="J3591" s="10">
        <f t="shared" si="397"/>
        <v>42125.647534722222</v>
      </c>
      <c r="K3591">
        <v>1432654347</v>
      </c>
      <c r="L3591">
        <v>1430494347</v>
      </c>
      <c r="M3591" t="b">
        <v>0</v>
      </c>
      <c r="N3591">
        <v>62</v>
      </c>
      <c r="O3591" s="5">
        <f t="shared" si="392"/>
        <v>1.2749999999999999</v>
      </c>
      <c r="P3591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t="s">
        <v>8269</v>
      </c>
      <c r="T3591" t="b">
        <v>1</v>
      </c>
      <c r="U3591" t="str">
        <f t="shared" si="398"/>
        <v>Successful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8245</v>
      </c>
      <c r="I3592" s="10">
        <f t="shared" si="396"/>
        <v>41932.333726851852</v>
      </c>
      <c r="J3592" s="10">
        <f t="shared" si="397"/>
        <v>41902.333726851852</v>
      </c>
      <c r="K3592">
        <v>1413792034</v>
      </c>
      <c r="L3592">
        <v>1411200034</v>
      </c>
      <c r="M3592" t="b">
        <v>0</v>
      </c>
      <c r="N3592">
        <v>73</v>
      </c>
      <c r="O3592" s="5">
        <f t="shared" si="392"/>
        <v>1.0005999999999999</v>
      </c>
      <c r="P3592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t="s">
        <v>8269</v>
      </c>
      <c r="T3592" t="b">
        <v>1</v>
      </c>
      <c r="U3592" t="str">
        <f t="shared" si="398"/>
        <v>Successful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8244</v>
      </c>
      <c r="I3593" s="10">
        <f t="shared" si="396"/>
        <v>42028.207638888889</v>
      </c>
      <c r="J3593" s="10">
        <f t="shared" si="397"/>
        <v>42003.948425925926</v>
      </c>
      <c r="K3593">
        <v>1422075540</v>
      </c>
      <c r="L3593">
        <v>1419979544</v>
      </c>
      <c r="M3593" t="b">
        <v>0</v>
      </c>
      <c r="N3593">
        <v>18</v>
      </c>
      <c r="O3593" s="5">
        <f t="shared" si="392"/>
        <v>1.75</v>
      </c>
      <c r="P359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t="s">
        <v>8269</v>
      </c>
      <c r="T3593" t="b">
        <v>1</v>
      </c>
      <c r="U3593" t="str">
        <f t="shared" si="398"/>
        <v>Successful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8244</v>
      </c>
      <c r="I3594" s="10">
        <f t="shared" si="396"/>
        <v>42046.207638888889</v>
      </c>
      <c r="J3594" s="10">
        <f t="shared" si="397"/>
        <v>41988.829942129625</v>
      </c>
      <c r="K3594">
        <v>1423630740</v>
      </c>
      <c r="L3594">
        <v>1418673307</v>
      </c>
      <c r="M3594" t="b">
        <v>0</v>
      </c>
      <c r="N3594">
        <v>35</v>
      </c>
      <c r="O3594" s="5">
        <f t="shared" si="392"/>
        <v>1.2725</v>
      </c>
      <c r="P3594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t="s">
        <v>8269</v>
      </c>
      <c r="T3594" t="b">
        <v>1</v>
      </c>
      <c r="U3594" t="str">
        <f t="shared" si="398"/>
        <v>Successful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8244</v>
      </c>
      <c r="I3595" s="10">
        <f t="shared" si="396"/>
        <v>42009.851388888885</v>
      </c>
      <c r="J3595" s="10">
        <f t="shared" si="397"/>
        <v>41974.898599537039</v>
      </c>
      <c r="K3595">
        <v>1420489560</v>
      </c>
      <c r="L3595">
        <v>1417469639</v>
      </c>
      <c r="M3595" t="b">
        <v>0</v>
      </c>
      <c r="N3595">
        <v>43</v>
      </c>
      <c r="O3595" s="5">
        <f t="shared" si="392"/>
        <v>1.1063333333333334</v>
      </c>
      <c r="P359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t="s">
        <v>8269</v>
      </c>
      <c r="T3595" t="b">
        <v>1</v>
      </c>
      <c r="U3595" t="str">
        <f t="shared" si="398"/>
        <v>Successful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8244</v>
      </c>
      <c r="I3596" s="10">
        <f t="shared" si="396"/>
        <v>42617.066921296297</v>
      </c>
      <c r="J3596" s="10">
        <f t="shared" si="397"/>
        <v>42592.066921296297</v>
      </c>
      <c r="K3596">
        <v>1472952982</v>
      </c>
      <c r="L3596">
        <v>1470792982</v>
      </c>
      <c r="M3596" t="b">
        <v>0</v>
      </c>
      <c r="N3596">
        <v>36</v>
      </c>
      <c r="O3596" s="5">
        <f t="shared" si="392"/>
        <v>1.2593749999999999</v>
      </c>
      <c r="P3596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t="s">
        <v>8269</v>
      </c>
      <c r="T3596" t="b">
        <v>1</v>
      </c>
      <c r="U3596" t="str">
        <f t="shared" si="398"/>
        <v>Successful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8244</v>
      </c>
      <c r="I3597" s="10">
        <f t="shared" si="396"/>
        <v>42076.290972222225</v>
      </c>
      <c r="J3597" s="10">
        <f t="shared" si="397"/>
        <v>42050.008368055554</v>
      </c>
      <c r="K3597">
        <v>1426229940</v>
      </c>
      <c r="L3597">
        <v>1423959123</v>
      </c>
      <c r="M3597" t="b">
        <v>0</v>
      </c>
      <c r="N3597">
        <v>62</v>
      </c>
      <c r="O3597" s="5">
        <f t="shared" si="392"/>
        <v>1.1850000000000001</v>
      </c>
      <c r="P359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t="s">
        <v>8269</v>
      </c>
      <c r="T3597" t="b">
        <v>1</v>
      </c>
      <c r="U3597" t="str">
        <f t="shared" si="398"/>
        <v>Successful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8249</v>
      </c>
      <c r="I3598" s="10">
        <f t="shared" si="396"/>
        <v>41877.715069444443</v>
      </c>
      <c r="J3598" s="10">
        <f t="shared" si="397"/>
        <v>41856.715069444443</v>
      </c>
      <c r="K3598">
        <v>1409072982</v>
      </c>
      <c r="L3598">
        <v>1407258582</v>
      </c>
      <c r="M3598" t="b">
        <v>0</v>
      </c>
      <c r="N3598">
        <v>15</v>
      </c>
      <c r="O3598" s="5">
        <f t="shared" si="392"/>
        <v>1.0772727272727274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t="s">
        <v>8269</v>
      </c>
      <c r="T3598" t="b">
        <v>1</v>
      </c>
      <c r="U3598" t="str">
        <f t="shared" si="398"/>
        <v>Successful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8244</v>
      </c>
      <c r="I3599" s="10">
        <f t="shared" si="396"/>
        <v>42432.249305555553</v>
      </c>
      <c r="J3599" s="10">
        <f t="shared" si="397"/>
        <v>42417.585532407407</v>
      </c>
      <c r="K3599">
        <v>1456984740</v>
      </c>
      <c r="L3599">
        <v>1455717790</v>
      </c>
      <c r="M3599" t="b">
        <v>0</v>
      </c>
      <c r="N3599">
        <v>33</v>
      </c>
      <c r="O3599" s="5">
        <f t="shared" si="392"/>
        <v>1.026</v>
      </c>
      <c r="P3599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t="s">
        <v>8269</v>
      </c>
      <c r="T3599" t="b">
        <v>1</v>
      </c>
      <c r="U3599" t="str">
        <f t="shared" si="398"/>
        <v>Successful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8244</v>
      </c>
      <c r="I3600" s="10">
        <f t="shared" si="396"/>
        <v>41885.207638888889</v>
      </c>
      <c r="J3600" s="10">
        <f t="shared" si="397"/>
        <v>41866.79886574074</v>
      </c>
      <c r="K3600">
        <v>1409720340</v>
      </c>
      <c r="L3600">
        <v>1408129822</v>
      </c>
      <c r="M3600" t="b">
        <v>0</v>
      </c>
      <c r="N3600">
        <v>27</v>
      </c>
      <c r="O3600" s="5">
        <f t="shared" si="392"/>
        <v>1.101</v>
      </c>
      <c r="P3600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t="s">
        <v>8269</v>
      </c>
      <c r="T3600" t="b">
        <v>1</v>
      </c>
      <c r="U3600" t="str">
        <f t="shared" si="398"/>
        <v>Successful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8244</v>
      </c>
      <c r="I3601" s="10">
        <f t="shared" si="396"/>
        <v>42246</v>
      </c>
      <c r="J3601" s="10">
        <f t="shared" si="397"/>
        <v>42220.79487268519</v>
      </c>
      <c r="K3601">
        <v>1440892800</v>
      </c>
      <c r="L3601">
        <v>1438715077</v>
      </c>
      <c r="M3601" t="b">
        <v>0</v>
      </c>
      <c r="N3601">
        <v>17</v>
      </c>
      <c r="O3601" s="5">
        <f t="shared" si="392"/>
        <v>2.02</v>
      </c>
      <c r="P3601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t="s">
        <v>8269</v>
      </c>
      <c r="T3601" t="b">
        <v>1</v>
      </c>
      <c r="U3601" t="str">
        <f t="shared" si="398"/>
        <v>Successful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8244</v>
      </c>
      <c r="I3602" s="10">
        <f t="shared" si="396"/>
        <v>42656.849120370374</v>
      </c>
      <c r="J3602" s="10">
        <f t="shared" si="397"/>
        <v>42628.849120370374</v>
      </c>
      <c r="K3602">
        <v>1476390164</v>
      </c>
      <c r="L3602">
        <v>1473970964</v>
      </c>
      <c r="M3602" t="b">
        <v>0</v>
      </c>
      <c r="N3602">
        <v>4</v>
      </c>
      <c r="O3602" s="5">
        <f t="shared" si="392"/>
        <v>1.3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t="s">
        <v>8269</v>
      </c>
      <c r="T3602" t="b">
        <v>1</v>
      </c>
      <c r="U3602" t="str">
        <f t="shared" si="398"/>
        <v>Successful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8245</v>
      </c>
      <c r="I3603" s="10">
        <f t="shared" si="396"/>
        <v>42020.99863425926</v>
      </c>
      <c r="J3603" s="10">
        <f t="shared" si="397"/>
        <v>41990.99863425926</v>
      </c>
      <c r="K3603">
        <v>1421452682</v>
      </c>
      <c r="L3603">
        <v>1418860682</v>
      </c>
      <c r="M3603" t="b">
        <v>0</v>
      </c>
      <c r="N3603">
        <v>53</v>
      </c>
      <c r="O3603" s="5">
        <f t="shared" si="392"/>
        <v>1.0435000000000001</v>
      </c>
      <c r="P360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t="s">
        <v>8269</v>
      </c>
      <c r="T3603" t="b">
        <v>1</v>
      </c>
      <c r="U3603" t="str">
        <f t="shared" si="398"/>
        <v>Successful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8244</v>
      </c>
      <c r="I3604" s="10">
        <f t="shared" si="396"/>
        <v>42507.894432870366</v>
      </c>
      <c r="J3604" s="10">
        <f t="shared" si="397"/>
        <v>42447.894432870366</v>
      </c>
      <c r="K3604">
        <v>1463520479</v>
      </c>
      <c r="L3604">
        <v>1458336479</v>
      </c>
      <c r="M3604" t="b">
        <v>0</v>
      </c>
      <c r="N3604">
        <v>49</v>
      </c>
      <c r="O3604" s="5">
        <f t="shared" si="392"/>
        <v>1.0004999999999999</v>
      </c>
      <c r="P3604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t="s">
        <v>8269</v>
      </c>
      <c r="T3604" t="b">
        <v>1</v>
      </c>
      <c r="U3604" t="str">
        <f t="shared" si="398"/>
        <v>Successful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8244</v>
      </c>
      <c r="I3605" s="10">
        <f t="shared" si="396"/>
        <v>42313.906018518523</v>
      </c>
      <c r="J3605" s="10">
        <f t="shared" si="397"/>
        <v>42283.864351851851</v>
      </c>
      <c r="K3605">
        <v>1446759880</v>
      </c>
      <c r="L3605">
        <v>1444164280</v>
      </c>
      <c r="M3605" t="b">
        <v>0</v>
      </c>
      <c r="N3605">
        <v>57</v>
      </c>
      <c r="O3605" s="5">
        <f t="shared" si="392"/>
        <v>1.7066666666666668</v>
      </c>
      <c r="P360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t="s">
        <v>8269</v>
      </c>
      <c r="T3605" t="b">
        <v>1</v>
      </c>
      <c r="U3605" t="str">
        <f t="shared" si="398"/>
        <v>Successful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8244</v>
      </c>
      <c r="I3606" s="10">
        <f t="shared" si="396"/>
        <v>42489.290972222225</v>
      </c>
      <c r="J3606" s="10">
        <f t="shared" si="397"/>
        <v>42483.015694444446</v>
      </c>
      <c r="K3606">
        <v>1461913140</v>
      </c>
      <c r="L3606">
        <v>1461370956</v>
      </c>
      <c r="M3606" t="b">
        <v>0</v>
      </c>
      <c r="N3606">
        <v>69</v>
      </c>
      <c r="O3606" s="5">
        <f t="shared" si="392"/>
        <v>1.1283333333333334</v>
      </c>
      <c r="P3606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t="s">
        <v>8269</v>
      </c>
      <c r="T3606" t="b">
        <v>1</v>
      </c>
      <c r="U3606" t="str">
        <f t="shared" si="398"/>
        <v>Successful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8245</v>
      </c>
      <c r="I3607" s="10">
        <f t="shared" si="396"/>
        <v>42413.793124999997</v>
      </c>
      <c r="J3607" s="10">
        <f t="shared" si="397"/>
        <v>42383.793124999997</v>
      </c>
      <c r="K3607">
        <v>1455390126</v>
      </c>
      <c r="L3607">
        <v>1452798126</v>
      </c>
      <c r="M3607" t="b">
        <v>0</v>
      </c>
      <c r="N3607">
        <v>15</v>
      </c>
      <c r="O3607" s="5">
        <f t="shared" si="392"/>
        <v>1.84</v>
      </c>
      <c r="P360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t="s">
        <v>8269</v>
      </c>
      <c r="T3607" t="b">
        <v>1</v>
      </c>
      <c r="U3607" t="str">
        <f t="shared" si="398"/>
        <v>Successful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8245</v>
      </c>
      <c r="I3608" s="10">
        <f t="shared" si="396"/>
        <v>42596.604826388888</v>
      </c>
      <c r="J3608" s="10">
        <f t="shared" si="397"/>
        <v>42566.604826388888</v>
      </c>
      <c r="K3608">
        <v>1471185057</v>
      </c>
      <c r="L3608">
        <v>1468593057</v>
      </c>
      <c r="M3608" t="b">
        <v>0</v>
      </c>
      <c r="N3608">
        <v>64</v>
      </c>
      <c r="O3608" s="5">
        <f t="shared" si="392"/>
        <v>1.3026666666666666</v>
      </c>
      <c r="P3608">
        <f t="shared" si="393"/>
        <v>61.0625</v>
      </c>
      <c r="Q3608" t="str">
        <f t="shared" si="394"/>
        <v>theater</v>
      </c>
      <c r="R3608" t="str">
        <f t="shared" si="395"/>
        <v>plays</v>
      </c>
      <c r="S3608" t="s">
        <v>8269</v>
      </c>
      <c r="T3608" t="b">
        <v>1</v>
      </c>
      <c r="U3608" t="str">
        <f t="shared" si="398"/>
        <v>Successful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8245</v>
      </c>
      <c r="I3609" s="10">
        <f t="shared" si="396"/>
        <v>42353</v>
      </c>
      <c r="J3609" s="10">
        <f t="shared" si="397"/>
        <v>42338.963912037041</v>
      </c>
      <c r="K3609">
        <v>1450137600</v>
      </c>
      <c r="L3609">
        <v>1448924882</v>
      </c>
      <c r="M3609" t="b">
        <v>0</v>
      </c>
      <c r="N3609">
        <v>20</v>
      </c>
      <c r="O3609" s="5">
        <f t="shared" si="392"/>
        <v>1.0545454545454545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t="s">
        <v>8269</v>
      </c>
      <c r="T3609" t="b">
        <v>1</v>
      </c>
      <c r="U3609" t="str">
        <f t="shared" si="398"/>
        <v>Successful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8245</v>
      </c>
      <c r="I3610" s="10">
        <f t="shared" si="396"/>
        <v>42538.583333333328</v>
      </c>
      <c r="J3610" s="10">
        <f t="shared" si="397"/>
        <v>42506.709374999999</v>
      </c>
      <c r="K3610">
        <v>1466172000</v>
      </c>
      <c r="L3610">
        <v>1463418090</v>
      </c>
      <c r="M3610" t="b">
        <v>0</v>
      </c>
      <c r="N3610">
        <v>27</v>
      </c>
      <c r="O3610" s="5">
        <f t="shared" si="392"/>
        <v>1</v>
      </c>
      <c r="P3610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t="s">
        <v>8269</v>
      </c>
      <c r="T3610" t="b">
        <v>1</v>
      </c>
      <c r="U3610" t="str">
        <f t="shared" si="398"/>
        <v>Successful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8245</v>
      </c>
      <c r="I3611" s="10">
        <f t="shared" si="396"/>
        <v>42459.950057870374</v>
      </c>
      <c r="J3611" s="10">
        <f t="shared" si="397"/>
        <v>42429.991724537038</v>
      </c>
      <c r="K3611">
        <v>1459378085</v>
      </c>
      <c r="L3611">
        <v>1456789685</v>
      </c>
      <c r="M3611" t="b">
        <v>0</v>
      </c>
      <c r="N3611">
        <v>21</v>
      </c>
      <c r="O3611" s="5">
        <f t="shared" si="392"/>
        <v>1.5331632653061225</v>
      </c>
      <c r="P3611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t="s">
        <v>8269</v>
      </c>
      <c r="T3611" t="b">
        <v>1</v>
      </c>
      <c r="U3611" t="str">
        <f t="shared" si="398"/>
        <v>Successful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8245</v>
      </c>
      <c r="I3612" s="10">
        <f t="shared" si="396"/>
        <v>42233.432129629626</v>
      </c>
      <c r="J3612" s="10">
        <f t="shared" si="397"/>
        <v>42203.432129629626</v>
      </c>
      <c r="K3612">
        <v>1439806936</v>
      </c>
      <c r="L3612">
        <v>1437214936</v>
      </c>
      <c r="M3612" t="b">
        <v>0</v>
      </c>
      <c r="N3612">
        <v>31</v>
      </c>
      <c r="O3612" s="5">
        <f t="shared" si="392"/>
        <v>1.623</v>
      </c>
      <c r="P3612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t="s">
        <v>8269</v>
      </c>
      <c r="T3612" t="b">
        <v>1</v>
      </c>
      <c r="U3612" t="str">
        <f t="shared" si="398"/>
        <v>Successful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8245</v>
      </c>
      <c r="I3613" s="10">
        <f t="shared" si="396"/>
        <v>42102.370381944449</v>
      </c>
      <c r="J3613" s="10">
        <f t="shared" si="397"/>
        <v>42072.370381944449</v>
      </c>
      <c r="K3613">
        <v>1428483201</v>
      </c>
      <c r="L3613">
        <v>1425891201</v>
      </c>
      <c r="M3613" t="b">
        <v>0</v>
      </c>
      <c r="N3613">
        <v>51</v>
      </c>
      <c r="O3613" s="5">
        <f t="shared" si="392"/>
        <v>1.36</v>
      </c>
      <c r="P361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t="s">
        <v>8269</v>
      </c>
      <c r="T3613" t="b">
        <v>1</v>
      </c>
      <c r="U3613" t="str">
        <f t="shared" si="398"/>
        <v>Successful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8249</v>
      </c>
      <c r="I3614" s="10">
        <f t="shared" si="396"/>
        <v>41799.726979166662</v>
      </c>
      <c r="J3614" s="10">
        <f t="shared" si="397"/>
        <v>41789.726979166662</v>
      </c>
      <c r="K3614">
        <v>1402334811</v>
      </c>
      <c r="L3614">
        <v>1401470811</v>
      </c>
      <c r="M3614" t="b">
        <v>0</v>
      </c>
      <c r="N3614">
        <v>57</v>
      </c>
      <c r="O3614" s="5">
        <f t="shared" si="392"/>
        <v>1.444</v>
      </c>
      <c r="P3614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t="s">
        <v>8269</v>
      </c>
      <c r="T3614" t="b">
        <v>1</v>
      </c>
      <c r="U3614" t="str">
        <f t="shared" si="398"/>
        <v>Successful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8244</v>
      </c>
      <c r="I3615" s="10">
        <f t="shared" si="396"/>
        <v>41818.58997685185</v>
      </c>
      <c r="J3615" s="10">
        <f t="shared" si="397"/>
        <v>41788.58997685185</v>
      </c>
      <c r="K3615">
        <v>1403964574</v>
      </c>
      <c r="L3615">
        <v>1401372574</v>
      </c>
      <c r="M3615" t="b">
        <v>0</v>
      </c>
      <c r="N3615">
        <v>20</v>
      </c>
      <c r="O3615" s="5">
        <f t="shared" si="392"/>
        <v>1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t="s">
        <v>8269</v>
      </c>
      <c r="T3615" t="b">
        <v>1</v>
      </c>
      <c r="U3615" t="str">
        <f t="shared" si="398"/>
        <v>Successful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8244</v>
      </c>
      <c r="I3616" s="10">
        <f t="shared" si="396"/>
        <v>42174.041851851856</v>
      </c>
      <c r="J3616" s="10">
        <f t="shared" si="397"/>
        <v>42144.041851851856</v>
      </c>
      <c r="K3616">
        <v>1434675616</v>
      </c>
      <c r="L3616">
        <v>1432083616</v>
      </c>
      <c r="M3616" t="b">
        <v>0</v>
      </c>
      <c r="N3616">
        <v>71</v>
      </c>
      <c r="O3616" s="5">
        <f t="shared" si="392"/>
        <v>1.008</v>
      </c>
      <c r="P3616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t="s">
        <v>8269</v>
      </c>
      <c r="T3616" t="b">
        <v>1</v>
      </c>
      <c r="U3616" t="str">
        <f t="shared" si="398"/>
        <v>Successful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8245</v>
      </c>
      <c r="I3617" s="10">
        <f t="shared" si="396"/>
        <v>42348.593703703707</v>
      </c>
      <c r="J3617" s="10">
        <f t="shared" si="397"/>
        <v>42318.593703703707</v>
      </c>
      <c r="K3617">
        <v>1449756896</v>
      </c>
      <c r="L3617">
        <v>1447164896</v>
      </c>
      <c r="M3617" t="b">
        <v>0</v>
      </c>
      <c r="N3617">
        <v>72</v>
      </c>
      <c r="O3617" s="5">
        <f t="shared" si="392"/>
        <v>1.0680000000000001</v>
      </c>
      <c r="P361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t="s">
        <v>8269</v>
      </c>
      <c r="T3617" t="b">
        <v>1</v>
      </c>
      <c r="U3617" t="str">
        <f t="shared" si="398"/>
        <v>Successful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8245</v>
      </c>
      <c r="I3618" s="10">
        <f t="shared" si="396"/>
        <v>42082.908148148148</v>
      </c>
      <c r="J3618" s="10">
        <f t="shared" si="397"/>
        <v>42052.949814814812</v>
      </c>
      <c r="K3618">
        <v>1426801664</v>
      </c>
      <c r="L3618">
        <v>1424213264</v>
      </c>
      <c r="M3618" t="b">
        <v>0</v>
      </c>
      <c r="N3618">
        <v>45</v>
      </c>
      <c r="O3618" s="5">
        <f t="shared" si="392"/>
        <v>1.248</v>
      </c>
      <c r="P3618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t="s">
        <v>8269</v>
      </c>
      <c r="T3618" t="b">
        <v>1</v>
      </c>
      <c r="U3618" t="str">
        <f t="shared" si="398"/>
        <v>Successful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8245</v>
      </c>
      <c r="I3619" s="10">
        <f t="shared" si="396"/>
        <v>42794</v>
      </c>
      <c r="J3619" s="10">
        <f t="shared" si="397"/>
        <v>42779.610289351855</v>
      </c>
      <c r="K3619">
        <v>1488240000</v>
      </c>
      <c r="L3619">
        <v>1486996729</v>
      </c>
      <c r="M3619" t="b">
        <v>0</v>
      </c>
      <c r="N3619">
        <v>51</v>
      </c>
      <c r="O3619" s="5">
        <f t="shared" si="392"/>
        <v>1.1891891891891893</v>
      </c>
      <c r="P3619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t="s">
        <v>8269</v>
      </c>
      <c r="T3619" t="b">
        <v>1</v>
      </c>
      <c r="U3619" t="str">
        <f t="shared" si="398"/>
        <v>Successful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8245</v>
      </c>
      <c r="I3620" s="10">
        <f t="shared" si="396"/>
        <v>42158.627893518518</v>
      </c>
      <c r="J3620" s="10">
        <f t="shared" si="397"/>
        <v>42128.627893518518</v>
      </c>
      <c r="K3620">
        <v>1433343850</v>
      </c>
      <c r="L3620">
        <v>1430751850</v>
      </c>
      <c r="M3620" t="b">
        <v>0</v>
      </c>
      <c r="N3620">
        <v>56</v>
      </c>
      <c r="O3620" s="5">
        <f t="shared" si="392"/>
        <v>1.01</v>
      </c>
      <c r="P3620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t="s">
        <v>8269</v>
      </c>
      <c r="T3620" t="b">
        <v>1</v>
      </c>
      <c r="U3620" t="str">
        <f t="shared" si="398"/>
        <v>Successful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8244</v>
      </c>
      <c r="I3621" s="10">
        <f t="shared" si="396"/>
        <v>42693.916666666672</v>
      </c>
      <c r="J3621" s="10">
        <f t="shared" si="397"/>
        <v>42661.132245370369</v>
      </c>
      <c r="K3621">
        <v>1479592800</v>
      </c>
      <c r="L3621">
        <v>1476760226</v>
      </c>
      <c r="M3621" t="b">
        <v>0</v>
      </c>
      <c r="N3621">
        <v>17</v>
      </c>
      <c r="O3621" s="5">
        <f t="shared" si="392"/>
        <v>1.1299999999999999</v>
      </c>
      <c r="P3621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t="s">
        <v>8269</v>
      </c>
      <c r="T3621" t="b">
        <v>1</v>
      </c>
      <c r="U3621" t="str">
        <f t="shared" si="398"/>
        <v>Successful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8244</v>
      </c>
      <c r="I3622" s="10">
        <f t="shared" si="396"/>
        <v>42068.166666666672</v>
      </c>
      <c r="J3622" s="10">
        <f t="shared" si="397"/>
        <v>42037.938206018516</v>
      </c>
      <c r="K3622">
        <v>1425528000</v>
      </c>
      <c r="L3622">
        <v>1422916261</v>
      </c>
      <c r="M3622" t="b">
        <v>0</v>
      </c>
      <c r="N3622">
        <v>197</v>
      </c>
      <c r="O3622" s="5">
        <f t="shared" si="392"/>
        <v>1.0519047619047619</v>
      </c>
      <c r="P3622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t="s">
        <v>8269</v>
      </c>
      <c r="T3622" t="b">
        <v>1</v>
      </c>
      <c r="U3622" t="str">
        <f t="shared" si="398"/>
        <v>Successful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8244</v>
      </c>
      <c r="I3623" s="10">
        <f t="shared" si="396"/>
        <v>42643.875</v>
      </c>
      <c r="J3623" s="10">
        <f t="shared" si="397"/>
        <v>42619.935694444444</v>
      </c>
      <c r="K3623">
        <v>1475269200</v>
      </c>
      <c r="L3623">
        <v>1473200844</v>
      </c>
      <c r="M3623" t="b">
        <v>0</v>
      </c>
      <c r="N3623">
        <v>70</v>
      </c>
      <c r="O3623" s="5">
        <f t="shared" si="392"/>
        <v>1.0973333333333333</v>
      </c>
      <c r="P362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t="s">
        <v>8269</v>
      </c>
      <c r="T3623" t="b">
        <v>1</v>
      </c>
      <c r="U3623" t="str">
        <f t="shared" si="398"/>
        <v>Successful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8244</v>
      </c>
      <c r="I3624" s="10">
        <f t="shared" si="396"/>
        <v>41910.140972222223</v>
      </c>
      <c r="J3624" s="10">
        <f t="shared" si="397"/>
        <v>41877.221886574072</v>
      </c>
      <c r="K3624">
        <v>1411874580</v>
      </c>
      <c r="L3624">
        <v>1409030371</v>
      </c>
      <c r="M3624" t="b">
        <v>0</v>
      </c>
      <c r="N3624">
        <v>21</v>
      </c>
      <c r="O3624" s="5">
        <f t="shared" si="392"/>
        <v>1.00099</v>
      </c>
      <c r="P3624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t="s">
        <v>8269</v>
      </c>
      <c r="T3624" t="b">
        <v>1</v>
      </c>
      <c r="U3624" t="str">
        <f t="shared" si="398"/>
        <v>Successful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8244</v>
      </c>
      <c r="I3625" s="10">
        <f t="shared" si="396"/>
        <v>41846.291666666664</v>
      </c>
      <c r="J3625" s="10">
        <f t="shared" si="397"/>
        <v>41828.736921296295</v>
      </c>
      <c r="K3625">
        <v>1406358000</v>
      </c>
      <c r="L3625">
        <v>1404841270</v>
      </c>
      <c r="M3625" t="b">
        <v>0</v>
      </c>
      <c r="N3625">
        <v>34</v>
      </c>
      <c r="O3625" s="5">
        <f t="shared" si="392"/>
        <v>1.2</v>
      </c>
      <c r="P362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t="s">
        <v>8269</v>
      </c>
      <c r="T3625" t="b">
        <v>1</v>
      </c>
      <c r="U3625" t="str">
        <f t="shared" si="398"/>
        <v>Successful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8244</v>
      </c>
      <c r="I3626" s="10">
        <f t="shared" si="396"/>
        <v>42605.774189814816</v>
      </c>
      <c r="J3626" s="10">
        <f t="shared" si="397"/>
        <v>42545.774189814816</v>
      </c>
      <c r="K3626">
        <v>1471977290</v>
      </c>
      <c r="L3626">
        <v>1466793290</v>
      </c>
      <c r="M3626" t="b">
        <v>0</v>
      </c>
      <c r="N3626">
        <v>39</v>
      </c>
      <c r="O3626" s="5">
        <f t="shared" si="392"/>
        <v>1.0493333333333332</v>
      </c>
      <c r="P3626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t="s">
        <v>8269</v>
      </c>
      <c r="T3626" t="b">
        <v>1</v>
      </c>
      <c r="U3626" t="str">
        <f t="shared" si="398"/>
        <v>Successful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8245</v>
      </c>
      <c r="I3627" s="10">
        <f t="shared" si="396"/>
        <v>42187.652511574073</v>
      </c>
      <c r="J3627" s="10">
        <f t="shared" si="397"/>
        <v>42157.652511574073</v>
      </c>
      <c r="K3627">
        <v>1435851577</v>
      </c>
      <c r="L3627">
        <v>1433259577</v>
      </c>
      <c r="M3627" t="b">
        <v>0</v>
      </c>
      <c r="N3627">
        <v>78</v>
      </c>
      <c r="O3627" s="5">
        <f t="shared" si="392"/>
        <v>1.0266666666666666</v>
      </c>
      <c r="P362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t="s">
        <v>8269</v>
      </c>
      <c r="T3627" t="b">
        <v>1</v>
      </c>
      <c r="U3627" t="str">
        <f t="shared" si="398"/>
        <v>Successful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8245</v>
      </c>
      <c r="I3628" s="10">
        <f t="shared" si="396"/>
        <v>41867.667326388888</v>
      </c>
      <c r="J3628" s="10">
        <f t="shared" si="397"/>
        <v>41846.667326388888</v>
      </c>
      <c r="K3628">
        <v>1408204857</v>
      </c>
      <c r="L3628">
        <v>1406390457</v>
      </c>
      <c r="M3628" t="b">
        <v>0</v>
      </c>
      <c r="N3628">
        <v>48</v>
      </c>
      <c r="O3628" s="5">
        <f t="shared" si="392"/>
        <v>1.0182500000000001</v>
      </c>
      <c r="P3628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t="s">
        <v>8269</v>
      </c>
      <c r="T3628" t="b">
        <v>1</v>
      </c>
      <c r="U3628" t="str">
        <f t="shared" si="398"/>
        <v>Successful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8244</v>
      </c>
      <c r="I3629" s="10">
        <f t="shared" si="396"/>
        <v>42511.165972222225</v>
      </c>
      <c r="J3629" s="10">
        <f t="shared" si="397"/>
        <v>42460.741747685184</v>
      </c>
      <c r="K3629">
        <v>1463803140</v>
      </c>
      <c r="L3629">
        <v>1459446487</v>
      </c>
      <c r="M3629" t="b">
        <v>0</v>
      </c>
      <c r="N3629">
        <v>29</v>
      </c>
      <c r="O3629" s="5">
        <f t="shared" si="392"/>
        <v>1</v>
      </c>
      <c r="P3629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t="s">
        <v>8269</v>
      </c>
      <c r="T3629" t="b">
        <v>1</v>
      </c>
      <c r="U3629" t="str">
        <f t="shared" si="398"/>
        <v>Successful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8223</v>
      </c>
      <c r="H3630" t="s">
        <v>8244</v>
      </c>
      <c r="I3630" s="10">
        <f t="shared" si="396"/>
        <v>42351.874953703707</v>
      </c>
      <c r="J3630" s="10">
        <f t="shared" si="397"/>
        <v>42291.833287037036</v>
      </c>
      <c r="K3630">
        <v>1450040396</v>
      </c>
      <c r="L3630">
        <v>1444852796</v>
      </c>
      <c r="M3630" t="b">
        <v>0</v>
      </c>
      <c r="N3630">
        <v>0</v>
      </c>
      <c r="O3630" s="5">
        <f t="shared" si="392"/>
        <v>0</v>
      </c>
      <c r="P3630" t="str">
        <f t="shared" si="393"/>
        <v>Received No Donations</v>
      </c>
      <c r="Q3630" t="str">
        <f t="shared" si="394"/>
        <v>theater</v>
      </c>
      <c r="R3630" t="str">
        <f t="shared" si="395"/>
        <v>musical</v>
      </c>
      <c r="S3630" t="s">
        <v>8303</v>
      </c>
      <c r="T3630" t="b">
        <v>0</v>
      </c>
      <c r="U3630" t="str">
        <f t="shared" si="398"/>
        <v>Unsuccessful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8223</v>
      </c>
      <c r="H3631" t="s">
        <v>8244</v>
      </c>
      <c r="I3631" s="10">
        <f t="shared" si="396"/>
        <v>42495.708333333328</v>
      </c>
      <c r="J3631" s="10">
        <f t="shared" si="397"/>
        <v>42437.094490740739</v>
      </c>
      <c r="K3631">
        <v>1462467600</v>
      </c>
      <c r="L3631">
        <v>1457403364</v>
      </c>
      <c r="M3631" t="b">
        <v>0</v>
      </c>
      <c r="N3631">
        <v>2</v>
      </c>
      <c r="O3631" s="5">
        <f t="shared" si="392"/>
        <v>1.9999999999999999E-6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t="s">
        <v>8303</v>
      </c>
      <c r="T3631" t="b">
        <v>0</v>
      </c>
      <c r="U3631" t="str">
        <f t="shared" si="398"/>
        <v>Unsuccessful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8224</v>
      </c>
      <c r="H3632" t="s">
        <v>8245</v>
      </c>
      <c r="I3632" s="10">
        <f t="shared" si="396"/>
        <v>41972.888773148152</v>
      </c>
      <c r="J3632" s="10">
        <f t="shared" si="397"/>
        <v>41942.84710648148</v>
      </c>
      <c r="K3632">
        <v>1417295990</v>
      </c>
      <c r="L3632">
        <v>1414700390</v>
      </c>
      <c r="M3632" t="b">
        <v>0</v>
      </c>
      <c r="N3632">
        <v>1</v>
      </c>
      <c r="O3632" s="5">
        <f t="shared" si="392"/>
        <v>3.3333333333333332E-4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t="s">
        <v>8303</v>
      </c>
      <c r="T3632" t="b">
        <v>0</v>
      </c>
      <c r="U3632" t="str">
        <f t="shared" si="398"/>
        <v>Unsuccessful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8223</v>
      </c>
      <c r="H3633" t="s">
        <v>8244</v>
      </c>
      <c r="I3633" s="10">
        <f t="shared" si="396"/>
        <v>41905.165972222225</v>
      </c>
      <c r="J3633" s="10">
        <f t="shared" si="397"/>
        <v>41880.753437499996</v>
      </c>
      <c r="K3633">
        <v>1411444740</v>
      </c>
      <c r="L3633">
        <v>1409335497</v>
      </c>
      <c r="M3633" t="b">
        <v>0</v>
      </c>
      <c r="N3633">
        <v>59</v>
      </c>
      <c r="O3633" s="5">
        <f t="shared" si="392"/>
        <v>0.51023391812865493</v>
      </c>
      <c r="P363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t="s">
        <v>8303</v>
      </c>
      <c r="T3633" t="b">
        <v>0</v>
      </c>
      <c r="U3633" t="str">
        <f t="shared" si="398"/>
        <v>Unsuccessful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8224</v>
      </c>
      <c r="H3634" t="s">
        <v>8245</v>
      </c>
      <c r="I3634" s="10">
        <f t="shared" si="396"/>
        <v>41966.936909722222</v>
      </c>
      <c r="J3634" s="10">
        <f t="shared" si="397"/>
        <v>41946.936909722222</v>
      </c>
      <c r="K3634">
        <v>1416781749</v>
      </c>
      <c r="L3634">
        <v>1415053749</v>
      </c>
      <c r="M3634" t="b">
        <v>0</v>
      </c>
      <c r="N3634">
        <v>1</v>
      </c>
      <c r="O3634" s="5">
        <f t="shared" si="392"/>
        <v>0.2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t="s">
        <v>8303</v>
      </c>
      <c r="T3634" t="b">
        <v>0</v>
      </c>
      <c r="U3634" t="str">
        <f t="shared" si="398"/>
        <v>Unsuccessful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8223</v>
      </c>
      <c r="H3635" t="s">
        <v>8244</v>
      </c>
      <c r="I3635" s="10">
        <f t="shared" si="396"/>
        <v>42693.041666666672</v>
      </c>
      <c r="J3635" s="10">
        <f t="shared" si="397"/>
        <v>42649.623460648145</v>
      </c>
      <c r="K3635">
        <v>1479517200</v>
      </c>
      <c r="L3635">
        <v>1475765867</v>
      </c>
      <c r="M3635" t="b">
        <v>0</v>
      </c>
      <c r="N3635">
        <v>31</v>
      </c>
      <c r="O3635" s="5">
        <f t="shared" si="392"/>
        <v>0.35239999999999999</v>
      </c>
      <c r="P363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t="s">
        <v>8303</v>
      </c>
      <c r="T3635" t="b">
        <v>0</v>
      </c>
      <c r="U3635" t="str">
        <f t="shared" si="398"/>
        <v>Unsuccessful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8228</v>
      </c>
      <c r="H3636" t="s">
        <v>8249</v>
      </c>
      <c r="I3636" s="10">
        <f t="shared" si="396"/>
        <v>42749.165972222225</v>
      </c>
      <c r="J3636" s="10">
        <f t="shared" si="397"/>
        <v>42701.166365740741</v>
      </c>
      <c r="K3636">
        <v>1484366340</v>
      </c>
      <c r="L3636">
        <v>1480219174</v>
      </c>
      <c r="M3636" t="b">
        <v>0</v>
      </c>
      <c r="N3636">
        <v>18</v>
      </c>
      <c r="O3636" s="5">
        <f t="shared" si="392"/>
        <v>4.2466666666666666E-2</v>
      </c>
      <c r="P3636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t="s">
        <v>8303</v>
      </c>
      <c r="T3636" t="b">
        <v>0</v>
      </c>
      <c r="U3636" t="str">
        <f t="shared" si="398"/>
        <v>Unsuccessful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8223</v>
      </c>
      <c r="H3637" t="s">
        <v>8244</v>
      </c>
      <c r="I3637" s="10">
        <f t="shared" si="396"/>
        <v>42480.88282407407</v>
      </c>
      <c r="J3637" s="10">
        <f t="shared" si="397"/>
        <v>42450.88282407407</v>
      </c>
      <c r="K3637">
        <v>1461186676</v>
      </c>
      <c r="L3637">
        <v>1458594676</v>
      </c>
      <c r="M3637" t="b">
        <v>0</v>
      </c>
      <c r="N3637">
        <v>10</v>
      </c>
      <c r="O3637" s="5">
        <f t="shared" si="392"/>
        <v>0.36457142857142855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t="s">
        <v>8303</v>
      </c>
      <c r="T3637" t="b">
        <v>0</v>
      </c>
      <c r="U3637" t="str">
        <f t="shared" si="398"/>
        <v>Unsuccessful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8223</v>
      </c>
      <c r="H3638" t="s">
        <v>8244</v>
      </c>
      <c r="I3638" s="10">
        <f t="shared" si="396"/>
        <v>42261.694780092592</v>
      </c>
      <c r="J3638" s="10">
        <f t="shared" si="397"/>
        <v>42226.694780092592</v>
      </c>
      <c r="K3638">
        <v>1442248829</v>
      </c>
      <c r="L3638">
        <v>1439224829</v>
      </c>
      <c r="M3638" t="b">
        <v>0</v>
      </c>
      <c r="N3638">
        <v>0</v>
      </c>
      <c r="O3638" s="5">
        <f t="shared" si="392"/>
        <v>0</v>
      </c>
      <c r="P3638" t="str">
        <f t="shared" si="393"/>
        <v>Received No Donations</v>
      </c>
      <c r="Q3638" t="str">
        <f t="shared" si="394"/>
        <v>theater</v>
      </c>
      <c r="R3638" t="str">
        <f t="shared" si="395"/>
        <v>musical</v>
      </c>
      <c r="S3638" t="s">
        <v>8303</v>
      </c>
      <c r="T3638" t="b">
        <v>0</v>
      </c>
      <c r="U3638" t="str">
        <f t="shared" si="398"/>
        <v>Unsuccessful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8223</v>
      </c>
      <c r="H3639" t="s">
        <v>8244</v>
      </c>
      <c r="I3639" s="10">
        <f t="shared" si="396"/>
        <v>42005.700636574074</v>
      </c>
      <c r="J3639" s="10">
        <f t="shared" si="397"/>
        <v>41975.700636574074</v>
      </c>
      <c r="K3639">
        <v>1420130935</v>
      </c>
      <c r="L3639">
        <v>1417538935</v>
      </c>
      <c r="M3639" t="b">
        <v>0</v>
      </c>
      <c r="N3639">
        <v>14</v>
      </c>
      <c r="O3639" s="5">
        <f t="shared" si="392"/>
        <v>0.30866666666666664</v>
      </c>
      <c r="P3639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t="s">
        <v>8303</v>
      </c>
      <c r="T3639" t="b">
        <v>0</v>
      </c>
      <c r="U3639" t="str">
        <f t="shared" si="398"/>
        <v>Unsuccessful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8228</v>
      </c>
      <c r="H3640" t="s">
        <v>8249</v>
      </c>
      <c r="I3640" s="10">
        <f t="shared" si="396"/>
        <v>42113.631157407406</v>
      </c>
      <c r="J3640" s="10">
        <f t="shared" si="397"/>
        <v>42053.672824074078</v>
      </c>
      <c r="K3640">
        <v>1429456132</v>
      </c>
      <c r="L3640">
        <v>1424275732</v>
      </c>
      <c r="M3640" t="b">
        <v>0</v>
      </c>
      <c r="N3640">
        <v>2</v>
      </c>
      <c r="O3640" s="5">
        <f t="shared" si="392"/>
        <v>6.545454545454546E-2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t="s">
        <v>8303</v>
      </c>
      <c r="T3640" t="b">
        <v>0</v>
      </c>
      <c r="U3640" t="str">
        <f t="shared" si="398"/>
        <v>Unsuccessful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8223</v>
      </c>
      <c r="H3641" t="s">
        <v>8244</v>
      </c>
      <c r="I3641" s="10">
        <f t="shared" si="396"/>
        <v>42650.632638888885</v>
      </c>
      <c r="J3641" s="10">
        <f t="shared" si="397"/>
        <v>42590.677152777775</v>
      </c>
      <c r="K3641">
        <v>1475853060</v>
      </c>
      <c r="L3641">
        <v>1470672906</v>
      </c>
      <c r="M3641" t="b">
        <v>0</v>
      </c>
      <c r="N3641">
        <v>1</v>
      </c>
      <c r="O3641" s="5">
        <f t="shared" si="392"/>
        <v>4.0000000000000003E-5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t="s">
        <v>8303</v>
      </c>
      <c r="T3641" t="b">
        <v>0</v>
      </c>
      <c r="U3641" t="str">
        <f t="shared" si="398"/>
        <v>Unsuccessful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8223</v>
      </c>
      <c r="H3642" t="s">
        <v>8244</v>
      </c>
      <c r="I3642" s="10">
        <f t="shared" si="396"/>
        <v>42134.781597222223</v>
      </c>
      <c r="J3642" s="10">
        <f t="shared" si="397"/>
        <v>42104.781597222223</v>
      </c>
      <c r="K3642">
        <v>1431283530</v>
      </c>
      <c r="L3642">
        <v>1428691530</v>
      </c>
      <c r="M3642" t="b">
        <v>0</v>
      </c>
      <c r="N3642">
        <v>3</v>
      </c>
      <c r="O3642" s="5">
        <f t="shared" si="392"/>
        <v>5.5E-2</v>
      </c>
      <c r="P3642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t="s">
        <v>8303</v>
      </c>
      <c r="T3642" t="b">
        <v>0</v>
      </c>
      <c r="U3642" t="str">
        <f t="shared" si="398"/>
        <v>Unsuccessful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8223</v>
      </c>
      <c r="H3643" t="s">
        <v>8244</v>
      </c>
      <c r="I3643" s="10">
        <f t="shared" si="396"/>
        <v>41917.208333333336</v>
      </c>
      <c r="J3643" s="10">
        <f t="shared" si="397"/>
        <v>41899.627071759256</v>
      </c>
      <c r="K3643">
        <v>1412485200</v>
      </c>
      <c r="L3643">
        <v>1410966179</v>
      </c>
      <c r="M3643" t="b">
        <v>0</v>
      </c>
      <c r="N3643">
        <v>0</v>
      </c>
      <c r="O3643" s="5">
        <f t="shared" si="392"/>
        <v>0</v>
      </c>
      <c r="P3643" t="str">
        <f t="shared" si="393"/>
        <v>Received No Donations</v>
      </c>
      <c r="Q3643" t="str">
        <f t="shared" si="394"/>
        <v>theater</v>
      </c>
      <c r="R3643" t="str">
        <f t="shared" si="395"/>
        <v>musical</v>
      </c>
      <c r="S3643" t="s">
        <v>8303</v>
      </c>
      <c r="T3643" t="b">
        <v>0</v>
      </c>
      <c r="U3643" t="str">
        <f t="shared" si="398"/>
        <v>Unsuccessful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8235</v>
      </c>
      <c r="H3644" t="s">
        <v>8247</v>
      </c>
      <c r="I3644" s="10">
        <f t="shared" si="396"/>
        <v>42338.708333333328</v>
      </c>
      <c r="J3644" s="10">
        <f t="shared" si="397"/>
        <v>42297.816284722227</v>
      </c>
      <c r="K3644">
        <v>1448902800</v>
      </c>
      <c r="L3644">
        <v>1445369727</v>
      </c>
      <c r="M3644" t="b">
        <v>0</v>
      </c>
      <c r="N3644">
        <v>2</v>
      </c>
      <c r="O3644" s="5">
        <f t="shared" si="392"/>
        <v>2.1428571428571429E-2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t="s">
        <v>8303</v>
      </c>
      <c r="T3644" t="b">
        <v>0</v>
      </c>
      <c r="U3644" t="str">
        <f t="shared" si="398"/>
        <v>Unsuccessful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8223</v>
      </c>
      <c r="H3645" t="s">
        <v>8244</v>
      </c>
      <c r="I3645" s="10">
        <f t="shared" si="396"/>
        <v>42325.185636574075</v>
      </c>
      <c r="J3645" s="10">
        <f t="shared" si="397"/>
        <v>42285.143969907411</v>
      </c>
      <c r="K3645">
        <v>1447734439</v>
      </c>
      <c r="L3645">
        <v>1444274839</v>
      </c>
      <c r="M3645" t="b">
        <v>0</v>
      </c>
      <c r="N3645">
        <v>0</v>
      </c>
      <c r="O3645" s="5">
        <f t="shared" si="392"/>
        <v>0</v>
      </c>
      <c r="P3645" t="str">
        <f t="shared" si="393"/>
        <v>Received No Donations</v>
      </c>
      <c r="Q3645" t="str">
        <f t="shared" si="394"/>
        <v>theater</v>
      </c>
      <c r="R3645" t="str">
        <f t="shared" si="395"/>
        <v>musical</v>
      </c>
      <c r="S3645" t="s">
        <v>8303</v>
      </c>
      <c r="T3645" t="b">
        <v>0</v>
      </c>
      <c r="U3645" t="str">
        <f t="shared" si="398"/>
        <v>Unsuccessful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8223</v>
      </c>
      <c r="H3646" t="s">
        <v>8244</v>
      </c>
      <c r="I3646" s="10">
        <f t="shared" si="396"/>
        <v>42437.207638888889</v>
      </c>
      <c r="J3646" s="10">
        <f t="shared" si="397"/>
        <v>42409.241747685184</v>
      </c>
      <c r="K3646">
        <v>1457413140</v>
      </c>
      <c r="L3646">
        <v>1454996887</v>
      </c>
      <c r="M3646" t="b">
        <v>0</v>
      </c>
      <c r="N3646">
        <v>12</v>
      </c>
      <c r="O3646" s="5">
        <f t="shared" si="392"/>
        <v>0.16420000000000001</v>
      </c>
      <c r="P3646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t="s">
        <v>8303</v>
      </c>
      <c r="T3646" t="b">
        <v>0</v>
      </c>
      <c r="U3646" t="str">
        <f t="shared" si="398"/>
        <v>Unsuccessful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8228</v>
      </c>
      <c r="H3647" t="s">
        <v>8249</v>
      </c>
      <c r="I3647" s="10">
        <f t="shared" si="396"/>
        <v>42696.012013888889</v>
      </c>
      <c r="J3647" s="10">
        <f t="shared" si="397"/>
        <v>42665.970347222217</v>
      </c>
      <c r="K3647">
        <v>1479773838</v>
      </c>
      <c r="L3647">
        <v>1477178238</v>
      </c>
      <c r="M3647" t="b">
        <v>0</v>
      </c>
      <c r="N3647">
        <v>1</v>
      </c>
      <c r="O3647" s="5">
        <f t="shared" si="392"/>
        <v>1E-3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t="s">
        <v>8303</v>
      </c>
      <c r="T3647" t="b">
        <v>0</v>
      </c>
      <c r="U3647" t="str">
        <f t="shared" si="398"/>
        <v>Unsuccessful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8223</v>
      </c>
      <c r="H3648" t="s">
        <v>8244</v>
      </c>
      <c r="I3648" s="10">
        <f t="shared" si="396"/>
        <v>42171.979166666672</v>
      </c>
      <c r="J3648" s="10">
        <f t="shared" si="397"/>
        <v>42140.421319444446</v>
      </c>
      <c r="K3648">
        <v>1434497400</v>
      </c>
      <c r="L3648">
        <v>1431770802</v>
      </c>
      <c r="M3648" t="b">
        <v>0</v>
      </c>
      <c r="N3648">
        <v>8</v>
      </c>
      <c r="O3648" s="5">
        <f t="shared" si="392"/>
        <v>4.8099999999999997E-2</v>
      </c>
      <c r="P3648">
        <f t="shared" si="393"/>
        <v>60.125</v>
      </c>
      <c r="Q3648" t="str">
        <f t="shared" si="394"/>
        <v>theater</v>
      </c>
      <c r="R3648" t="str">
        <f t="shared" si="395"/>
        <v>musical</v>
      </c>
      <c r="S3648" t="s">
        <v>8303</v>
      </c>
      <c r="T3648" t="b">
        <v>0</v>
      </c>
      <c r="U3648" t="str">
        <f t="shared" si="398"/>
        <v>Unsuccessful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8224</v>
      </c>
      <c r="H3649" t="s">
        <v>8245</v>
      </c>
      <c r="I3649" s="10">
        <f t="shared" si="396"/>
        <v>42643.749155092592</v>
      </c>
      <c r="J3649" s="10">
        <f t="shared" si="397"/>
        <v>42598.749155092592</v>
      </c>
      <c r="K3649">
        <v>1475258327</v>
      </c>
      <c r="L3649">
        <v>1471370327</v>
      </c>
      <c r="M3649" t="b">
        <v>0</v>
      </c>
      <c r="N3649">
        <v>2</v>
      </c>
      <c r="O3649" s="5">
        <f t="shared" si="392"/>
        <v>0.06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t="s">
        <v>8303</v>
      </c>
      <c r="T3649" t="b">
        <v>0</v>
      </c>
      <c r="U3649" t="str">
        <f t="shared" si="398"/>
        <v>Unsuccessful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8244</v>
      </c>
      <c r="I3650" s="10">
        <f t="shared" si="396"/>
        <v>41917.292187500003</v>
      </c>
      <c r="J3650" s="10">
        <f t="shared" si="397"/>
        <v>41887.292187500003</v>
      </c>
      <c r="K3650">
        <v>1412492445</v>
      </c>
      <c r="L3650">
        <v>1409900445</v>
      </c>
      <c r="M3650" t="b">
        <v>0</v>
      </c>
      <c r="N3650">
        <v>73</v>
      </c>
      <c r="O3650" s="5">
        <f t="shared" ref="O3650:O3713" si="399">E3650/D3650</f>
        <v>1.003825</v>
      </c>
      <c r="P3650">
        <f t="shared" ref="P3650:P3713" si="400">IFERROR((E3650/N3650),"Received No Donations")</f>
        <v>550.04109589041093</v>
      </c>
      <c r="Q3650" t="str">
        <f t="shared" ref="Q3650:Q3713" si="401">LEFT(S3650,FIND("/",S3650)-1)</f>
        <v>theater</v>
      </c>
      <c r="R3650" t="str">
        <f t="shared" ref="R3650:R3713" si="402">RIGHT(S3650,LEN(S3650)-FIND("/",S3650))</f>
        <v>plays</v>
      </c>
      <c r="S3650" t="s">
        <v>8269</v>
      </c>
      <c r="T3650" t="b">
        <v>1</v>
      </c>
      <c r="U3650" t="str">
        <f t="shared" si="398"/>
        <v>Successful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8249</v>
      </c>
      <c r="I3651" s="10">
        <f t="shared" ref="I3651:I3714" si="403">((K3651/86400)/IF(LEN(K3651)=13,1000,1))+DATE(1970,1,1)</f>
        <v>41806.712893518517</v>
      </c>
      <c r="J3651" s="10">
        <f t="shared" ref="J3651:J3714" si="404">((L3651/86400)/IF(LEN(L3651)=13,1000,1))+DATE(1970,1,1)</f>
        <v>41780.712893518517</v>
      </c>
      <c r="K3651">
        <v>1402938394</v>
      </c>
      <c r="L3651">
        <v>1400691994</v>
      </c>
      <c r="M3651" t="b">
        <v>0</v>
      </c>
      <c r="N3651">
        <v>8</v>
      </c>
      <c r="O3651" s="5">
        <f t="shared" si="399"/>
        <v>1.04</v>
      </c>
      <c r="P3651">
        <f t="shared" si="400"/>
        <v>97.5</v>
      </c>
      <c r="Q3651" t="str">
        <f t="shared" si="401"/>
        <v>theater</v>
      </c>
      <c r="R3651" t="str">
        <f t="shared" si="402"/>
        <v>plays</v>
      </c>
      <c r="S3651" t="s">
        <v>8269</v>
      </c>
      <c r="T3651" t="b">
        <v>1</v>
      </c>
      <c r="U3651" t="str">
        <f t="shared" ref="U3651:U3714" si="405">IF(F3651="successful","Successful","Unsuccessful")</f>
        <v>Successful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8245</v>
      </c>
      <c r="I3652" s="10">
        <f t="shared" si="403"/>
        <v>42402.478981481487</v>
      </c>
      <c r="J3652" s="10">
        <f t="shared" si="404"/>
        <v>42381.478981481487</v>
      </c>
      <c r="K3652">
        <v>1454412584</v>
      </c>
      <c r="L3652">
        <v>1452598184</v>
      </c>
      <c r="M3652" t="b">
        <v>0</v>
      </c>
      <c r="N3652">
        <v>17</v>
      </c>
      <c r="O3652" s="5">
        <f t="shared" si="399"/>
        <v>1</v>
      </c>
      <c r="P3652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t="s">
        <v>8269</v>
      </c>
      <c r="T3652" t="b">
        <v>1</v>
      </c>
      <c r="U3652" t="str">
        <f t="shared" si="405"/>
        <v>Successful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8244</v>
      </c>
      <c r="I3653" s="10">
        <f t="shared" si="403"/>
        <v>41861.665972222225</v>
      </c>
      <c r="J3653" s="10">
        <f t="shared" si="404"/>
        <v>41828.646319444444</v>
      </c>
      <c r="K3653">
        <v>1407686340</v>
      </c>
      <c r="L3653">
        <v>1404833442</v>
      </c>
      <c r="M3653" t="b">
        <v>0</v>
      </c>
      <c r="N3653">
        <v>9</v>
      </c>
      <c r="O3653" s="5">
        <f t="shared" si="399"/>
        <v>1.04</v>
      </c>
      <c r="P365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t="s">
        <v>8269</v>
      </c>
      <c r="T3653" t="b">
        <v>1</v>
      </c>
      <c r="U3653" t="str">
        <f t="shared" si="405"/>
        <v>Successful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8249</v>
      </c>
      <c r="I3654" s="10">
        <f t="shared" si="403"/>
        <v>42607.165972222225</v>
      </c>
      <c r="J3654" s="10">
        <f t="shared" si="404"/>
        <v>42596.644699074073</v>
      </c>
      <c r="K3654">
        <v>1472097540</v>
      </c>
      <c r="L3654">
        <v>1471188502</v>
      </c>
      <c r="M3654" t="b">
        <v>0</v>
      </c>
      <c r="N3654">
        <v>17</v>
      </c>
      <c r="O3654" s="5">
        <f t="shared" si="399"/>
        <v>2.5066666666666668</v>
      </c>
      <c r="P3654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t="s">
        <v>8269</v>
      </c>
      <c r="T3654" t="b">
        <v>1</v>
      </c>
      <c r="U3654" t="str">
        <f t="shared" si="405"/>
        <v>Successful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8245</v>
      </c>
      <c r="I3655" s="10">
        <f t="shared" si="403"/>
        <v>42221.363506944443</v>
      </c>
      <c r="J3655" s="10">
        <f t="shared" si="404"/>
        <v>42191.363506944443</v>
      </c>
      <c r="K3655">
        <v>1438764207</v>
      </c>
      <c r="L3655">
        <v>1436172207</v>
      </c>
      <c r="M3655" t="b">
        <v>0</v>
      </c>
      <c r="N3655">
        <v>33</v>
      </c>
      <c r="O3655" s="5">
        <f t="shared" si="399"/>
        <v>1.0049999999999999</v>
      </c>
      <c r="P365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t="s">
        <v>8269</v>
      </c>
      <c r="T3655" t="b">
        <v>1</v>
      </c>
      <c r="U3655" t="str">
        <f t="shared" si="405"/>
        <v>Successful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8245</v>
      </c>
      <c r="I3656" s="10">
        <f t="shared" si="403"/>
        <v>42463.708333333328</v>
      </c>
      <c r="J3656" s="10">
        <f t="shared" si="404"/>
        <v>42440.416504629626</v>
      </c>
      <c r="K3656">
        <v>1459702800</v>
      </c>
      <c r="L3656">
        <v>1457690386</v>
      </c>
      <c r="M3656" t="b">
        <v>0</v>
      </c>
      <c r="N3656">
        <v>38</v>
      </c>
      <c r="O3656" s="5">
        <f t="shared" si="399"/>
        <v>1.744</v>
      </c>
      <c r="P3656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t="s">
        <v>8269</v>
      </c>
      <c r="T3656" t="b">
        <v>1</v>
      </c>
      <c r="U3656" t="str">
        <f t="shared" si="405"/>
        <v>Successful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8244</v>
      </c>
      <c r="I3657" s="10">
        <f t="shared" si="403"/>
        <v>42203.290972222225</v>
      </c>
      <c r="J3657" s="10">
        <f t="shared" si="404"/>
        <v>42173.803217592591</v>
      </c>
      <c r="K3657">
        <v>1437202740</v>
      </c>
      <c r="L3657">
        <v>1434654998</v>
      </c>
      <c r="M3657" t="b">
        <v>0</v>
      </c>
      <c r="N3657">
        <v>79</v>
      </c>
      <c r="O3657" s="5">
        <f t="shared" si="399"/>
        <v>1.1626000000000001</v>
      </c>
      <c r="P365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t="s">
        <v>8269</v>
      </c>
      <c r="T3657" t="b">
        <v>1</v>
      </c>
      <c r="U3657" t="str">
        <f t="shared" si="405"/>
        <v>Successful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8255</v>
      </c>
      <c r="I3658" s="10">
        <f t="shared" si="403"/>
        <v>42767.957638888889</v>
      </c>
      <c r="J3658" s="10">
        <f t="shared" si="404"/>
        <v>42737.910138888888</v>
      </c>
      <c r="K3658">
        <v>1485989940</v>
      </c>
      <c r="L3658">
        <v>1483393836</v>
      </c>
      <c r="M3658" t="b">
        <v>0</v>
      </c>
      <c r="N3658">
        <v>46</v>
      </c>
      <c r="O3658" s="5">
        <f t="shared" si="399"/>
        <v>1.0582</v>
      </c>
      <c r="P3658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t="s">
        <v>8269</v>
      </c>
      <c r="T3658" t="b">
        <v>1</v>
      </c>
      <c r="U3658" t="str">
        <f t="shared" si="405"/>
        <v>Successful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8251</v>
      </c>
      <c r="I3659" s="10">
        <f t="shared" si="403"/>
        <v>42522.904166666667</v>
      </c>
      <c r="J3659" s="10">
        <f t="shared" si="404"/>
        <v>42499.629849537036</v>
      </c>
      <c r="K3659">
        <v>1464817320</v>
      </c>
      <c r="L3659">
        <v>1462806419</v>
      </c>
      <c r="M3659" t="b">
        <v>0</v>
      </c>
      <c r="N3659">
        <v>20</v>
      </c>
      <c r="O3659" s="5">
        <f t="shared" si="399"/>
        <v>1.1074999999999999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t="s">
        <v>8269</v>
      </c>
      <c r="T3659" t="b">
        <v>1</v>
      </c>
      <c r="U3659" t="str">
        <f t="shared" si="405"/>
        <v>Successful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8244</v>
      </c>
      <c r="I3660" s="10">
        <f t="shared" si="403"/>
        <v>41822.165972222225</v>
      </c>
      <c r="J3660" s="10">
        <f t="shared" si="404"/>
        <v>41775.858564814815</v>
      </c>
      <c r="K3660">
        <v>1404273540</v>
      </c>
      <c r="L3660">
        <v>1400272580</v>
      </c>
      <c r="M3660" t="b">
        <v>0</v>
      </c>
      <c r="N3660">
        <v>20</v>
      </c>
      <c r="O3660" s="5">
        <f t="shared" si="399"/>
        <v>1.0066666666666666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t="s">
        <v>8269</v>
      </c>
      <c r="T3660" t="b">
        <v>1</v>
      </c>
      <c r="U3660" t="str">
        <f t="shared" si="405"/>
        <v>Successful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8244</v>
      </c>
      <c r="I3661" s="10">
        <f t="shared" si="403"/>
        <v>42082.610416666663</v>
      </c>
      <c r="J3661" s="10">
        <f t="shared" si="404"/>
        <v>42055.277199074073</v>
      </c>
      <c r="K3661">
        <v>1426775940</v>
      </c>
      <c r="L3661">
        <v>1424414350</v>
      </c>
      <c r="M3661" t="b">
        <v>0</v>
      </c>
      <c r="N3661">
        <v>13</v>
      </c>
      <c r="O3661" s="5">
        <f t="shared" si="399"/>
        <v>1.0203333333333333</v>
      </c>
      <c r="P3661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t="s">
        <v>8269</v>
      </c>
      <c r="T3661" t="b">
        <v>1</v>
      </c>
      <c r="U3661" t="str">
        <f t="shared" si="405"/>
        <v>Successful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8245</v>
      </c>
      <c r="I3662" s="10">
        <f t="shared" si="403"/>
        <v>41996.881076388891</v>
      </c>
      <c r="J3662" s="10">
        <f t="shared" si="404"/>
        <v>41971.881076388891</v>
      </c>
      <c r="K3662">
        <v>1419368925</v>
      </c>
      <c r="L3662">
        <v>1417208925</v>
      </c>
      <c r="M3662" t="b">
        <v>0</v>
      </c>
      <c r="N3662">
        <v>22</v>
      </c>
      <c r="O3662" s="5">
        <f t="shared" si="399"/>
        <v>1</v>
      </c>
      <c r="P3662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t="s">
        <v>8269</v>
      </c>
      <c r="T3662" t="b">
        <v>1</v>
      </c>
      <c r="U3662" t="str">
        <f t="shared" si="405"/>
        <v>Successful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8244</v>
      </c>
      <c r="I3663" s="10">
        <f t="shared" si="403"/>
        <v>42470.166666666672</v>
      </c>
      <c r="J3663" s="10">
        <f t="shared" si="404"/>
        <v>42447.896666666667</v>
      </c>
      <c r="K3663">
        <v>1460260800</v>
      </c>
      <c r="L3663">
        <v>1458336672</v>
      </c>
      <c r="M3663" t="b">
        <v>0</v>
      </c>
      <c r="N3663">
        <v>36</v>
      </c>
      <c r="O3663" s="5">
        <f t="shared" si="399"/>
        <v>1.1100000000000001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t="s">
        <v>8269</v>
      </c>
      <c r="T3663" t="b">
        <v>1</v>
      </c>
      <c r="U3663" t="str">
        <f t="shared" si="405"/>
        <v>Successful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8249</v>
      </c>
      <c r="I3664" s="10">
        <f t="shared" si="403"/>
        <v>42094.178402777776</v>
      </c>
      <c r="J3664" s="10">
        <f t="shared" si="404"/>
        <v>42064.220069444447</v>
      </c>
      <c r="K3664">
        <v>1427775414</v>
      </c>
      <c r="L3664">
        <v>1425187014</v>
      </c>
      <c r="M3664" t="b">
        <v>0</v>
      </c>
      <c r="N3664">
        <v>40</v>
      </c>
      <c r="O3664" s="5">
        <f t="shared" si="399"/>
        <v>1.0142500000000001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t="s">
        <v>8269</v>
      </c>
      <c r="T3664" t="b">
        <v>1</v>
      </c>
      <c r="U3664" t="str">
        <f t="shared" si="405"/>
        <v>Successful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8245</v>
      </c>
      <c r="I3665" s="10">
        <f t="shared" si="403"/>
        <v>42725.493402777778</v>
      </c>
      <c r="J3665" s="10">
        <f t="shared" si="404"/>
        <v>42665.451736111107</v>
      </c>
      <c r="K3665">
        <v>1482321030</v>
      </c>
      <c r="L3665">
        <v>1477133430</v>
      </c>
      <c r="M3665" t="b">
        <v>0</v>
      </c>
      <c r="N3665">
        <v>9</v>
      </c>
      <c r="O3665" s="5">
        <f t="shared" si="399"/>
        <v>1.04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t="s">
        <v>8269</v>
      </c>
      <c r="T3665" t="b">
        <v>1</v>
      </c>
      <c r="U3665" t="str">
        <f t="shared" si="405"/>
        <v>Successful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8244</v>
      </c>
      <c r="I3666" s="10">
        <f t="shared" si="403"/>
        <v>42537.248715277776</v>
      </c>
      <c r="J3666" s="10">
        <f t="shared" si="404"/>
        <v>42523.248715277776</v>
      </c>
      <c r="K3666">
        <v>1466056689</v>
      </c>
      <c r="L3666">
        <v>1464847089</v>
      </c>
      <c r="M3666" t="b">
        <v>0</v>
      </c>
      <c r="N3666">
        <v>19</v>
      </c>
      <c r="O3666" s="5">
        <f t="shared" si="399"/>
        <v>1.09375</v>
      </c>
      <c r="P3666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t="s">
        <v>8269</v>
      </c>
      <c r="T3666" t="b">
        <v>1</v>
      </c>
      <c r="U3666" t="str">
        <f t="shared" si="405"/>
        <v>Successful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8247</v>
      </c>
      <c r="I3667" s="10">
        <f t="shared" si="403"/>
        <v>42305.829166666663</v>
      </c>
      <c r="J3667" s="10">
        <f t="shared" si="404"/>
        <v>42294.808124999996</v>
      </c>
      <c r="K3667">
        <v>1446062040</v>
      </c>
      <c r="L3667">
        <v>1445109822</v>
      </c>
      <c r="M3667" t="b">
        <v>0</v>
      </c>
      <c r="N3667">
        <v>14</v>
      </c>
      <c r="O3667" s="5">
        <f t="shared" si="399"/>
        <v>1.1516129032258065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t="s">
        <v>8269</v>
      </c>
      <c r="T3667" t="b">
        <v>1</v>
      </c>
      <c r="U3667" t="str">
        <f t="shared" si="405"/>
        <v>Successful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8244</v>
      </c>
      <c r="I3668" s="10">
        <f t="shared" si="403"/>
        <v>41844.291666666664</v>
      </c>
      <c r="J3668" s="10">
        <f t="shared" si="404"/>
        <v>41822.90488425926</v>
      </c>
      <c r="K3668">
        <v>1406185200</v>
      </c>
      <c r="L3668">
        <v>1404337382</v>
      </c>
      <c r="M3668" t="b">
        <v>0</v>
      </c>
      <c r="N3668">
        <v>38</v>
      </c>
      <c r="O3668" s="5">
        <f t="shared" si="399"/>
        <v>1</v>
      </c>
      <c r="P3668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t="s">
        <v>8269</v>
      </c>
      <c r="T3668" t="b">
        <v>1</v>
      </c>
      <c r="U3668" t="str">
        <f t="shared" si="405"/>
        <v>Successful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8245</v>
      </c>
      <c r="I3669" s="10">
        <f t="shared" si="403"/>
        <v>42203.970127314809</v>
      </c>
      <c r="J3669" s="10">
        <f t="shared" si="404"/>
        <v>42173.970127314809</v>
      </c>
      <c r="K3669">
        <v>1437261419</v>
      </c>
      <c r="L3669">
        <v>1434669419</v>
      </c>
      <c r="M3669" t="b">
        <v>0</v>
      </c>
      <c r="N3669">
        <v>58</v>
      </c>
      <c r="O3669" s="5">
        <f t="shared" si="399"/>
        <v>1.0317033333333334</v>
      </c>
      <c r="P3669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t="s">
        <v>8269</v>
      </c>
      <c r="T3669" t="b">
        <v>1</v>
      </c>
      <c r="U3669" t="str">
        <f t="shared" si="405"/>
        <v>Successful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8244</v>
      </c>
      <c r="I3670" s="10">
        <f t="shared" si="403"/>
        <v>42208.772916666669</v>
      </c>
      <c r="J3670" s="10">
        <f t="shared" si="404"/>
        <v>42185.556157407409</v>
      </c>
      <c r="K3670">
        <v>1437676380</v>
      </c>
      <c r="L3670">
        <v>1435670452</v>
      </c>
      <c r="M3670" t="b">
        <v>0</v>
      </c>
      <c r="N3670">
        <v>28</v>
      </c>
      <c r="O3670" s="5">
        <f t="shared" si="399"/>
        <v>1.0349999999999999</v>
      </c>
      <c r="P3670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t="s">
        <v>8269</v>
      </c>
      <c r="T3670" t="b">
        <v>1</v>
      </c>
      <c r="U3670" t="str">
        <f t="shared" si="405"/>
        <v>Successful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8245</v>
      </c>
      <c r="I3671" s="10">
        <f t="shared" si="403"/>
        <v>42166.675196759257</v>
      </c>
      <c r="J3671" s="10">
        <f t="shared" si="404"/>
        <v>42136.675196759257</v>
      </c>
      <c r="K3671">
        <v>1434039137</v>
      </c>
      <c r="L3671">
        <v>1431447137</v>
      </c>
      <c r="M3671" t="b">
        <v>0</v>
      </c>
      <c r="N3671">
        <v>17</v>
      </c>
      <c r="O3671" s="5">
        <f t="shared" si="399"/>
        <v>1.3819999999999999</v>
      </c>
      <c r="P3671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t="s">
        <v>8269</v>
      </c>
      <c r="T3671" t="b">
        <v>1</v>
      </c>
      <c r="U3671" t="str">
        <f t="shared" si="405"/>
        <v>Successful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8245</v>
      </c>
      <c r="I3672" s="10">
        <f t="shared" si="403"/>
        <v>42155.958333333328</v>
      </c>
      <c r="J3672" s="10">
        <f t="shared" si="404"/>
        <v>42142.514016203699</v>
      </c>
      <c r="K3672">
        <v>1433113200</v>
      </c>
      <c r="L3672">
        <v>1431951611</v>
      </c>
      <c r="M3672" t="b">
        <v>0</v>
      </c>
      <c r="N3672">
        <v>12</v>
      </c>
      <c r="O3672" s="5">
        <f t="shared" si="399"/>
        <v>1.0954545454545455</v>
      </c>
      <c r="P3672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t="s">
        <v>8269</v>
      </c>
      <c r="T3672" t="b">
        <v>1</v>
      </c>
      <c r="U3672" t="str">
        <f t="shared" si="405"/>
        <v>Successful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8244</v>
      </c>
      <c r="I3673" s="10">
        <f t="shared" si="403"/>
        <v>41841.165972222225</v>
      </c>
      <c r="J3673" s="10">
        <f t="shared" si="404"/>
        <v>41820.62809027778</v>
      </c>
      <c r="K3673">
        <v>1405915140</v>
      </c>
      <c r="L3673">
        <v>1404140667</v>
      </c>
      <c r="M3673" t="b">
        <v>0</v>
      </c>
      <c r="N3673">
        <v>40</v>
      </c>
      <c r="O3673" s="5">
        <f t="shared" si="399"/>
        <v>1.0085714285714287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t="s">
        <v>8269</v>
      </c>
      <c r="T3673" t="b">
        <v>1</v>
      </c>
      <c r="U3673" t="str">
        <f t="shared" si="405"/>
        <v>Successful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8245</v>
      </c>
      <c r="I3674" s="10">
        <f t="shared" si="403"/>
        <v>41908.946574074071</v>
      </c>
      <c r="J3674" s="10">
        <f t="shared" si="404"/>
        <v>41878.946574074071</v>
      </c>
      <c r="K3674">
        <v>1411771384</v>
      </c>
      <c r="L3674">
        <v>1409179384</v>
      </c>
      <c r="M3674" t="b">
        <v>0</v>
      </c>
      <c r="N3674">
        <v>57</v>
      </c>
      <c r="O3674" s="5">
        <f t="shared" si="399"/>
        <v>1.0153333333333334</v>
      </c>
      <c r="P3674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t="s">
        <v>8269</v>
      </c>
      <c r="T3674" t="b">
        <v>1</v>
      </c>
      <c r="U3674" t="str">
        <f t="shared" si="405"/>
        <v>Successful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8245</v>
      </c>
      <c r="I3675" s="10">
        <f t="shared" si="403"/>
        <v>41948.536111111112</v>
      </c>
      <c r="J3675" s="10">
        <f t="shared" si="404"/>
        <v>41914.295104166667</v>
      </c>
      <c r="K3675">
        <v>1415191920</v>
      </c>
      <c r="L3675">
        <v>1412233497</v>
      </c>
      <c r="M3675" t="b">
        <v>0</v>
      </c>
      <c r="N3675">
        <v>114</v>
      </c>
      <c r="O3675" s="5">
        <f t="shared" si="399"/>
        <v>1.13625</v>
      </c>
      <c r="P367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t="s">
        <v>8269</v>
      </c>
      <c r="T3675" t="b">
        <v>1</v>
      </c>
      <c r="U3675" t="str">
        <f t="shared" si="405"/>
        <v>Successful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8247</v>
      </c>
      <c r="I3676" s="10">
        <f t="shared" si="403"/>
        <v>42616.873020833329</v>
      </c>
      <c r="J3676" s="10">
        <f t="shared" si="404"/>
        <v>42556.873020833329</v>
      </c>
      <c r="K3676">
        <v>1472936229</v>
      </c>
      <c r="L3676">
        <v>1467752229</v>
      </c>
      <c r="M3676" t="b">
        <v>0</v>
      </c>
      <c r="N3676">
        <v>31</v>
      </c>
      <c r="O3676" s="5">
        <f t="shared" si="399"/>
        <v>1</v>
      </c>
      <c r="P3676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t="s">
        <v>8269</v>
      </c>
      <c r="T3676" t="b">
        <v>1</v>
      </c>
      <c r="U3676" t="str">
        <f t="shared" si="405"/>
        <v>Successful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8245</v>
      </c>
      <c r="I3677" s="10">
        <f t="shared" si="403"/>
        <v>42505.958333333328</v>
      </c>
      <c r="J3677" s="10">
        <f t="shared" si="404"/>
        <v>42493.597013888888</v>
      </c>
      <c r="K3677">
        <v>1463353200</v>
      </c>
      <c r="L3677">
        <v>1462285182</v>
      </c>
      <c r="M3677" t="b">
        <v>0</v>
      </c>
      <c r="N3677">
        <v>3</v>
      </c>
      <c r="O3677" s="5">
        <f t="shared" si="399"/>
        <v>1.4</v>
      </c>
      <c r="P367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t="s">
        <v>8269</v>
      </c>
      <c r="T3677" t="b">
        <v>1</v>
      </c>
      <c r="U3677" t="str">
        <f t="shared" si="405"/>
        <v>Successful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8244</v>
      </c>
      <c r="I3678" s="10">
        <f t="shared" si="403"/>
        <v>41894.815787037034</v>
      </c>
      <c r="J3678" s="10">
        <f t="shared" si="404"/>
        <v>41876.815787037034</v>
      </c>
      <c r="K3678">
        <v>1410550484</v>
      </c>
      <c r="L3678">
        <v>1408995284</v>
      </c>
      <c r="M3678" t="b">
        <v>0</v>
      </c>
      <c r="N3678">
        <v>16</v>
      </c>
      <c r="O3678" s="5">
        <f t="shared" si="399"/>
        <v>1.2875000000000001</v>
      </c>
      <c r="P3678">
        <f t="shared" si="400"/>
        <v>64.375</v>
      </c>
      <c r="Q3678" t="str">
        <f t="shared" si="401"/>
        <v>theater</v>
      </c>
      <c r="R3678" t="str">
        <f t="shared" si="402"/>
        <v>plays</v>
      </c>
      <c r="S3678" t="s">
        <v>8269</v>
      </c>
      <c r="T3678" t="b">
        <v>1</v>
      </c>
      <c r="U3678" t="str">
        <f t="shared" si="405"/>
        <v>Successful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8244</v>
      </c>
      <c r="I3679" s="10">
        <f t="shared" si="403"/>
        <v>41823.165972222225</v>
      </c>
      <c r="J3679" s="10">
        <f t="shared" si="404"/>
        <v>41802.574282407411</v>
      </c>
      <c r="K3679">
        <v>1404359940</v>
      </c>
      <c r="L3679">
        <v>1402580818</v>
      </c>
      <c r="M3679" t="b">
        <v>0</v>
      </c>
      <c r="N3679">
        <v>199</v>
      </c>
      <c r="O3679" s="5">
        <f t="shared" si="399"/>
        <v>1.0290416666666666</v>
      </c>
      <c r="P3679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t="s">
        <v>8269</v>
      </c>
      <c r="T3679" t="b">
        <v>1</v>
      </c>
      <c r="U3679" t="str">
        <f t="shared" si="405"/>
        <v>Successful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8245</v>
      </c>
      <c r="I3680" s="10">
        <f t="shared" si="403"/>
        <v>42155.531226851846</v>
      </c>
      <c r="J3680" s="10">
        <f t="shared" si="404"/>
        <v>42120.531226851846</v>
      </c>
      <c r="K3680">
        <v>1433076298</v>
      </c>
      <c r="L3680">
        <v>1430052298</v>
      </c>
      <c r="M3680" t="b">
        <v>0</v>
      </c>
      <c r="N3680">
        <v>31</v>
      </c>
      <c r="O3680" s="5">
        <f t="shared" si="399"/>
        <v>1.0249999999999999</v>
      </c>
      <c r="P3680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t="s">
        <v>8269</v>
      </c>
      <c r="T3680" t="b">
        <v>1</v>
      </c>
      <c r="U3680" t="str">
        <f t="shared" si="405"/>
        <v>Successful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8244</v>
      </c>
      <c r="I3681" s="10">
        <f t="shared" si="403"/>
        <v>41821.207638888889</v>
      </c>
      <c r="J3681" s="10">
        <f t="shared" si="404"/>
        <v>41786.761354166665</v>
      </c>
      <c r="K3681">
        <v>1404190740</v>
      </c>
      <c r="L3681">
        <v>1401214581</v>
      </c>
      <c r="M3681" t="b">
        <v>0</v>
      </c>
      <c r="N3681">
        <v>30</v>
      </c>
      <c r="O3681" s="5">
        <f t="shared" si="399"/>
        <v>1.101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t="s">
        <v>8269</v>
      </c>
      <c r="T3681" t="b">
        <v>1</v>
      </c>
      <c r="U3681" t="str">
        <f t="shared" si="405"/>
        <v>Successful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8244</v>
      </c>
      <c r="I3682" s="10">
        <f t="shared" si="403"/>
        <v>42648.454097222224</v>
      </c>
      <c r="J3682" s="10">
        <f t="shared" si="404"/>
        <v>42627.454097222224</v>
      </c>
      <c r="K3682">
        <v>1475664834</v>
      </c>
      <c r="L3682">
        <v>1473850434</v>
      </c>
      <c r="M3682" t="b">
        <v>0</v>
      </c>
      <c r="N3682">
        <v>34</v>
      </c>
      <c r="O3682" s="5">
        <f t="shared" si="399"/>
        <v>1.1276666666666666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t="s">
        <v>8269</v>
      </c>
      <c r="T3682" t="b">
        <v>1</v>
      </c>
      <c r="U3682" t="str">
        <f t="shared" si="405"/>
        <v>Successful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8244</v>
      </c>
      <c r="I3683" s="10">
        <f t="shared" si="403"/>
        <v>42384.651504629626</v>
      </c>
      <c r="J3683" s="10">
        <f t="shared" si="404"/>
        <v>42374.651504629626</v>
      </c>
      <c r="K3683">
        <v>1452872290</v>
      </c>
      <c r="L3683">
        <v>1452008290</v>
      </c>
      <c r="M3683" t="b">
        <v>0</v>
      </c>
      <c r="N3683">
        <v>18</v>
      </c>
      <c r="O3683" s="5">
        <f t="shared" si="399"/>
        <v>1.119</v>
      </c>
      <c r="P368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t="s">
        <v>8269</v>
      </c>
      <c r="T3683" t="b">
        <v>1</v>
      </c>
      <c r="U3683" t="str">
        <f t="shared" si="405"/>
        <v>Successful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8244</v>
      </c>
      <c r="I3684" s="10">
        <f t="shared" si="403"/>
        <v>41806.290972222225</v>
      </c>
      <c r="J3684" s="10">
        <f t="shared" si="404"/>
        <v>41772.685393518521</v>
      </c>
      <c r="K3684">
        <v>1402901940</v>
      </c>
      <c r="L3684">
        <v>1399998418</v>
      </c>
      <c r="M3684" t="b">
        <v>0</v>
      </c>
      <c r="N3684">
        <v>67</v>
      </c>
      <c r="O3684" s="5">
        <f t="shared" si="399"/>
        <v>1.3919999999999999</v>
      </c>
      <c r="P3684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t="s">
        <v>8269</v>
      </c>
      <c r="T3684" t="b">
        <v>1</v>
      </c>
      <c r="U3684" t="str">
        <f t="shared" si="405"/>
        <v>Successful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8244</v>
      </c>
      <c r="I3685" s="10">
        <f t="shared" si="403"/>
        <v>42663.116851851853</v>
      </c>
      <c r="J3685" s="10">
        <f t="shared" si="404"/>
        <v>42633.116851851853</v>
      </c>
      <c r="K3685">
        <v>1476931696</v>
      </c>
      <c r="L3685">
        <v>1474339696</v>
      </c>
      <c r="M3685" t="b">
        <v>0</v>
      </c>
      <c r="N3685">
        <v>66</v>
      </c>
      <c r="O3685" s="5">
        <f t="shared" si="399"/>
        <v>1.1085714285714285</v>
      </c>
      <c r="P368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t="s">
        <v>8269</v>
      </c>
      <c r="T3685" t="b">
        <v>1</v>
      </c>
      <c r="U3685" t="str">
        <f t="shared" si="405"/>
        <v>Successful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8244</v>
      </c>
      <c r="I3686" s="10">
        <f t="shared" si="403"/>
        <v>42249.180393518516</v>
      </c>
      <c r="J3686" s="10">
        <f t="shared" si="404"/>
        <v>42219.180393518516</v>
      </c>
      <c r="K3686">
        <v>1441167586</v>
      </c>
      <c r="L3686">
        <v>1438575586</v>
      </c>
      <c r="M3686" t="b">
        <v>0</v>
      </c>
      <c r="N3686">
        <v>23</v>
      </c>
      <c r="O3686" s="5">
        <f t="shared" si="399"/>
        <v>1.3906666666666667</v>
      </c>
      <c r="P3686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t="s">
        <v>8269</v>
      </c>
      <c r="T3686" t="b">
        <v>1</v>
      </c>
      <c r="U3686" t="str">
        <f t="shared" si="405"/>
        <v>Successful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8244</v>
      </c>
      <c r="I3687" s="10">
        <f t="shared" si="403"/>
        <v>41778.875</v>
      </c>
      <c r="J3687" s="10">
        <f t="shared" si="404"/>
        <v>41753.593275462961</v>
      </c>
      <c r="K3687">
        <v>1400533200</v>
      </c>
      <c r="L3687">
        <v>1398348859</v>
      </c>
      <c r="M3687" t="b">
        <v>0</v>
      </c>
      <c r="N3687">
        <v>126</v>
      </c>
      <c r="O3687" s="5">
        <f t="shared" si="399"/>
        <v>1.0569999999999999</v>
      </c>
      <c r="P368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t="s">
        <v>8269</v>
      </c>
      <c r="T3687" t="b">
        <v>1</v>
      </c>
      <c r="U3687" t="str">
        <f t="shared" si="405"/>
        <v>Successful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8244</v>
      </c>
      <c r="I3688" s="10">
        <f t="shared" si="403"/>
        <v>42245.165972222225</v>
      </c>
      <c r="J3688" s="10">
        <f t="shared" si="404"/>
        <v>42230.662731481483</v>
      </c>
      <c r="K3688">
        <v>1440820740</v>
      </c>
      <c r="L3688">
        <v>1439567660</v>
      </c>
      <c r="M3688" t="b">
        <v>0</v>
      </c>
      <c r="N3688">
        <v>6</v>
      </c>
      <c r="O3688" s="5">
        <f t="shared" si="399"/>
        <v>1.0142857142857142</v>
      </c>
      <c r="P3688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t="s">
        <v>8269</v>
      </c>
      <c r="T3688" t="b">
        <v>1</v>
      </c>
      <c r="U3688" t="str">
        <f t="shared" si="405"/>
        <v>Successful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8244</v>
      </c>
      <c r="I3689" s="10">
        <f t="shared" si="403"/>
        <v>41817.218229166669</v>
      </c>
      <c r="J3689" s="10">
        <f t="shared" si="404"/>
        <v>41787.218229166669</v>
      </c>
      <c r="K3689">
        <v>1403846055</v>
      </c>
      <c r="L3689">
        <v>1401254055</v>
      </c>
      <c r="M3689" t="b">
        <v>0</v>
      </c>
      <c r="N3689">
        <v>25</v>
      </c>
      <c r="O3689" s="5">
        <f t="shared" si="399"/>
        <v>1.0024500000000001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t="s">
        <v>8269</v>
      </c>
      <c r="T3689" t="b">
        <v>1</v>
      </c>
      <c r="U3689" t="str">
        <f t="shared" si="405"/>
        <v>Successful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8245</v>
      </c>
      <c r="I3690" s="10">
        <f t="shared" si="403"/>
        <v>41859.787083333329</v>
      </c>
      <c r="J3690" s="10">
        <f t="shared" si="404"/>
        <v>41829.787083333329</v>
      </c>
      <c r="K3690">
        <v>1407524004</v>
      </c>
      <c r="L3690">
        <v>1404932004</v>
      </c>
      <c r="M3690" t="b">
        <v>0</v>
      </c>
      <c r="N3690">
        <v>39</v>
      </c>
      <c r="O3690" s="5">
        <f t="shared" si="399"/>
        <v>1.0916666666666666</v>
      </c>
      <c r="P3690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t="s">
        <v>8269</v>
      </c>
      <c r="T3690" t="b">
        <v>1</v>
      </c>
      <c r="U3690" t="str">
        <f t="shared" si="405"/>
        <v>Successful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8244</v>
      </c>
      <c r="I3691" s="10">
        <f t="shared" si="403"/>
        <v>42176.934027777781</v>
      </c>
      <c r="J3691" s="10">
        <f t="shared" si="404"/>
        <v>42147.826840277776</v>
      </c>
      <c r="K3691">
        <v>1434925500</v>
      </c>
      <c r="L3691">
        <v>1432410639</v>
      </c>
      <c r="M3691" t="b">
        <v>0</v>
      </c>
      <c r="N3691">
        <v>62</v>
      </c>
      <c r="O3691" s="5">
        <f t="shared" si="399"/>
        <v>1.1833333333333333</v>
      </c>
      <c r="P3691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t="s">
        <v>8269</v>
      </c>
      <c r="T3691" t="b">
        <v>1</v>
      </c>
      <c r="U3691" t="str">
        <f t="shared" si="405"/>
        <v>Successful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8244</v>
      </c>
      <c r="I3692" s="10">
        <f t="shared" si="403"/>
        <v>41970.639849537038</v>
      </c>
      <c r="J3692" s="10">
        <f t="shared" si="404"/>
        <v>41940.598182870366</v>
      </c>
      <c r="K3692">
        <v>1417101683</v>
      </c>
      <c r="L3692">
        <v>1414506083</v>
      </c>
      <c r="M3692" t="b">
        <v>0</v>
      </c>
      <c r="N3692">
        <v>31</v>
      </c>
      <c r="O3692" s="5">
        <f t="shared" si="399"/>
        <v>1.2</v>
      </c>
      <c r="P3692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t="s">
        <v>8269</v>
      </c>
      <c r="T3692" t="b">
        <v>1</v>
      </c>
      <c r="U3692" t="str">
        <f t="shared" si="405"/>
        <v>Successful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8244</v>
      </c>
      <c r="I3693" s="10">
        <f t="shared" si="403"/>
        <v>42065.207638888889</v>
      </c>
      <c r="J3693" s="10">
        <f t="shared" si="404"/>
        <v>42020.700567129628</v>
      </c>
      <c r="K3693">
        <v>1425272340</v>
      </c>
      <c r="L3693">
        <v>1421426929</v>
      </c>
      <c r="M3693" t="b">
        <v>0</v>
      </c>
      <c r="N3693">
        <v>274</v>
      </c>
      <c r="O3693" s="5">
        <f t="shared" si="399"/>
        <v>1.2796000000000001</v>
      </c>
      <c r="P369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t="s">
        <v>8269</v>
      </c>
      <c r="T3693" t="b">
        <v>1</v>
      </c>
      <c r="U3693" t="str">
        <f t="shared" si="405"/>
        <v>Successful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8244</v>
      </c>
      <c r="I3694" s="10">
        <f t="shared" si="403"/>
        <v>41901</v>
      </c>
      <c r="J3694" s="10">
        <f t="shared" si="404"/>
        <v>41891.96503472222</v>
      </c>
      <c r="K3694">
        <v>1411084800</v>
      </c>
      <c r="L3694">
        <v>1410304179</v>
      </c>
      <c r="M3694" t="b">
        <v>0</v>
      </c>
      <c r="N3694">
        <v>17</v>
      </c>
      <c r="O3694" s="5">
        <f t="shared" si="399"/>
        <v>1.26</v>
      </c>
      <c r="P3694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t="s">
        <v>8269</v>
      </c>
      <c r="T3694" t="b">
        <v>1</v>
      </c>
      <c r="U3694" t="str">
        <f t="shared" si="405"/>
        <v>Successful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8245</v>
      </c>
      <c r="I3695" s="10">
        <f t="shared" si="403"/>
        <v>42338.9375</v>
      </c>
      <c r="J3695" s="10">
        <f t="shared" si="404"/>
        <v>42309.191307870366</v>
      </c>
      <c r="K3695">
        <v>1448922600</v>
      </c>
      <c r="L3695">
        <v>1446352529</v>
      </c>
      <c r="M3695" t="b">
        <v>0</v>
      </c>
      <c r="N3695">
        <v>14</v>
      </c>
      <c r="O3695" s="5">
        <f t="shared" si="399"/>
        <v>1.2912912912912913</v>
      </c>
      <c r="P369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t="s">
        <v>8269</v>
      </c>
      <c r="T3695" t="b">
        <v>1</v>
      </c>
      <c r="U3695" t="str">
        <f t="shared" si="405"/>
        <v>Successful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8244</v>
      </c>
      <c r="I3696" s="10">
        <f t="shared" si="403"/>
        <v>42527.083333333328</v>
      </c>
      <c r="J3696" s="10">
        <f t="shared" si="404"/>
        <v>42490.133877314816</v>
      </c>
      <c r="K3696">
        <v>1465178400</v>
      </c>
      <c r="L3696">
        <v>1461985967</v>
      </c>
      <c r="M3696" t="b">
        <v>0</v>
      </c>
      <c r="N3696">
        <v>60</v>
      </c>
      <c r="O3696" s="5">
        <f t="shared" si="399"/>
        <v>1.0742857142857143</v>
      </c>
      <c r="P3696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t="s">
        <v>8269</v>
      </c>
      <c r="T3696" t="b">
        <v>1</v>
      </c>
      <c r="U3696" t="str">
        <f t="shared" si="405"/>
        <v>Successful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8244</v>
      </c>
      <c r="I3697" s="10">
        <f t="shared" si="403"/>
        <v>42015.870486111111</v>
      </c>
      <c r="J3697" s="10">
        <f t="shared" si="404"/>
        <v>41995.870486111111</v>
      </c>
      <c r="K3697">
        <v>1421009610</v>
      </c>
      <c r="L3697">
        <v>1419281610</v>
      </c>
      <c r="M3697" t="b">
        <v>0</v>
      </c>
      <c r="N3697">
        <v>33</v>
      </c>
      <c r="O3697" s="5">
        <f t="shared" si="399"/>
        <v>1.00125</v>
      </c>
      <c r="P369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t="s">
        <v>8269</v>
      </c>
      <c r="T3697" t="b">
        <v>1</v>
      </c>
      <c r="U3697" t="str">
        <f t="shared" si="405"/>
        <v>Successful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8245</v>
      </c>
      <c r="I3698" s="10">
        <f t="shared" si="403"/>
        <v>42048.617083333331</v>
      </c>
      <c r="J3698" s="10">
        <f t="shared" si="404"/>
        <v>41988.617083333331</v>
      </c>
      <c r="K3698">
        <v>1423838916</v>
      </c>
      <c r="L3698">
        <v>1418654916</v>
      </c>
      <c r="M3698" t="b">
        <v>0</v>
      </c>
      <c r="N3698">
        <v>78</v>
      </c>
      <c r="O3698" s="5">
        <f t="shared" si="399"/>
        <v>1.55</v>
      </c>
      <c r="P3698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t="s">
        <v>8269</v>
      </c>
      <c r="T3698" t="b">
        <v>1</v>
      </c>
      <c r="U3698" t="str">
        <f t="shared" si="405"/>
        <v>Successful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8245</v>
      </c>
      <c r="I3699" s="10">
        <f t="shared" si="403"/>
        <v>42500.465833333335</v>
      </c>
      <c r="J3699" s="10">
        <f t="shared" si="404"/>
        <v>42479.465833333335</v>
      </c>
      <c r="K3699">
        <v>1462878648</v>
      </c>
      <c r="L3699">
        <v>1461064248</v>
      </c>
      <c r="M3699" t="b">
        <v>0</v>
      </c>
      <c r="N3699">
        <v>30</v>
      </c>
      <c r="O3699" s="5">
        <f t="shared" si="399"/>
        <v>1.08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t="s">
        <v>8269</v>
      </c>
      <c r="T3699" t="b">
        <v>1</v>
      </c>
      <c r="U3699" t="str">
        <f t="shared" si="405"/>
        <v>Successful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8244</v>
      </c>
      <c r="I3700" s="10">
        <f t="shared" si="403"/>
        <v>42431.806562500002</v>
      </c>
      <c r="J3700" s="10">
        <f t="shared" si="404"/>
        <v>42401.806562500002</v>
      </c>
      <c r="K3700">
        <v>1456946487</v>
      </c>
      <c r="L3700">
        <v>1454354487</v>
      </c>
      <c r="M3700" t="b">
        <v>0</v>
      </c>
      <c r="N3700">
        <v>136</v>
      </c>
      <c r="O3700" s="5">
        <f t="shared" si="399"/>
        <v>1.1052</v>
      </c>
      <c r="P3700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t="s">
        <v>8269</v>
      </c>
      <c r="T3700" t="b">
        <v>1</v>
      </c>
      <c r="U3700" t="str">
        <f t="shared" si="405"/>
        <v>Successful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8244</v>
      </c>
      <c r="I3701" s="10">
        <f t="shared" si="403"/>
        <v>41927.602037037039</v>
      </c>
      <c r="J3701" s="10">
        <f t="shared" si="404"/>
        <v>41897.602037037039</v>
      </c>
      <c r="K3701">
        <v>1413383216</v>
      </c>
      <c r="L3701">
        <v>1410791216</v>
      </c>
      <c r="M3701" t="b">
        <v>0</v>
      </c>
      <c r="N3701">
        <v>40</v>
      </c>
      <c r="O3701" s="5">
        <f t="shared" si="399"/>
        <v>1.008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t="s">
        <v>8269</v>
      </c>
      <c r="T3701" t="b">
        <v>1</v>
      </c>
      <c r="U3701" t="str">
        <f t="shared" si="405"/>
        <v>Successful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8244</v>
      </c>
      <c r="I3702" s="10">
        <f t="shared" si="403"/>
        <v>41912.666666666664</v>
      </c>
      <c r="J3702" s="10">
        <f t="shared" si="404"/>
        <v>41882.585648148146</v>
      </c>
      <c r="K3702">
        <v>1412092800</v>
      </c>
      <c r="L3702">
        <v>1409493800</v>
      </c>
      <c r="M3702" t="b">
        <v>0</v>
      </c>
      <c r="N3702">
        <v>18</v>
      </c>
      <c r="O3702" s="5">
        <f t="shared" si="399"/>
        <v>1.212</v>
      </c>
      <c r="P3702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t="s">
        <v>8269</v>
      </c>
      <c r="T3702" t="b">
        <v>1</v>
      </c>
      <c r="U3702" t="str">
        <f t="shared" si="405"/>
        <v>Successful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8245</v>
      </c>
      <c r="I3703" s="10">
        <f t="shared" si="403"/>
        <v>42159.541585648149</v>
      </c>
      <c r="J3703" s="10">
        <f t="shared" si="404"/>
        <v>42129.541585648149</v>
      </c>
      <c r="K3703">
        <v>1433422793</v>
      </c>
      <c r="L3703">
        <v>1430830793</v>
      </c>
      <c r="M3703" t="b">
        <v>0</v>
      </c>
      <c r="N3703">
        <v>39</v>
      </c>
      <c r="O3703" s="5">
        <f t="shared" si="399"/>
        <v>1.0033333333333334</v>
      </c>
      <c r="P370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t="s">
        <v>8269</v>
      </c>
      <c r="T3703" t="b">
        <v>1</v>
      </c>
      <c r="U3703" t="str">
        <f t="shared" si="405"/>
        <v>Successful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8245</v>
      </c>
      <c r="I3704" s="10">
        <f t="shared" si="403"/>
        <v>42561.957638888889</v>
      </c>
      <c r="J3704" s="10">
        <f t="shared" si="404"/>
        <v>42524.53800925926</v>
      </c>
      <c r="K3704">
        <v>1468191540</v>
      </c>
      <c r="L3704">
        <v>1464958484</v>
      </c>
      <c r="M3704" t="b">
        <v>0</v>
      </c>
      <c r="N3704">
        <v>21</v>
      </c>
      <c r="O3704" s="5">
        <f t="shared" si="399"/>
        <v>1.0916666666666666</v>
      </c>
      <c r="P3704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t="s">
        <v>8269</v>
      </c>
      <c r="T3704" t="b">
        <v>1</v>
      </c>
      <c r="U3704" t="str">
        <f t="shared" si="405"/>
        <v>Successful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8244</v>
      </c>
      <c r="I3705" s="10">
        <f t="shared" si="403"/>
        <v>42595.290972222225</v>
      </c>
      <c r="J3705" s="10">
        <f t="shared" si="404"/>
        <v>42556.504490740743</v>
      </c>
      <c r="K3705">
        <v>1471071540</v>
      </c>
      <c r="L3705">
        <v>1467720388</v>
      </c>
      <c r="M3705" t="b">
        <v>0</v>
      </c>
      <c r="N3705">
        <v>30</v>
      </c>
      <c r="O3705" s="5">
        <f t="shared" si="399"/>
        <v>1.2342857142857142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t="s">
        <v>8269</v>
      </c>
      <c r="T3705" t="b">
        <v>1</v>
      </c>
      <c r="U3705" t="str">
        <f t="shared" si="405"/>
        <v>Successful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8245</v>
      </c>
      <c r="I3706" s="10">
        <f t="shared" si="403"/>
        <v>42521.689745370371</v>
      </c>
      <c r="J3706" s="10">
        <f t="shared" si="404"/>
        <v>42461.689745370371</v>
      </c>
      <c r="K3706">
        <v>1464712394</v>
      </c>
      <c r="L3706">
        <v>1459528394</v>
      </c>
      <c r="M3706" t="b">
        <v>0</v>
      </c>
      <c r="N3706">
        <v>27</v>
      </c>
      <c r="O3706" s="5">
        <f t="shared" si="399"/>
        <v>1.3633666666666666</v>
      </c>
      <c r="P3706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t="s">
        <v>8269</v>
      </c>
      <c r="T3706" t="b">
        <v>1</v>
      </c>
      <c r="U3706" t="str">
        <f t="shared" si="405"/>
        <v>Successful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8244</v>
      </c>
      <c r="I3707" s="10">
        <f t="shared" si="403"/>
        <v>41813.75</v>
      </c>
      <c r="J3707" s="10">
        <f t="shared" si="404"/>
        <v>41792.542986111112</v>
      </c>
      <c r="K3707">
        <v>1403546400</v>
      </c>
      <c r="L3707">
        <v>1401714114</v>
      </c>
      <c r="M3707" t="b">
        <v>0</v>
      </c>
      <c r="N3707">
        <v>35</v>
      </c>
      <c r="O3707" s="5">
        <f t="shared" si="399"/>
        <v>1.0346657233816767</v>
      </c>
      <c r="P370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t="s">
        <v>8269</v>
      </c>
      <c r="T3707" t="b">
        <v>1</v>
      </c>
      <c r="U3707" t="str">
        <f t="shared" si="405"/>
        <v>Successful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8244</v>
      </c>
      <c r="I3708" s="10">
        <f t="shared" si="403"/>
        <v>41894.913761574076</v>
      </c>
      <c r="J3708" s="10">
        <f t="shared" si="404"/>
        <v>41879.913761574076</v>
      </c>
      <c r="K3708">
        <v>1410558949</v>
      </c>
      <c r="L3708">
        <v>1409262949</v>
      </c>
      <c r="M3708" t="b">
        <v>0</v>
      </c>
      <c r="N3708">
        <v>13</v>
      </c>
      <c r="O3708" s="5">
        <f t="shared" si="399"/>
        <v>1.2133333333333334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t="s">
        <v>8269</v>
      </c>
      <c r="T3708" t="b">
        <v>1</v>
      </c>
      <c r="U3708" t="str">
        <f t="shared" si="405"/>
        <v>Successful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8244</v>
      </c>
      <c r="I3709" s="10">
        <f t="shared" si="403"/>
        <v>42573.226388888885</v>
      </c>
      <c r="J3709" s="10">
        <f t="shared" si="404"/>
        <v>42552.048356481479</v>
      </c>
      <c r="K3709">
        <v>1469165160</v>
      </c>
      <c r="L3709">
        <v>1467335378</v>
      </c>
      <c r="M3709" t="b">
        <v>0</v>
      </c>
      <c r="N3709">
        <v>23</v>
      </c>
      <c r="O3709" s="5">
        <f t="shared" si="399"/>
        <v>1.86</v>
      </c>
      <c r="P3709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t="s">
        <v>8269</v>
      </c>
      <c r="T3709" t="b">
        <v>1</v>
      </c>
      <c r="U3709" t="str">
        <f t="shared" si="405"/>
        <v>Successful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8244</v>
      </c>
      <c r="I3710" s="10">
        <f t="shared" si="403"/>
        <v>41824.142199074078</v>
      </c>
      <c r="J3710" s="10">
        <f t="shared" si="404"/>
        <v>41810.142199074078</v>
      </c>
      <c r="K3710">
        <v>1404444286</v>
      </c>
      <c r="L3710">
        <v>1403234686</v>
      </c>
      <c r="M3710" t="b">
        <v>0</v>
      </c>
      <c r="N3710">
        <v>39</v>
      </c>
      <c r="O3710" s="5">
        <f t="shared" si="399"/>
        <v>3</v>
      </c>
      <c r="P3710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t="s">
        <v>8269</v>
      </c>
      <c r="T3710" t="b">
        <v>1</v>
      </c>
      <c r="U3710" t="str">
        <f t="shared" si="405"/>
        <v>Successful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8245</v>
      </c>
      <c r="I3711" s="10">
        <f t="shared" si="403"/>
        <v>41815.707708333335</v>
      </c>
      <c r="J3711" s="10">
        <f t="shared" si="404"/>
        <v>41785.707708333335</v>
      </c>
      <c r="K3711">
        <v>1403715546</v>
      </c>
      <c r="L3711">
        <v>1401123546</v>
      </c>
      <c r="M3711" t="b">
        <v>0</v>
      </c>
      <c r="N3711">
        <v>35</v>
      </c>
      <c r="O3711" s="5">
        <f t="shared" si="399"/>
        <v>1.0825</v>
      </c>
      <c r="P3711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t="s">
        <v>8269</v>
      </c>
      <c r="T3711" t="b">
        <v>1</v>
      </c>
      <c r="U3711" t="str">
        <f t="shared" si="405"/>
        <v>Successful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8244</v>
      </c>
      <c r="I3712" s="10">
        <f t="shared" si="403"/>
        <v>42097.576249999998</v>
      </c>
      <c r="J3712" s="10">
        <f t="shared" si="404"/>
        <v>42072.576249999998</v>
      </c>
      <c r="K3712">
        <v>1428068988</v>
      </c>
      <c r="L3712">
        <v>1425908988</v>
      </c>
      <c r="M3712" t="b">
        <v>0</v>
      </c>
      <c r="N3712">
        <v>27</v>
      </c>
      <c r="O3712" s="5">
        <f t="shared" si="399"/>
        <v>1.4115384615384616</v>
      </c>
      <c r="P3712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t="s">
        <v>8269</v>
      </c>
      <c r="T3712" t="b">
        <v>1</v>
      </c>
      <c r="U3712" t="str">
        <f t="shared" si="405"/>
        <v>Successful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8244</v>
      </c>
      <c r="I3713" s="10">
        <f t="shared" si="403"/>
        <v>41805.666666666664</v>
      </c>
      <c r="J3713" s="10">
        <f t="shared" si="404"/>
        <v>41779.724224537036</v>
      </c>
      <c r="K3713">
        <v>1402848000</v>
      </c>
      <c r="L3713">
        <v>1400606573</v>
      </c>
      <c r="M3713" t="b">
        <v>0</v>
      </c>
      <c r="N3713">
        <v>21</v>
      </c>
      <c r="O3713" s="5">
        <f t="shared" si="399"/>
        <v>1.1399999999999999</v>
      </c>
      <c r="P371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t="s">
        <v>8269</v>
      </c>
      <c r="T3713" t="b">
        <v>1</v>
      </c>
      <c r="U3713" t="str">
        <f t="shared" si="405"/>
        <v>Successful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8244</v>
      </c>
      <c r="I3714" s="10">
        <f t="shared" si="403"/>
        <v>42155.290972222225</v>
      </c>
      <c r="J3714" s="10">
        <f t="shared" si="404"/>
        <v>42134.172071759254</v>
      </c>
      <c r="K3714">
        <v>1433055540</v>
      </c>
      <c r="L3714">
        <v>1431230867</v>
      </c>
      <c r="M3714" t="b">
        <v>0</v>
      </c>
      <c r="N3714">
        <v>104</v>
      </c>
      <c r="O3714" s="5">
        <f t="shared" ref="O3714:O3777" si="406">E3714/D3714</f>
        <v>1.5373333333333334</v>
      </c>
      <c r="P3714">
        <f t="shared" ref="P3714:P3777" si="407">IFERROR((E3714/N3714),"Received No Donations")</f>
        <v>110.86538461538461</v>
      </c>
      <c r="Q3714" t="str">
        <f t="shared" ref="Q3714:Q3777" si="408">LEFT(S3714,FIND("/",S3714)-1)</f>
        <v>theater</v>
      </c>
      <c r="R3714" t="str">
        <f t="shared" ref="R3714:R3777" si="409">RIGHT(S3714,LEN(S3714)-FIND("/",S3714))</f>
        <v>plays</v>
      </c>
      <c r="S3714" t="s">
        <v>8269</v>
      </c>
      <c r="T3714" t="b">
        <v>1</v>
      </c>
      <c r="U3714" t="str">
        <f t="shared" si="405"/>
        <v>Successful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8244</v>
      </c>
      <c r="I3715" s="10">
        <f t="shared" ref="I3715:I3778" si="410">((K3715/86400)/IF(LEN(K3715)=13,1000,1))+DATE(1970,1,1)</f>
        <v>42525.738032407404</v>
      </c>
      <c r="J3715" s="10">
        <f t="shared" ref="J3715:J3778" si="411">((L3715/86400)/IF(LEN(L3715)=13,1000,1))+DATE(1970,1,1)</f>
        <v>42505.738032407404</v>
      </c>
      <c r="K3715">
        <v>1465062166</v>
      </c>
      <c r="L3715">
        <v>1463334166</v>
      </c>
      <c r="M3715" t="b">
        <v>0</v>
      </c>
      <c r="N3715">
        <v>19</v>
      </c>
      <c r="O3715" s="5">
        <f t="shared" si="406"/>
        <v>1.0149999999999999</v>
      </c>
      <c r="P3715">
        <f t="shared" si="407"/>
        <v>106.84210526315789</v>
      </c>
      <c r="Q3715" t="str">
        <f t="shared" si="408"/>
        <v>theater</v>
      </c>
      <c r="R3715" t="str">
        <f t="shared" si="409"/>
        <v>plays</v>
      </c>
      <c r="S3715" t="s">
        <v>8269</v>
      </c>
      <c r="T3715" t="b">
        <v>1</v>
      </c>
      <c r="U3715" t="str">
        <f t="shared" ref="U3715:U3778" si="412">IF(F3715="successful","Successful","Unsuccessful")</f>
        <v>Successful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8244</v>
      </c>
      <c r="I3716" s="10">
        <f t="shared" si="410"/>
        <v>42150.165972222225</v>
      </c>
      <c r="J3716" s="10">
        <f t="shared" si="411"/>
        <v>42118.556331018517</v>
      </c>
      <c r="K3716">
        <v>1432612740</v>
      </c>
      <c r="L3716">
        <v>1429881667</v>
      </c>
      <c r="M3716" t="b">
        <v>0</v>
      </c>
      <c r="N3716">
        <v>97</v>
      </c>
      <c r="O3716" s="5">
        <f t="shared" si="406"/>
        <v>1.0235000000000001</v>
      </c>
      <c r="P3716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t="s">
        <v>8269</v>
      </c>
      <c r="T3716" t="b">
        <v>1</v>
      </c>
      <c r="U3716" t="str">
        <f t="shared" si="412"/>
        <v>Successful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8245</v>
      </c>
      <c r="I3717" s="10">
        <f t="shared" si="410"/>
        <v>42094.536111111112</v>
      </c>
      <c r="J3717" s="10">
        <f t="shared" si="411"/>
        <v>42036.995590277773</v>
      </c>
      <c r="K3717">
        <v>1427806320</v>
      </c>
      <c r="L3717">
        <v>1422834819</v>
      </c>
      <c r="M3717" t="b">
        <v>0</v>
      </c>
      <c r="N3717">
        <v>27</v>
      </c>
      <c r="O3717" s="5">
        <f t="shared" si="406"/>
        <v>1.0257142857142858</v>
      </c>
      <c r="P371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t="s">
        <v>8269</v>
      </c>
      <c r="T3717" t="b">
        <v>1</v>
      </c>
      <c r="U3717" t="str">
        <f t="shared" si="412"/>
        <v>Successful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8244</v>
      </c>
      <c r="I3718" s="10">
        <f t="shared" si="410"/>
        <v>42390.887835648144</v>
      </c>
      <c r="J3718" s="10">
        <f t="shared" si="411"/>
        <v>42360.887835648144</v>
      </c>
      <c r="K3718">
        <v>1453411109</v>
      </c>
      <c r="L3718">
        <v>1450819109</v>
      </c>
      <c r="M3718" t="b">
        <v>0</v>
      </c>
      <c r="N3718">
        <v>24</v>
      </c>
      <c r="O3718" s="5">
        <f t="shared" si="406"/>
        <v>1.5575000000000001</v>
      </c>
      <c r="P3718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t="s">
        <v>8269</v>
      </c>
      <c r="T3718" t="b">
        <v>1</v>
      </c>
      <c r="U3718" t="str">
        <f t="shared" si="412"/>
        <v>Successful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8245</v>
      </c>
      <c r="I3719" s="10">
        <f t="shared" si="410"/>
        <v>42133.866307870368</v>
      </c>
      <c r="J3719" s="10">
        <f t="shared" si="411"/>
        <v>42102.866307870368</v>
      </c>
      <c r="K3719">
        <v>1431204449</v>
      </c>
      <c r="L3719">
        <v>1428526049</v>
      </c>
      <c r="M3719" t="b">
        <v>0</v>
      </c>
      <c r="N3719">
        <v>13</v>
      </c>
      <c r="O3719" s="5">
        <f t="shared" si="406"/>
        <v>1.0075000000000001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t="s">
        <v>8269</v>
      </c>
      <c r="T3719" t="b">
        <v>1</v>
      </c>
      <c r="U3719" t="str">
        <f t="shared" si="412"/>
        <v>Successful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8245</v>
      </c>
      <c r="I3720" s="10">
        <f t="shared" si="410"/>
        <v>42062.716145833328</v>
      </c>
      <c r="J3720" s="10">
        <f t="shared" si="411"/>
        <v>42032.716145833328</v>
      </c>
      <c r="K3720">
        <v>1425057075</v>
      </c>
      <c r="L3720">
        <v>1422465075</v>
      </c>
      <c r="M3720" t="b">
        <v>0</v>
      </c>
      <c r="N3720">
        <v>46</v>
      </c>
      <c r="O3720" s="5">
        <f t="shared" si="406"/>
        <v>2.3940000000000001</v>
      </c>
      <c r="P3720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t="s">
        <v>8269</v>
      </c>
      <c r="T3720" t="b">
        <v>1</v>
      </c>
      <c r="U3720" t="str">
        <f t="shared" si="412"/>
        <v>Successful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8245</v>
      </c>
      <c r="I3721" s="10">
        <f t="shared" si="410"/>
        <v>42177.729930555557</v>
      </c>
      <c r="J3721" s="10">
        <f t="shared" si="411"/>
        <v>42147.729930555557</v>
      </c>
      <c r="K3721">
        <v>1434994266</v>
      </c>
      <c r="L3721">
        <v>1432402266</v>
      </c>
      <c r="M3721" t="b">
        <v>0</v>
      </c>
      <c r="N3721">
        <v>4</v>
      </c>
      <c r="O3721" s="5">
        <f t="shared" si="406"/>
        <v>2.1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t="s">
        <v>8269</v>
      </c>
      <c r="T3721" t="b">
        <v>1</v>
      </c>
      <c r="U3721" t="str">
        <f t="shared" si="412"/>
        <v>Successful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8244</v>
      </c>
      <c r="I3722" s="10">
        <f t="shared" si="410"/>
        <v>42187.993125000001</v>
      </c>
      <c r="J3722" s="10">
        <f t="shared" si="411"/>
        <v>42165.993125000001</v>
      </c>
      <c r="K3722">
        <v>1435881006</v>
      </c>
      <c r="L3722">
        <v>1433980206</v>
      </c>
      <c r="M3722" t="b">
        <v>0</v>
      </c>
      <c r="N3722">
        <v>40</v>
      </c>
      <c r="O3722" s="5">
        <f t="shared" si="406"/>
        <v>1.0451515151515152</v>
      </c>
      <c r="P3722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t="s">
        <v>8269</v>
      </c>
      <c r="T3722" t="b">
        <v>1</v>
      </c>
      <c r="U3722" t="str">
        <f t="shared" si="412"/>
        <v>Successful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8244</v>
      </c>
      <c r="I3723" s="10">
        <f t="shared" si="410"/>
        <v>41948.977824074071</v>
      </c>
      <c r="J3723" s="10">
        <f t="shared" si="411"/>
        <v>41927.936157407406</v>
      </c>
      <c r="K3723">
        <v>1415230084</v>
      </c>
      <c r="L3723">
        <v>1413412084</v>
      </c>
      <c r="M3723" t="b">
        <v>0</v>
      </c>
      <c r="N3723">
        <v>44</v>
      </c>
      <c r="O3723" s="5">
        <f t="shared" si="406"/>
        <v>1.008</v>
      </c>
      <c r="P372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t="s">
        <v>8269</v>
      </c>
      <c r="T3723" t="b">
        <v>1</v>
      </c>
      <c r="U3723" t="str">
        <f t="shared" si="412"/>
        <v>Successful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8249</v>
      </c>
      <c r="I3724" s="10">
        <f t="shared" si="410"/>
        <v>42411.957638888889</v>
      </c>
      <c r="J3724" s="10">
        <f t="shared" si="411"/>
        <v>42381.671840277777</v>
      </c>
      <c r="K3724">
        <v>1455231540</v>
      </c>
      <c r="L3724">
        <v>1452614847</v>
      </c>
      <c r="M3724" t="b">
        <v>0</v>
      </c>
      <c r="N3724">
        <v>35</v>
      </c>
      <c r="O3724" s="5">
        <f t="shared" si="406"/>
        <v>1.1120000000000001</v>
      </c>
      <c r="P3724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t="s">
        <v>8269</v>
      </c>
      <c r="T3724" t="b">
        <v>1</v>
      </c>
      <c r="U3724" t="str">
        <f t="shared" si="412"/>
        <v>Successful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8245</v>
      </c>
      <c r="I3725" s="10">
        <f t="shared" si="410"/>
        <v>41973.794699074075</v>
      </c>
      <c r="J3725" s="10">
        <f t="shared" si="411"/>
        <v>41943.753032407403</v>
      </c>
      <c r="K3725">
        <v>1417374262</v>
      </c>
      <c r="L3725">
        <v>1414778662</v>
      </c>
      <c r="M3725" t="b">
        <v>0</v>
      </c>
      <c r="N3725">
        <v>63</v>
      </c>
      <c r="O3725" s="5">
        <f t="shared" si="406"/>
        <v>1.0204444444444445</v>
      </c>
      <c r="P372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t="s">
        <v>8269</v>
      </c>
      <c r="T3725" t="b">
        <v>1</v>
      </c>
      <c r="U3725" t="str">
        <f t="shared" si="412"/>
        <v>Successful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8245</v>
      </c>
      <c r="I3726" s="10">
        <f t="shared" si="410"/>
        <v>42494.958333333328</v>
      </c>
      <c r="J3726" s="10">
        <f t="shared" si="411"/>
        <v>42465.491435185184</v>
      </c>
      <c r="K3726">
        <v>1462402800</v>
      </c>
      <c r="L3726">
        <v>1459856860</v>
      </c>
      <c r="M3726" t="b">
        <v>0</v>
      </c>
      <c r="N3726">
        <v>89</v>
      </c>
      <c r="O3726" s="5">
        <f t="shared" si="406"/>
        <v>1.0254767441860466</v>
      </c>
      <c r="P3726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t="s">
        <v>8269</v>
      </c>
      <c r="T3726" t="b">
        <v>1</v>
      </c>
      <c r="U3726" t="str">
        <f t="shared" si="412"/>
        <v>Successful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8245</v>
      </c>
      <c r="I3727" s="10">
        <f t="shared" si="410"/>
        <v>42418.895833333328</v>
      </c>
      <c r="J3727" s="10">
        <f t="shared" si="411"/>
        <v>42401.945219907408</v>
      </c>
      <c r="K3727">
        <v>1455831000</v>
      </c>
      <c r="L3727">
        <v>1454366467</v>
      </c>
      <c r="M3727" t="b">
        <v>0</v>
      </c>
      <c r="N3727">
        <v>15</v>
      </c>
      <c r="O3727" s="5">
        <f t="shared" si="406"/>
        <v>1.27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t="s">
        <v>8269</v>
      </c>
      <c r="T3727" t="b">
        <v>1</v>
      </c>
      <c r="U3727" t="str">
        <f t="shared" si="412"/>
        <v>Successful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8244</v>
      </c>
      <c r="I3728" s="10">
        <f t="shared" si="410"/>
        <v>42489.875</v>
      </c>
      <c r="J3728" s="10">
        <f t="shared" si="411"/>
        <v>42462.140868055554</v>
      </c>
      <c r="K3728">
        <v>1461963600</v>
      </c>
      <c r="L3728">
        <v>1459567371</v>
      </c>
      <c r="M3728" t="b">
        <v>0</v>
      </c>
      <c r="N3728">
        <v>46</v>
      </c>
      <c r="O3728" s="5">
        <f t="shared" si="406"/>
        <v>3.3870588235294119</v>
      </c>
      <c r="P3728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t="s">
        <v>8269</v>
      </c>
      <c r="T3728" t="b">
        <v>1</v>
      </c>
      <c r="U3728" t="str">
        <f t="shared" si="412"/>
        <v>Successful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8244</v>
      </c>
      <c r="I3729" s="10">
        <f t="shared" si="410"/>
        <v>42663.204861111109</v>
      </c>
      <c r="J3729" s="10">
        <f t="shared" si="411"/>
        <v>42632.348310185189</v>
      </c>
      <c r="K3729">
        <v>1476939300</v>
      </c>
      <c r="L3729">
        <v>1474273294</v>
      </c>
      <c r="M3729" t="b">
        <v>0</v>
      </c>
      <c r="N3729">
        <v>33</v>
      </c>
      <c r="O3729" s="5">
        <f t="shared" si="406"/>
        <v>1.0075000000000001</v>
      </c>
      <c r="P3729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t="s">
        <v>8269</v>
      </c>
      <c r="T3729" t="b">
        <v>1</v>
      </c>
      <c r="U3729" t="str">
        <f t="shared" si="412"/>
        <v>Successful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8223</v>
      </c>
      <c r="H3730" t="s">
        <v>8244</v>
      </c>
      <c r="I3730" s="10">
        <f t="shared" si="410"/>
        <v>42235.171018518522</v>
      </c>
      <c r="J3730" s="10">
        <f t="shared" si="411"/>
        <v>42205.171018518522</v>
      </c>
      <c r="K3730">
        <v>1439957176</v>
      </c>
      <c r="L3730">
        <v>1437365176</v>
      </c>
      <c r="M3730" t="b">
        <v>0</v>
      </c>
      <c r="N3730">
        <v>31</v>
      </c>
      <c r="O3730" s="5">
        <f t="shared" si="406"/>
        <v>9.3100000000000002E-2</v>
      </c>
      <c r="P3730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t="s">
        <v>8269</v>
      </c>
      <c r="T3730" t="b">
        <v>0</v>
      </c>
      <c r="U3730" t="str">
        <f t="shared" si="412"/>
        <v>Unsuccessful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8223</v>
      </c>
      <c r="H3731" t="s">
        <v>8244</v>
      </c>
      <c r="I3731" s="10">
        <f t="shared" si="410"/>
        <v>42086.16333333333</v>
      </c>
      <c r="J3731" s="10">
        <f t="shared" si="411"/>
        <v>42041.205000000002</v>
      </c>
      <c r="K3731">
        <v>1427082912</v>
      </c>
      <c r="L3731">
        <v>1423198512</v>
      </c>
      <c r="M3731" t="b">
        <v>0</v>
      </c>
      <c r="N3731">
        <v>5</v>
      </c>
      <c r="O3731" s="5">
        <f t="shared" si="406"/>
        <v>7.2400000000000006E-2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t="s">
        <v>8269</v>
      </c>
      <c r="T3731" t="b">
        <v>0</v>
      </c>
      <c r="U3731" t="str">
        <f t="shared" si="412"/>
        <v>Unsuccessful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8223</v>
      </c>
      <c r="H3732" t="s">
        <v>8244</v>
      </c>
      <c r="I3732" s="10">
        <f t="shared" si="410"/>
        <v>42233.677766203706</v>
      </c>
      <c r="J3732" s="10">
        <f t="shared" si="411"/>
        <v>42203.677766203706</v>
      </c>
      <c r="K3732">
        <v>1439828159</v>
      </c>
      <c r="L3732">
        <v>1437236159</v>
      </c>
      <c r="M3732" t="b">
        <v>0</v>
      </c>
      <c r="N3732">
        <v>1</v>
      </c>
      <c r="O3732" s="5">
        <f t="shared" si="406"/>
        <v>0.1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t="s">
        <v>8269</v>
      </c>
      <c r="T3732" t="b">
        <v>0</v>
      </c>
      <c r="U3732" t="str">
        <f t="shared" si="412"/>
        <v>Unsuccessful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8223</v>
      </c>
      <c r="H3733" t="s">
        <v>8244</v>
      </c>
      <c r="I3733" s="10">
        <f t="shared" si="410"/>
        <v>42014.140972222223</v>
      </c>
      <c r="J3733" s="10">
        <f t="shared" si="411"/>
        <v>41983.752847222218</v>
      </c>
      <c r="K3733">
        <v>1420860180</v>
      </c>
      <c r="L3733">
        <v>1418234646</v>
      </c>
      <c r="M3733" t="b">
        <v>0</v>
      </c>
      <c r="N3733">
        <v>12</v>
      </c>
      <c r="O3733" s="5">
        <f t="shared" si="406"/>
        <v>0.11272727272727273</v>
      </c>
      <c r="P373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t="s">
        <v>8269</v>
      </c>
      <c r="T3733" t="b">
        <v>0</v>
      </c>
      <c r="U3733" t="str">
        <f t="shared" si="412"/>
        <v>Unsuccessful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8232</v>
      </c>
      <c r="H3734" t="s">
        <v>8247</v>
      </c>
      <c r="I3734" s="10">
        <f t="shared" si="410"/>
        <v>42028.5</v>
      </c>
      <c r="J3734" s="10">
        <f t="shared" si="411"/>
        <v>41968.677465277782</v>
      </c>
      <c r="K3734">
        <v>1422100800</v>
      </c>
      <c r="L3734">
        <v>1416932133</v>
      </c>
      <c r="M3734" t="b">
        <v>0</v>
      </c>
      <c r="N3734">
        <v>4</v>
      </c>
      <c r="O3734" s="5">
        <f t="shared" si="406"/>
        <v>0.15411764705882353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t="s">
        <v>8269</v>
      </c>
      <c r="T3734" t="b">
        <v>0</v>
      </c>
      <c r="U3734" t="str">
        <f t="shared" si="412"/>
        <v>Unsuccessful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8223</v>
      </c>
      <c r="H3735" t="s">
        <v>8244</v>
      </c>
      <c r="I3735" s="10">
        <f t="shared" si="410"/>
        <v>42112.9375</v>
      </c>
      <c r="J3735" s="10">
        <f t="shared" si="411"/>
        <v>42103.024398148147</v>
      </c>
      <c r="K3735">
        <v>1429396200</v>
      </c>
      <c r="L3735">
        <v>1428539708</v>
      </c>
      <c r="M3735" t="b">
        <v>0</v>
      </c>
      <c r="N3735">
        <v>0</v>
      </c>
      <c r="O3735" s="5">
        <f t="shared" si="406"/>
        <v>0</v>
      </c>
      <c r="P3735" t="str">
        <f t="shared" si="407"/>
        <v>Received No Donations</v>
      </c>
      <c r="Q3735" t="str">
        <f t="shared" si="408"/>
        <v>theater</v>
      </c>
      <c r="R3735" t="str">
        <f t="shared" si="409"/>
        <v>plays</v>
      </c>
      <c r="S3735" t="s">
        <v>8269</v>
      </c>
      <c r="T3735" t="b">
        <v>0</v>
      </c>
      <c r="U3735" t="str">
        <f t="shared" si="412"/>
        <v>Unsuccessful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8223</v>
      </c>
      <c r="H3736" t="s">
        <v>8244</v>
      </c>
      <c r="I3736" s="10">
        <f t="shared" si="410"/>
        <v>42149.901574074072</v>
      </c>
      <c r="J3736" s="10">
        <f t="shared" si="411"/>
        <v>42089.901574074072</v>
      </c>
      <c r="K3736">
        <v>1432589896</v>
      </c>
      <c r="L3736">
        <v>1427405896</v>
      </c>
      <c r="M3736" t="b">
        <v>0</v>
      </c>
      <c r="N3736">
        <v>7</v>
      </c>
      <c r="O3736" s="5">
        <f t="shared" si="406"/>
        <v>0.28466666666666668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t="s">
        <v>8269</v>
      </c>
      <c r="T3736" t="b">
        <v>0</v>
      </c>
      <c r="U3736" t="str">
        <f t="shared" si="412"/>
        <v>Unsuccessful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8224</v>
      </c>
      <c r="H3737" t="s">
        <v>8245</v>
      </c>
      <c r="I3737" s="10">
        <f t="shared" si="410"/>
        <v>42152.693159722221</v>
      </c>
      <c r="J3737" s="10">
        <f t="shared" si="411"/>
        <v>42122.693159722221</v>
      </c>
      <c r="K3737">
        <v>1432831089</v>
      </c>
      <c r="L3737">
        <v>1430239089</v>
      </c>
      <c r="M3737" t="b">
        <v>0</v>
      </c>
      <c r="N3737">
        <v>2</v>
      </c>
      <c r="O3737" s="5">
        <f t="shared" si="406"/>
        <v>0.13333333333333333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t="s">
        <v>8269</v>
      </c>
      <c r="T3737" t="b">
        <v>0</v>
      </c>
      <c r="U3737" t="str">
        <f t="shared" si="412"/>
        <v>Unsuccessful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8224</v>
      </c>
      <c r="H3738" t="s">
        <v>8245</v>
      </c>
      <c r="I3738" s="10">
        <f t="shared" si="410"/>
        <v>42086.75</v>
      </c>
      <c r="J3738" s="10">
        <f t="shared" si="411"/>
        <v>42048.711724537032</v>
      </c>
      <c r="K3738">
        <v>1427133600</v>
      </c>
      <c r="L3738">
        <v>1423847093</v>
      </c>
      <c r="M3738" t="b">
        <v>0</v>
      </c>
      <c r="N3738">
        <v>1</v>
      </c>
      <c r="O3738" s="5">
        <f t="shared" si="406"/>
        <v>6.6666666666666671E-3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t="s">
        <v>8269</v>
      </c>
      <c r="T3738" t="b">
        <v>0</v>
      </c>
      <c r="U3738" t="str">
        <f t="shared" si="412"/>
        <v>Unsuccessful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8223</v>
      </c>
      <c r="H3739" t="s">
        <v>8244</v>
      </c>
      <c r="I3739" s="10">
        <f t="shared" si="410"/>
        <v>42320.290972222225</v>
      </c>
      <c r="J3739" s="10">
        <f t="shared" si="411"/>
        <v>42297.691006944442</v>
      </c>
      <c r="K3739">
        <v>1447311540</v>
      </c>
      <c r="L3739">
        <v>1445358903</v>
      </c>
      <c r="M3739" t="b">
        <v>0</v>
      </c>
      <c r="N3739">
        <v>4</v>
      </c>
      <c r="O3739" s="5">
        <f t="shared" si="406"/>
        <v>0.21428571428571427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t="s">
        <v>8269</v>
      </c>
      <c r="T3739" t="b">
        <v>0</v>
      </c>
      <c r="U3739" t="str">
        <f t="shared" si="412"/>
        <v>Unsuccessful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8224</v>
      </c>
      <c r="H3740" t="s">
        <v>8245</v>
      </c>
      <c r="I3740" s="10">
        <f t="shared" si="410"/>
        <v>41835.916666666664</v>
      </c>
      <c r="J3740" s="10">
        <f t="shared" si="411"/>
        <v>41813.938715277778</v>
      </c>
      <c r="K3740">
        <v>1405461600</v>
      </c>
      <c r="L3740">
        <v>1403562705</v>
      </c>
      <c r="M3740" t="b">
        <v>0</v>
      </c>
      <c r="N3740">
        <v>6</v>
      </c>
      <c r="O3740" s="5">
        <f t="shared" si="406"/>
        <v>0.18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t="s">
        <v>8269</v>
      </c>
      <c r="T3740" t="b">
        <v>0</v>
      </c>
      <c r="U3740" t="str">
        <f t="shared" si="412"/>
        <v>Unsuccessful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8224</v>
      </c>
      <c r="H3741" t="s">
        <v>8245</v>
      </c>
      <c r="I3741" s="10">
        <f t="shared" si="410"/>
        <v>42568.449861111112</v>
      </c>
      <c r="J3741" s="10">
        <f t="shared" si="411"/>
        <v>42548.449861111112</v>
      </c>
      <c r="K3741">
        <v>1468752468</v>
      </c>
      <c r="L3741">
        <v>1467024468</v>
      </c>
      <c r="M3741" t="b">
        <v>0</v>
      </c>
      <c r="N3741">
        <v>8</v>
      </c>
      <c r="O3741" s="5">
        <f t="shared" si="406"/>
        <v>0.20125000000000001</v>
      </c>
      <c r="P3741">
        <f t="shared" si="407"/>
        <v>100.625</v>
      </c>
      <c r="Q3741" t="str">
        <f t="shared" si="408"/>
        <v>theater</v>
      </c>
      <c r="R3741" t="str">
        <f t="shared" si="409"/>
        <v>plays</v>
      </c>
      <c r="S3741" t="s">
        <v>8269</v>
      </c>
      <c r="T3741" t="b">
        <v>0</v>
      </c>
      <c r="U3741" t="str">
        <f t="shared" si="412"/>
        <v>Unsuccessful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8223</v>
      </c>
      <c r="H3742" t="s">
        <v>8244</v>
      </c>
      <c r="I3742" s="10">
        <f t="shared" si="410"/>
        <v>41863.079143518517</v>
      </c>
      <c r="J3742" s="10">
        <f t="shared" si="411"/>
        <v>41833.089756944442</v>
      </c>
      <c r="K3742">
        <v>1407808438</v>
      </c>
      <c r="L3742">
        <v>1405217355</v>
      </c>
      <c r="M3742" t="b">
        <v>0</v>
      </c>
      <c r="N3742">
        <v>14</v>
      </c>
      <c r="O3742" s="5">
        <f t="shared" si="406"/>
        <v>0.17899999999999999</v>
      </c>
      <c r="P3742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t="s">
        <v>8269</v>
      </c>
      <c r="T3742" t="b">
        <v>0</v>
      </c>
      <c r="U3742" t="str">
        <f t="shared" si="412"/>
        <v>Unsuccessful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8223</v>
      </c>
      <c r="H3743" t="s">
        <v>8244</v>
      </c>
      <c r="I3743" s="10">
        <f t="shared" si="410"/>
        <v>42355.920717592591</v>
      </c>
      <c r="J3743" s="10">
        <f t="shared" si="411"/>
        <v>42325.920717592591</v>
      </c>
      <c r="K3743">
        <v>1450389950</v>
      </c>
      <c r="L3743">
        <v>1447797950</v>
      </c>
      <c r="M3743" t="b">
        <v>0</v>
      </c>
      <c r="N3743">
        <v>0</v>
      </c>
      <c r="O3743" s="5">
        <f t="shared" si="406"/>
        <v>0</v>
      </c>
      <c r="P3743" t="str">
        <f t="shared" si="407"/>
        <v>Received No Donations</v>
      </c>
      <c r="Q3743" t="str">
        <f t="shared" si="408"/>
        <v>theater</v>
      </c>
      <c r="R3743" t="str">
        <f t="shared" si="409"/>
        <v>plays</v>
      </c>
      <c r="S3743" t="s">
        <v>8269</v>
      </c>
      <c r="T3743" t="b">
        <v>0</v>
      </c>
      <c r="U3743" t="str">
        <f t="shared" si="412"/>
        <v>Unsuccessful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8223</v>
      </c>
      <c r="H3744" t="s">
        <v>8244</v>
      </c>
      <c r="I3744" s="10">
        <f t="shared" si="410"/>
        <v>41888.214629629627</v>
      </c>
      <c r="J3744" s="10">
        <f t="shared" si="411"/>
        <v>41858.214629629627</v>
      </c>
      <c r="K3744">
        <v>1409980144</v>
      </c>
      <c r="L3744">
        <v>1407388144</v>
      </c>
      <c r="M3744" t="b">
        <v>0</v>
      </c>
      <c r="N3744">
        <v>4</v>
      </c>
      <c r="O3744" s="5">
        <f t="shared" si="406"/>
        <v>0.02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t="s">
        <v>8269</v>
      </c>
      <c r="T3744" t="b">
        <v>0</v>
      </c>
      <c r="U3744" t="str">
        <f t="shared" si="412"/>
        <v>Unsuccessful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8223</v>
      </c>
      <c r="H3745" t="s">
        <v>8244</v>
      </c>
      <c r="I3745" s="10">
        <f t="shared" si="410"/>
        <v>41823.710231481484</v>
      </c>
      <c r="J3745" s="10">
        <f t="shared" si="411"/>
        <v>41793.710231481484</v>
      </c>
      <c r="K3745">
        <v>1404406964</v>
      </c>
      <c r="L3745">
        <v>1401814964</v>
      </c>
      <c r="M3745" t="b">
        <v>0</v>
      </c>
      <c r="N3745">
        <v>0</v>
      </c>
      <c r="O3745" s="5">
        <f t="shared" si="406"/>
        <v>0</v>
      </c>
      <c r="P3745" t="str">
        <f t="shared" si="407"/>
        <v>Received No Donations</v>
      </c>
      <c r="Q3745" t="str">
        <f t="shared" si="408"/>
        <v>theater</v>
      </c>
      <c r="R3745" t="str">
        <f t="shared" si="409"/>
        <v>plays</v>
      </c>
      <c r="S3745" t="s">
        <v>8269</v>
      </c>
      <c r="T3745" t="b">
        <v>0</v>
      </c>
      <c r="U3745" t="str">
        <f t="shared" si="412"/>
        <v>Unsuccessful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8223</v>
      </c>
      <c r="H3746" t="s">
        <v>8244</v>
      </c>
      <c r="I3746" s="10">
        <f t="shared" si="410"/>
        <v>41825.165972222225</v>
      </c>
      <c r="J3746" s="10">
        <f t="shared" si="411"/>
        <v>41793.814259259263</v>
      </c>
      <c r="K3746">
        <v>1404532740</v>
      </c>
      <c r="L3746">
        <v>1401823952</v>
      </c>
      <c r="M3746" t="b">
        <v>0</v>
      </c>
      <c r="N3746">
        <v>0</v>
      </c>
      <c r="O3746" s="5">
        <f t="shared" si="406"/>
        <v>0</v>
      </c>
      <c r="P3746" t="str">
        <f t="shared" si="407"/>
        <v>Received No Donations</v>
      </c>
      <c r="Q3746" t="str">
        <f t="shared" si="408"/>
        <v>theater</v>
      </c>
      <c r="R3746" t="str">
        <f t="shared" si="409"/>
        <v>plays</v>
      </c>
      <c r="S3746" t="s">
        <v>8269</v>
      </c>
      <c r="T3746" t="b">
        <v>0</v>
      </c>
      <c r="U3746" t="str">
        <f t="shared" si="412"/>
        <v>Unsuccessful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8223</v>
      </c>
      <c r="H3747" t="s">
        <v>8244</v>
      </c>
      <c r="I3747" s="10">
        <f t="shared" si="410"/>
        <v>41861.697939814811</v>
      </c>
      <c r="J3747" s="10">
        <f t="shared" si="411"/>
        <v>41831.697939814811</v>
      </c>
      <c r="K3747">
        <v>1407689102</v>
      </c>
      <c r="L3747">
        <v>1405097102</v>
      </c>
      <c r="M3747" t="b">
        <v>0</v>
      </c>
      <c r="N3747">
        <v>1</v>
      </c>
      <c r="O3747" s="5">
        <f t="shared" si="406"/>
        <v>0.1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t="s">
        <v>8269</v>
      </c>
      <c r="T3747" t="b">
        <v>0</v>
      </c>
      <c r="U3747" t="str">
        <f t="shared" si="412"/>
        <v>Unsuccessful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8223</v>
      </c>
      <c r="H3748" t="s">
        <v>8244</v>
      </c>
      <c r="I3748" s="10">
        <f t="shared" si="410"/>
        <v>42651.389340277776</v>
      </c>
      <c r="J3748" s="10">
        <f t="shared" si="411"/>
        <v>42621.389340277776</v>
      </c>
      <c r="K3748">
        <v>1475918439</v>
      </c>
      <c r="L3748">
        <v>1473326439</v>
      </c>
      <c r="M3748" t="b">
        <v>0</v>
      </c>
      <c r="N3748">
        <v>1</v>
      </c>
      <c r="O3748" s="5">
        <f t="shared" si="406"/>
        <v>2.3764705882352941E-2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t="s">
        <v>8269</v>
      </c>
      <c r="T3748" t="b">
        <v>0</v>
      </c>
      <c r="U3748" t="str">
        <f t="shared" si="412"/>
        <v>Unsuccessful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8224</v>
      </c>
      <c r="H3749" t="s">
        <v>8245</v>
      </c>
      <c r="I3749" s="10">
        <f t="shared" si="410"/>
        <v>42190.957638888889</v>
      </c>
      <c r="J3749" s="10">
        <f t="shared" si="411"/>
        <v>42164.299722222218</v>
      </c>
      <c r="K3749">
        <v>1436137140</v>
      </c>
      <c r="L3749">
        <v>1433833896</v>
      </c>
      <c r="M3749" t="b">
        <v>0</v>
      </c>
      <c r="N3749">
        <v>1</v>
      </c>
      <c r="O3749" s="5">
        <f t="shared" si="406"/>
        <v>0.01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t="s">
        <v>8269</v>
      </c>
      <c r="T3749" t="b">
        <v>0</v>
      </c>
      <c r="U3749" t="str">
        <f t="shared" si="412"/>
        <v>Unsuccessful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8244</v>
      </c>
      <c r="I3750" s="10">
        <f t="shared" si="410"/>
        <v>42416.249305555553</v>
      </c>
      <c r="J3750" s="10">
        <f t="shared" si="411"/>
        <v>42395.706435185188</v>
      </c>
      <c r="K3750">
        <v>1455602340</v>
      </c>
      <c r="L3750">
        <v>1453827436</v>
      </c>
      <c r="M3750" t="b">
        <v>0</v>
      </c>
      <c r="N3750">
        <v>52</v>
      </c>
      <c r="O3750" s="5">
        <f t="shared" si="406"/>
        <v>1.0351999999999999</v>
      </c>
      <c r="P3750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t="s">
        <v>8303</v>
      </c>
      <c r="T3750" t="b">
        <v>1</v>
      </c>
      <c r="U3750" t="str">
        <f t="shared" si="412"/>
        <v>Successful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8244</v>
      </c>
      <c r="I3751" s="10">
        <f t="shared" si="410"/>
        <v>42489.165972222225</v>
      </c>
      <c r="J3751" s="10">
        <f t="shared" si="411"/>
        <v>42458.127175925925</v>
      </c>
      <c r="K3751">
        <v>1461902340</v>
      </c>
      <c r="L3751">
        <v>1459220588</v>
      </c>
      <c r="M3751" t="b">
        <v>0</v>
      </c>
      <c r="N3751">
        <v>7</v>
      </c>
      <c r="O3751" s="5">
        <f t="shared" si="406"/>
        <v>1.05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t="s">
        <v>8303</v>
      </c>
      <c r="T3751" t="b">
        <v>1</v>
      </c>
      <c r="U3751" t="str">
        <f t="shared" si="412"/>
        <v>Successful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8244</v>
      </c>
      <c r="I3752" s="10">
        <f t="shared" si="410"/>
        <v>42045.332638888889</v>
      </c>
      <c r="J3752" s="10">
        <f t="shared" si="411"/>
        <v>42016.981574074074</v>
      </c>
      <c r="K3752">
        <v>1423555140</v>
      </c>
      <c r="L3752">
        <v>1421105608</v>
      </c>
      <c r="M3752" t="b">
        <v>0</v>
      </c>
      <c r="N3752">
        <v>28</v>
      </c>
      <c r="O3752" s="5">
        <f t="shared" si="406"/>
        <v>1.0044999999999999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t="s">
        <v>8303</v>
      </c>
      <c r="T3752" t="b">
        <v>1</v>
      </c>
      <c r="U3752" t="str">
        <f t="shared" si="412"/>
        <v>Successful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8244</v>
      </c>
      <c r="I3753" s="10">
        <f t="shared" si="410"/>
        <v>42462.993900462963</v>
      </c>
      <c r="J3753" s="10">
        <f t="shared" si="411"/>
        <v>42403.035567129627</v>
      </c>
      <c r="K3753">
        <v>1459641073</v>
      </c>
      <c r="L3753">
        <v>1454460673</v>
      </c>
      <c r="M3753" t="b">
        <v>0</v>
      </c>
      <c r="N3753">
        <v>11</v>
      </c>
      <c r="O3753" s="5">
        <f t="shared" si="406"/>
        <v>1.3260000000000001</v>
      </c>
      <c r="P375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t="s">
        <v>8303</v>
      </c>
      <c r="T3753" t="b">
        <v>1</v>
      </c>
      <c r="U3753" t="str">
        <f t="shared" si="412"/>
        <v>Successful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8245</v>
      </c>
      <c r="I3754" s="10">
        <f t="shared" si="410"/>
        <v>42659.875</v>
      </c>
      <c r="J3754" s="10">
        <f t="shared" si="411"/>
        <v>42619.802488425921</v>
      </c>
      <c r="K3754">
        <v>1476651600</v>
      </c>
      <c r="L3754">
        <v>1473189335</v>
      </c>
      <c r="M3754" t="b">
        <v>0</v>
      </c>
      <c r="N3754">
        <v>15</v>
      </c>
      <c r="O3754" s="5">
        <f t="shared" si="406"/>
        <v>1.1299999999999999</v>
      </c>
      <c r="P3754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t="s">
        <v>8303</v>
      </c>
      <c r="T3754" t="b">
        <v>1</v>
      </c>
      <c r="U3754" t="str">
        <f t="shared" si="412"/>
        <v>Successful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8244</v>
      </c>
      <c r="I3755" s="10">
        <f t="shared" si="410"/>
        <v>42158</v>
      </c>
      <c r="J3755" s="10">
        <f t="shared" si="411"/>
        <v>42128.824074074073</v>
      </c>
      <c r="K3755">
        <v>1433289600</v>
      </c>
      <c r="L3755">
        <v>1430768800</v>
      </c>
      <c r="M3755" t="b">
        <v>0</v>
      </c>
      <c r="N3755">
        <v>30</v>
      </c>
      <c r="O3755" s="5">
        <f t="shared" si="406"/>
        <v>1.0334000000000001</v>
      </c>
      <c r="P375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t="s">
        <v>8303</v>
      </c>
      <c r="T3755" t="b">
        <v>1</v>
      </c>
      <c r="U3755" t="str">
        <f t="shared" si="412"/>
        <v>Successful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8244</v>
      </c>
      <c r="I3756" s="10">
        <f t="shared" si="410"/>
        <v>41846.207638888889</v>
      </c>
      <c r="J3756" s="10">
        <f t="shared" si="411"/>
        <v>41808.881215277775</v>
      </c>
      <c r="K3756">
        <v>1406350740</v>
      </c>
      <c r="L3756">
        <v>1403125737</v>
      </c>
      <c r="M3756" t="b">
        <v>0</v>
      </c>
      <c r="N3756">
        <v>27</v>
      </c>
      <c r="O3756" s="5">
        <f t="shared" si="406"/>
        <v>1.2</v>
      </c>
      <c r="P3756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t="s">
        <v>8303</v>
      </c>
      <c r="T3756" t="b">
        <v>1</v>
      </c>
      <c r="U3756" t="str">
        <f t="shared" si="412"/>
        <v>Successful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8245</v>
      </c>
      <c r="I3757" s="10">
        <f t="shared" si="410"/>
        <v>42475.866979166662</v>
      </c>
      <c r="J3757" s="10">
        <f t="shared" si="411"/>
        <v>42445.866979166662</v>
      </c>
      <c r="K3757">
        <v>1460753307</v>
      </c>
      <c r="L3757">
        <v>1458161307</v>
      </c>
      <c r="M3757" t="b">
        <v>0</v>
      </c>
      <c r="N3757">
        <v>28</v>
      </c>
      <c r="O3757" s="5">
        <f t="shared" si="406"/>
        <v>1.2963636363636364</v>
      </c>
      <c r="P375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t="s">
        <v>8303</v>
      </c>
      <c r="T3757" t="b">
        <v>1</v>
      </c>
      <c r="U3757" t="str">
        <f t="shared" si="412"/>
        <v>Successful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8244</v>
      </c>
      <c r="I3758" s="10">
        <f t="shared" si="410"/>
        <v>41801.814791666664</v>
      </c>
      <c r="J3758" s="10">
        <f t="shared" si="411"/>
        <v>41771.814791666664</v>
      </c>
      <c r="K3758">
        <v>1402515198</v>
      </c>
      <c r="L3758">
        <v>1399923198</v>
      </c>
      <c r="M3758" t="b">
        <v>0</v>
      </c>
      <c r="N3758">
        <v>17</v>
      </c>
      <c r="O3758" s="5">
        <f t="shared" si="406"/>
        <v>1.0111111111111111</v>
      </c>
      <c r="P3758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t="s">
        <v>8303</v>
      </c>
      <c r="T3758" t="b">
        <v>1</v>
      </c>
      <c r="U3758" t="str">
        <f t="shared" si="412"/>
        <v>Successful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8244</v>
      </c>
      <c r="I3759" s="10">
        <f t="shared" si="410"/>
        <v>41974.850868055553</v>
      </c>
      <c r="J3759" s="10">
        <f t="shared" si="411"/>
        <v>41954.850868055553</v>
      </c>
      <c r="K3759">
        <v>1417465515</v>
      </c>
      <c r="L3759">
        <v>1415737515</v>
      </c>
      <c r="M3759" t="b">
        <v>0</v>
      </c>
      <c r="N3759">
        <v>50</v>
      </c>
      <c r="O3759" s="5">
        <f t="shared" si="406"/>
        <v>1.0851428571428572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t="s">
        <v>8303</v>
      </c>
      <c r="T3759" t="b">
        <v>1</v>
      </c>
      <c r="U3759" t="str">
        <f t="shared" si="412"/>
        <v>Successful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8244</v>
      </c>
      <c r="I3760" s="10">
        <f t="shared" si="410"/>
        <v>41778.208333333336</v>
      </c>
      <c r="J3760" s="10">
        <f t="shared" si="411"/>
        <v>41747.471504629633</v>
      </c>
      <c r="K3760">
        <v>1400475600</v>
      </c>
      <c r="L3760">
        <v>1397819938</v>
      </c>
      <c r="M3760" t="b">
        <v>0</v>
      </c>
      <c r="N3760">
        <v>26</v>
      </c>
      <c r="O3760" s="5">
        <f t="shared" si="406"/>
        <v>1.0233333333333334</v>
      </c>
      <c r="P3760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t="s">
        <v>8303</v>
      </c>
      <c r="T3760" t="b">
        <v>1</v>
      </c>
      <c r="U3760" t="str">
        <f t="shared" si="412"/>
        <v>Successful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8244</v>
      </c>
      <c r="I3761" s="10">
        <f t="shared" si="410"/>
        <v>42242.108252314814</v>
      </c>
      <c r="J3761" s="10">
        <f t="shared" si="411"/>
        <v>42182.108252314814</v>
      </c>
      <c r="K3761">
        <v>1440556553</v>
      </c>
      <c r="L3761">
        <v>1435372553</v>
      </c>
      <c r="M3761" t="b">
        <v>0</v>
      </c>
      <c r="N3761">
        <v>88</v>
      </c>
      <c r="O3761" s="5">
        <f t="shared" si="406"/>
        <v>1.1024425000000002</v>
      </c>
      <c r="P3761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t="s">
        <v>8303</v>
      </c>
      <c r="T3761" t="b">
        <v>1</v>
      </c>
      <c r="U3761" t="str">
        <f t="shared" si="412"/>
        <v>Successful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8244</v>
      </c>
      <c r="I3762" s="10">
        <f t="shared" si="410"/>
        <v>41764.525300925925</v>
      </c>
      <c r="J3762" s="10">
        <f t="shared" si="411"/>
        <v>41739.525300925925</v>
      </c>
      <c r="K3762">
        <v>1399293386</v>
      </c>
      <c r="L3762">
        <v>1397133386</v>
      </c>
      <c r="M3762" t="b">
        <v>0</v>
      </c>
      <c r="N3762">
        <v>91</v>
      </c>
      <c r="O3762" s="5">
        <f t="shared" si="406"/>
        <v>1.010154</v>
      </c>
      <c r="P3762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t="s">
        <v>8303</v>
      </c>
      <c r="T3762" t="b">
        <v>1</v>
      </c>
      <c r="U3762" t="str">
        <f t="shared" si="412"/>
        <v>Successful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8245</v>
      </c>
      <c r="I3763" s="10">
        <f t="shared" si="410"/>
        <v>42226.958333333328</v>
      </c>
      <c r="J3763" s="10">
        <f t="shared" si="411"/>
        <v>42173.466863425929</v>
      </c>
      <c r="K3763">
        <v>1439247600</v>
      </c>
      <c r="L3763">
        <v>1434625937</v>
      </c>
      <c r="M3763" t="b">
        <v>0</v>
      </c>
      <c r="N3763">
        <v>3</v>
      </c>
      <c r="O3763" s="5">
        <f t="shared" si="406"/>
        <v>1</v>
      </c>
      <c r="P376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t="s">
        <v>8303</v>
      </c>
      <c r="T3763" t="b">
        <v>1</v>
      </c>
      <c r="U3763" t="str">
        <f t="shared" si="412"/>
        <v>Successful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8245</v>
      </c>
      <c r="I3764" s="10">
        <f t="shared" si="410"/>
        <v>42218.813530092593</v>
      </c>
      <c r="J3764" s="10">
        <f t="shared" si="411"/>
        <v>42193.813530092593</v>
      </c>
      <c r="K3764">
        <v>1438543889</v>
      </c>
      <c r="L3764">
        <v>1436383889</v>
      </c>
      <c r="M3764" t="b">
        <v>0</v>
      </c>
      <c r="N3764">
        <v>28</v>
      </c>
      <c r="O3764" s="5">
        <f t="shared" si="406"/>
        <v>1.0624</v>
      </c>
      <c r="P3764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t="s">
        <v>8303</v>
      </c>
      <c r="T3764" t="b">
        <v>1</v>
      </c>
      <c r="U3764" t="str">
        <f t="shared" si="412"/>
        <v>Successful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8244</v>
      </c>
      <c r="I3765" s="10">
        <f t="shared" si="410"/>
        <v>42095.708634259259</v>
      </c>
      <c r="J3765" s="10">
        <f t="shared" si="411"/>
        <v>42065.750300925924</v>
      </c>
      <c r="K3765">
        <v>1427907626</v>
      </c>
      <c r="L3765">
        <v>1425319226</v>
      </c>
      <c r="M3765" t="b">
        <v>0</v>
      </c>
      <c r="N3765">
        <v>77</v>
      </c>
      <c r="O3765" s="5">
        <f t="shared" si="406"/>
        <v>1</v>
      </c>
      <c r="P376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t="s">
        <v>8303</v>
      </c>
      <c r="T3765" t="b">
        <v>1</v>
      </c>
      <c r="U3765" t="str">
        <f t="shared" si="412"/>
        <v>Successful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8244</v>
      </c>
      <c r="I3766" s="10">
        <f t="shared" si="410"/>
        <v>42519.025000000001</v>
      </c>
      <c r="J3766" s="10">
        <f t="shared" si="411"/>
        <v>42499.842962962968</v>
      </c>
      <c r="K3766">
        <v>1464482160</v>
      </c>
      <c r="L3766">
        <v>1462824832</v>
      </c>
      <c r="M3766" t="b">
        <v>0</v>
      </c>
      <c r="N3766">
        <v>27</v>
      </c>
      <c r="O3766" s="5">
        <f t="shared" si="406"/>
        <v>1</v>
      </c>
      <c r="P3766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t="s">
        <v>8303</v>
      </c>
      <c r="T3766" t="b">
        <v>1</v>
      </c>
      <c r="U3766" t="str">
        <f t="shared" si="412"/>
        <v>Successful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8244</v>
      </c>
      <c r="I3767" s="10">
        <f t="shared" si="410"/>
        <v>41850.776412037041</v>
      </c>
      <c r="J3767" s="10">
        <f t="shared" si="411"/>
        <v>41820.776412037041</v>
      </c>
      <c r="K3767">
        <v>1406745482</v>
      </c>
      <c r="L3767">
        <v>1404153482</v>
      </c>
      <c r="M3767" t="b">
        <v>0</v>
      </c>
      <c r="N3767">
        <v>107</v>
      </c>
      <c r="O3767" s="5">
        <f t="shared" si="406"/>
        <v>1.1345714285714286</v>
      </c>
      <c r="P376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t="s">
        <v>8303</v>
      </c>
      <c r="T3767" t="b">
        <v>1</v>
      </c>
      <c r="U3767" t="str">
        <f t="shared" si="412"/>
        <v>Successful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8244</v>
      </c>
      <c r="I3768" s="10">
        <f t="shared" si="410"/>
        <v>41823.167187500003</v>
      </c>
      <c r="J3768" s="10">
        <f t="shared" si="411"/>
        <v>41788.167187500003</v>
      </c>
      <c r="K3768">
        <v>1404360045</v>
      </c>
      <c r="L3768">
        <v>1401336045</v>
      </c>
      <c r="M3768" t="b">
        <v>0</v>
      </c>
      <c r="N3768">
        <v>96</v>
      </c>
      <c r="O3768" s="5">
        <f t="shared" si="406"/>
        <v>1.0265010000000001</v>
      </c>
      <c r="P3768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t="s">
        <v>8303</v>
      </c>
      <c r="T3768" t="b">
        <v>1</v>
      </c>
      <c r="U3768" t="str">
        <f t="shared" si="412"/>
        <v>Successful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8244</v>
      </c>
      <c r="I3769" s="10">
        <f t="shared" si="410"/>
        <v>42064.207638888889</v>
      </c>
      <c r="J3769" s="10">
        <f t="shared" si="411"/>
        <v>42050.019641203704</v>
      </c>
      <c r="K3769">
        <v>1425185940</v>
      </c>
      <c r="L3769">
        <v>1423960097</v>
      </c>
      <c r="M3769" t="b">
        <v>0</v>
      </c>
      <c r="N3769">
        <v>56</v>
      </c>
      <c r="O3769" s="5">
        <f t="shared" si="406"/>
        <v>1.1675</v>
      </c>
      <c r="P3769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t="s">
        <v>8303</v>
      </c>
      <c r="T3769" t="b">
        <v>1</v>
      </c>
      <c r="U3769" t="str">
        <f t="shared" si="412"/>
        <v>Successful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8244</v>
      </c>
      <c r="I3770" s="10">
        <f t="shared" si="410"/>
        <v>41802.727893518517</v>
      </c>
      <c r="J3770" s="10">
        <f t="shared" si="411"/>
        <v>41772.727893518517</v>
      </c>
      <c r="K3770">
        <v>1402594090</v>
      </c>
      <c r="L3770">
        <v>1400002090</v>
      </c>
      <c r="M3770" t="b">
        <v>0</v>
      </c>
      <c r="N3770">
        <v>58</v>
      </c>
      <c r="O3770" s="5">
        <f t="shared" si="406"/>
        <v>1.0765274999999999</v>
      </c>
      <c r="P3770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t="s">
        <v>8303</v>
      </c>
      <c r="T3770" t="b">
        <v>1</v>
      </c>
      <c r="U3770" t="str">
        <f t="shared" si="412"/>
        <v>Successful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8244</v>
      </c>
      <c r="I3771" s="10">
        <f t="shared" si="410"/>
        <v>42475.598136574074</v>
      </c>
      <c r="J3771" s="10">
        <f t="shared" si="411"/>
        <v>42445.598136574074</v>
      </c>
      <c r="K3771">
        <v>1460730079</v>
      </c>
      <c r="L3771">
        <v>1458138079</v>
      </c>
      <c r="M3771" t="b">
        <v>0</v>
      </c>
      <c r="N3771">
        <v>15</v>
      </c>
      <c r="O3771" s="5">
        <f t="shared" si="406"/>
        <v>1</v>
      </c>
      <c r="P3771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t="s">
        <v>8303</v>
      </c>
      <c r="T3771" t="b">
        <v>1</v>
      </c>
      <c r="U3771" t="str">
        <f t="shared" si="412"/>
        <v>Successful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8245</v>
      </c>
      <c r="I3772" s="10">
        <f t="shared" si="410"/>
        <v>42168.930671296301</v>
      </c>
      <c r="J3772" s="10">
        <f t="shared" si="411"/>
        <v>42138.930671296301</v>
      </c>
      <c r="K3772">
        <v>1434234010</v>
      </c>
      <c r="L3772">
        <v>1431642010</v>
      </c>
      <c r="M3772" t="b">
        <v>0</v>
      </c>
      <c r="N3772">
        <v>20</v>
      </c>
      <c r="O3772" s="5">
        <f t="shared" si="406"/>
        <v>1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t="s">
        <v>8303</v>
      </c>
      <c r="T3772" t="b">
        <v>1</v>
      </c>
      <c r="U3772" t="str">
        <f t="shared" si="412"/>
        <v>Successful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8244</v>
      </c>
      <c r="I3773" s="10">
        <f t="shared" si="410"/>
        <v>42508</v>
      </c>
      <c r="J3773" s="10">
        <f t="shared" si="411"/>
        <v>42493.857083333336</v>
      </c>
      <c r="K3773">
        <v>1463529600</v>
      </c>
      <c r="L3773">
        <v>1462307652</v>
      </c>
      <c r="M3773" t="b">
        <v>0</v>
      </c>
      <c r="N3773">
        <v>38</v>
      </c>
      <c r="O3773" s="5">
        <f t="shared" si="406"/>
        <v>1.46</v>
      </c>
      <c r="P377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t="s">
        <v>8303</v>
      </c>
      <c r="T3773" t="b">
        <v>1</v>
      </c>
      <c r="U3773" t="str">
        <f t="shared" si="412"/>
        <v>Successful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8244</v>
      </c>
      <c r="I3774" s="10">
        <f t="shared" si="410"/>
        <v>42703.25</v>
      </c>
      <c r="J3774" s="10">
        <f t="shared" si="411"/>
        <v>42682.616967592592</v>
      </c>
      <c r="K3774">
        <v>1480399200</v>
      </c>
      <c r="L3774">
        <v>1478616506</v>
      </c>
      <c r="M3774" t="b">
        <v>0</v>
      </c>
      <c r="N3774">
        <v>33</v>
      </c>
      <c r="O3774" s="5">
        <f t="shared" si="406"/>
        <v>1.1020000000000001</v>
      </c>
      <c r="P3774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t="s">
        <v>8303</v>
      </c>
      <c r="T3774" t="b">
        <v>1</v>
      </c>
      <c r="U3774" t="str">
        <f t="shared" si="412"/>
        <v>Successful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8244</v>
      </c>
      <c r="I3775" s="10">
        <f t="shared" si="410"/>
        <v>42689.088888888888</v>
      </c>
      <c r="J3775" s="10">
        <f t="shared" si="411"/>
        <v>42656.005173611113</v>
      </c>
      <c r="K3775">
        <v>1479175680</v>
      </c>
      <c r="L3775">
        <v>1476317247</v>
      </c>
      <c r="M3775" t="b">
        <v>0</v>
      </c>
      <c r="N3775">
        <v>57</v>
      </c>
      <c r="O3775" s="5">
        <f t="shared" si="406"/>
        <v>1.0820000000000001</v>
      </c>
      <c r="P377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t="s">
        <v>8303</v>
      </c>
      <c r="T3775" t="b">
        <v>1</v>
      </c>
      <c r="U3775" t="str">
        <f t="shared" si="412"/>
        <v>Successful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8249</v>
      </c>
      <c r="I3776" s="10">
        <f t="shared" si="410"/>
        <v>42103.792303240742</v>
      </c>
      <c r="J3776" s="10">
        <f t="shared" si="411"/>
        <v>42087.792303240742</v>
      </c>
      <c r="K3776">
        <v>1428606055</v>
      </c>
      <c r="L3776">
        <v>1427223655</v>
      </c>
      <c r="M3776" t="b">
        <v>0</v>
      </c>
      <c r="N3776">
        <v>25</v>
      </c>
      <c r="O3776" s="5">
        <f t="shared" si="406"/>
        <v>1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t="s">
        <v>8303</v>
      </c>
      <c r="T3776" t="b">
        <v>1</v>
      </c>
      <c r="U3776" t="str">
        <f t="shared" si="412"/>
        <v>Successful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8244</v>
      </c>
      <c r="I3777" s="10">
        <f t="shared" si="410"/>
        <v>42103.166666666672</v>
      </c>
      <c r="J3777" s="10">
        <f t="shared" si="411"/>
        <v>42075.942627314813</v>
      </c>
      <c r="K3777">
        <v>1428552000</v>
      </c>
      <c r="L3777">
        <v>1426199843</v>
      </c>
      <c r="M3777" t="b">
        <v>0</v>
      </c>
      <c r="N3777">
        <v>14</v>
      </c>
      <c r="O3777" s="5">
        <f t="shared" si="406"/>
        <v>1.0024999999999999</v>
      </c>
      <c r="P377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t="s">
        <v>8303</v>
      </c>
      <c r="T3777" t="b">
        <v>1</v>
      </c>
      <c r="U3777" t="str">
        <f t="shared" si="412"/>
        <v>Successful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8244</v>
      </c>
      <c r="I3778" s="10">
        <f t="shared" si="410"/>
        <v>41852.041666666664</v>
      </c>
      <c r="J3778" s="10">
        <f t="shared" si="411"/>
        <v>41814.367800925924</v>
      </c>
      <c r="K3778">
        <v>1406854800</v>
      </c>
      <c r="L3778">
        <v>1403599778</v>
      </c>
      <c r="M3778" t="b">
        <v>0</v>
      </c>
      <c r="N3778">
        <v>94</v>
      </c>
      <c r="O3778" s="5">
        <f t="shared" ref="O3778:O3841" si="413">E3778/D3778</f>
        <v>1.0671250000000001</v>
      </c>
      <c r="P3778">
        <f t="shared" ref="P3778:P3841" si="414">IFERROR((E3778/N3778),"Received No Donations")</f>
        <v>90.819148936170208</v>
      </c>
      <c r="Q3778" t="str">
        <f t="shared" ref="Q3778:Q3841" si="415">LEFT(S3778,FIND("/",S3778)-1)</f>
        <v>theater</v>
      </c>
      <c r="R3778" t="str">
        <f t="shared" ref="R3778:R3841" si="416">RIGHT(S3778,LEN(S3778)-FIND("/",S3778))</f>
        <v>musical</v>
      </c>
      <c r="S3778" t="s">
        <v>8303</v>
      </c>
      <c r="T3778" t="b">
        <v>1</v>
      </c>
      <c r="U3778" t="str">
        <f t="shared" si="412"/>
        <v>Successful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8244</v>
      </c>
      <c r="I3779" s="10">
        <f t="shared" ref="I3779:I3842" si="417">((K3779/86400)/IF(LEN(K3779)=13,1000,1))+DATE(1970,1,1)</f>
        <v>41909.166666666664</v>
      </c>
      <c r="J3779" s="10">
        <f t="shared" ref="J3779:J3842" si="418">((L3779/86400)/IF(LEN(L3779)=13,1000,1))+DATE(1970,1,1)</f>
        <v>41887.111354166671</v>
      </c>
      <c r="K3779">
        <v>1411790400</v>
      </c>
      <c r="L3779">
        <v>1409884821</v>
      </c>
      <c r="M3779" t="b">
        <v>0</v>
      </c>
      <c r="N3779">
        <v>59</v>
      </c>
      <c r="O3779" s="5">
        <f t="shared" si="413"/>
        <v>1.4319999999999999</v>
      </c>
      <c r="P3779">
        <f t="shared" si="414"/>
        <v>48.542372881355931</v>
      </c>
      <c r="Q3779" t="str">
        <f t="shared" si="415"/>
        <v>theater</v>
      </c>
      <c r="R3779" t="str">
        <f t="shared" si="416"/>
        <v>musical</v>
      </c>
      <c r="S3779" t="s">
        <v>8303</v>
      </c>
      <c r="T3779" t="b">
        <v>1</v>
      </c>
      <c r="U3779" t="str">
        <f t="shared" ref="U3779:U3842" si="419">IF(F3779="successful","Successful","Unsuccessful")</f>
        <v>Successful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8244</v>
      </c>
      <c r="I3780" s="10">
        <f t="shared" si="417"/>
        <v>42049.819212962961</v>
      </c>
      <c r="J3780" s="10">
        <f t="shared" si="418"/>
        <v>41989.819212962961</v>
      </c>
      <c r="K3780">
        <v>1423942780</v>
      </c>
      <c r="L3780">
        <v>1418758780</v>
      </c>
      <c r="M3780" t="b">
        <v>0</v>
      </c>
      <c r="N3780">
        <v>36</v>
      </c>
      <c r="O3780" s="5">
        <f t="shared" si="413"/>
        <v>1.0504166666666668</v>
      </c>
      <c r="P3780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t="s">
        <v>8303</v>
      </c>
      <c r="T3780" t="b">
        <v>1</v>
      </c>
      <c r="U3780" t="str">
        <f t="shared" si="419"/>
        <v>Successful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8244</v>
      </c>
      <c r="I3781" s="10">
        <f t="shared" si="417"/>
        <v>42455.693749999999</v>
      </c>
      <c r="J3781" s="10">
        <f t="shared" si="418"/>
        <v>42425.735416666663</v>
      </c>
      <c r="K3781">
        <v>1459010340</v>
      </c>
      <c r="L3781">
        <v>1456421940</v>
      </c>
      <c r="M3781" t="b">
        <v>0</v>
      </c>
      <c r="N3781">
        <v>115</v>
      </c>
      <c r="O3781" s="5">
        <f t="shared" si="413"/>
        <v>1.0398000000000001</v>
      </c>
      <c r="P3781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t="s">
        <v>8303</v>
      </c>
      <c r="T3781" t="b">
        <v>1</v>
      </c>
      <c r="U3781" t="str">
        <f t="shared" si="419"/>
        <v>Successful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8244</v>
      </c>
      <c r="I3782" s="10">
        <f t="shared" si="417"/>
        <v>42198.837500000001</v>
      </c>
      <c r="J3782" s="10">
        <f t="shared" si="418"/>
        <v>42166.219733796301</v>
      </c>
      <c r="K3782">
        <v>1436817960</v>
      </c>
      <c r="L3782">
        <v>1433999785</v>
      </c>
      <c r="M3782" t="b">
        <v>0</v>
      </c>
      <c r="N3782">
        <v>30</v>
      </c>
      <c r="O3782" s="5">
        <f t="shared" si="413"/>
        <v>1.2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t="s">
        <v>8303</v>
      </c>
      <c r="T3782" t="b">
        <v>1</v>
      </c>
      <c r="U3782" t="str">
        <f t="shared" si="419"/>
        <v>Successful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8244</v>
      </c>
      <c r="I3783" s="10">
        <f t="shared" si="417"/>
        <v>41890.882928240739</v>
      </c>
      <c r="J3783" s="10">
        <f t="shared" si="418"/>
        <v>41865.882928240739</v>
      </c>
      <c r="K3783">
        <v>1410210685</v>
      </c>
      <c r="L3783">
        <v>1408050685</v>
      </c>
      <c r="M3783" t="b">
        <v>0</v>
      </c>
      <c r="N3783">
        <v>52</v>
      </c>
      <c r="O3783" s="5">
        <f t="shared" si="413"/>
        <v>1.0966666666666667</v>
      </c>
      <c r="P378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t="s">
        <v>8303</v>
      </c>
      <c r="T3783" t="b">
        <v>1</v>
      </c>
      <c r="U3783" t="str">
        <f t="shared" si="419"/>
        <v>Successful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8245</v>
      </c>
      <c r="I3784" s="10">
        <f t="shared" si="417"/>
        <v>42575.958333333328</v>
      </c>
      <c r="J3784" s="10">
        <f t="shared" si="418"/>
        <v>42546.862233796295</v>
      </c>
      <c r="K3784">
        <v>1469401200</v>
      </c>
      <c r="L3784">
        <v>1466887297</v>
      </c>
      <c r="M3784" t="b">
        <v>0</v>
      </c>
      <c r="N3784">
        <v>27</v>
      </c>
      <c r="O3784" s="5">
        <f t="shared" si="413"/>
        <v>1.0175000000000001</v>
      </c>
      <c r="P3784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t="s">
        <v>8303</v>
      </c>
      <c r="T3784" t="b">
        <v>1</v>
      </c>
      <c r="U3784" t="str">
        <f t="shared" si="419"/>
        <v>Successful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8244</v>
      </c>
      <c r="I3785" s="10">
        <f t="shared" si="417"/>
        <v>42444.666666666672</v>
      </c>
      <c r="J3785" s="10">
        <f t="shared" si="418"/>
        <v>42420.140277777777</v>
      </c>
      <c r="K3785">
        <v>1458057600</v>
      </c>
      <c r="L3785">
        <v>1455938520</v>
      </c>
      <c r="M3785" t="b">
        <v>0</v>
      </c>
      <c r="N3785">
        <v>24</v>
      </c>
      <c r="O3785" s="5">
        <f t="shared" si="413"/>
        <v>1.2891666666666666</v>
      </c>
      <c r="P378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t="s">
        <v>8303</v>
      </c>
      <c r="T3785" t="b">
        <v>1</v>
      </c>
      <c r="U3785" t="str">
        <f t="shared" si="419"/>
        <v>Successful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8249</v>
      </c>
      <c r="I3786" s="10">
        <f t="shared" si="417"/>
        <v>42561.980694444443</v>
      </c>
      <c r="J3786" s="10">
        <f t="shared" si="418"/>
        <v>42531.980694444443</v>
      </c>
      <c r="K3786">
        <v>1468193532</v>
      </c>
      <c r="L3786">
        <v>1465601532</v>
      </c>
      <c r="M3786" t="b">
        <v>0</v>
      </c>
      <c r="N3786">
        <v>10</v>
      </c>
      <c r="O3786" s="5">
        <f t="shared" si="413"/>
        <v>1.1499999999999999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t="s">
        <v>8303</v>
      </c>
      <c r="T3786" t="b">
        <v>1</v>
      </c>
      <c r="U3786" t="str">
        <f t="shared" si="419"/>
        <v>Successful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8245</v>
      </c>
      <c r="I3787" s="10">
        <f t="shared" si="417"/>
        <v>42584.418749999997</v>
      </c>
      <c r="J3787" s="10">
        <f t="shared" si="418"/>
        <v>42548.63853009259</v>
      </c>
      <c r="K3787">
        <v>1470132180</v>
      </c>
      <c r="L3787">
        <v>1467040769</v>
      </c>
      <c r="M3787" t="b">
        <v>0</v>
      </c>
      <c r="N3787">
        <v>30</v>
      </c>
      <c r="O3787" s="5">
        <f t="shared" si="413"/>
        <v>1.5075000000000001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t="s">
        <v>8303</v>
      </c>
      <c r="T3787" t="b">
        <v>1</v>
      </c>
      <c r="U3787" t="str">
        <f t="shared" si="419"/>
        <v>Successful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8244</v>
      </c>
      <c r="I3788" s="10">
        <f t="shared" si="417"/>
        <v>42517.037905092591</v>
      </c>
      <c r="J3788" s="10">
        <f t="shared" si="418"/>
        <v>42487.037905092591</v>
      </c>
      <c r="K3788">
        <v>1464310475</v>
      </c>
      <c r="L3788">
        <v>1461718475</v>
      </c>
      <c r="M3788" t="b">
        <v>0</v>
      </c>
      <c r="N3788">
        <v>71</v>
      </c>
      <c r="O3788" s="5">
        <f t="shared" si="413"/>
        <v>1.1096666666666666</v>
      </c>
      <c r="P3788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t="s">
        <v>8303</v>
      </c>
      <c r="T3788" t="b">
        <v>1</v>
      </c>
      <c r="U3788" t="str">
        <f t="shared" si="419"/>
        <v>Successful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8244</v>
      </c>
      <c r="I3789" s="10">
        <f t="shared" si="417"/>
        <v>42196.165972222225</v>
      </c>
      <c r="J3789" s="10">
        <f t="shared" si="418"/>
        <v>42167.534791666665</v>
      </c>
      <c r="K3789">
        <v>1436587140</v>
      </c>
      <c r="L3789">
        <v>1434113406</v>
      </c>
      <c r="M3789" t="b">
        <v>0</v>
      </c>
      <c r="N3789">
        <v>10</v>
      </c>
      <c r="O3789" s="5">
        <f t="shared" si="413"/>
        <v>1.0028571428571429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t="s">
        <v>8303</v>
      </c>
      <c r="T3789" t="b">
        <v>1</v>
      </c>
      <c r="U3789" t="str">
        <f t="shared" si="419"/>
        <v>Successful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8223</v>
      </c>
      <c r="H3790" t="s">
        <v>8244</v>
      </c>
      <c r="I3790" s="10">
        <f t="shared" si="417"/>
        <v>42361.679166666669</v>
      </c>
      <c r="J3790" s="10">
        <f t="shared" si="418"/>
        <v>42333.695821759262</v>
      </c>
      <c r="K3790">
        <v>1450887480</v>
      </c>
      <c r="L3790">
        <v>1448469719</v>
      </c>
      <c r="M3790" t="b">
        <v>0</v>
      </c>
      <c r="N3790">
        <v>1</v>
      </c>
      <c r="O3790" s="5">
        <f t="shared" si="413"/>
        <v>6.6666666666666671E-3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t="s">
        <v>8303</v>
      </c>
      <c r="T3790" t="b">
        <v>0</v>
      </c>
      <c r="U3790" t="str">
        <f t="shared" si="419"/>
        <v>Unsuccessful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8224</v>
      </c>
      <c r="H3791" t="s">
        <v>8245</v>
      </c>
      <c r="I3791" s="10">
        <f t="shared" si="417"/>
        <v>42170.798819444448</v>
      </c>
      <c r="J3791" s="10">
        <f t="shared" si="418"/>
        <v>42138.798819444448</v>
      </c>
      <c r="K3791">
        <v>1434395418</v>
      </c>
      <c r="L3791">
        <v>1431630618</v>
      </c>
      <c r="M3791" t="b">
        <v>0</v>
      </c>
      <c r="N3791">
        <v>4</v>
      </c>
      <c r="O3791" s="5">
        <f t="shared" si="413"/>
        <v>3.267605633802817E-2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t="s">
        <v>8303</v>
      </c>
      <c r="T3791" t="b">
        <v>0</v>
      </c>
      <c r="U3791" t="str">
        <f t="shared" si="419"/>
        <v>Unsuccessful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8223</v>
      </c>
      <c r="H3792" t="s">
        <v>8244</v>
      </c>
      <c r="I3792" s="10">
        <f t="shared" si="417"/>
        <v>42696.708599537036</v>
      </c>
      <c r="J3792" s="10">
        <f t="shared" si="418"/>
        <v>42666.666932870372</v>
      </c>
      <c r="K3792">
        <v>1479834023</v>
      </c>
      <c r="L3792">
        <v>1477238423</v>
      </c>
      <c r="M3792" t="b">
        <v>0</v>
      </c>
      <c r="N3792">
        <v>0</v>
      </c>
      <c r="O3792" s="5">
        <f t="shared" si="413"/>
        <v>0</v>
      </c>
      <c r="P3792" t="str">
        <f t="shared" si="414"/>
        <v>Received No Donations</v>
      </c>
      <c r="Q3792" t="str">
        <f t="shared" si="415"/>
        <v>theater</v>
      </c>
      <c r="R3792" t="str">
        <f t="shared" si="416"/>
        <v>musical</v>
      </c>
      <c r="S3792" t="s">
        <v>8303</v>
      </c>
      <c r="T3792" t="b">
        <v>0</v>
      </c>
      <c r="U3792" t="str">
        <f t="shared" si="419"/>
        <v>Unsuccessful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8223</v>
      </c>
      <c r="H3793" t="s">
        <v>8244</v>
      </c>
      <c r="I3793" s="10">
        <f t="shared" si="417"/>
        <v>41826.692037037035</v>
      </c>
      <c r="J3793" s="10">
        <f t="shared" si="418"/>
        <v>41766.692037037035</v>
      </c>
      <c r="K3793">
        <v>1404664592</v>
      </c>
      <c r="L3793">
        <v>1399480592</v>
      </c>
      <c r="M3793" t="b">
        <v>0</v>
      </c>
      <c r="N3793">
        <v>0</v>
      </c>
      <c r="O3793" s="5">
        <f t="shared" si="413"/>
        <v>0</v>
      </c>
      <c r="P3793" t="str">
        <f t="shared" si="414"/>
        <v>Received No Donations</v>
      </c>
      <c r="Q3793" t="str">
        <f t="shared" si="415"/>
        <v>theater</v>
      </c>
      <c r="R3793" t="str">
        <f t="shared" si="416"/>
        <v>musical</v>
      </c>
      <c r="S3793" t="s">
        <v>8303</v>
      </c>
      <c r="T3793" t="b">
        <v>0</v>
      </c>
      <c r="U3793" t="str">
        <f t="shared" si="419"/>
        <v>Unsuccessful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8223</v>
      </c>
      <c r="H3794" t="s">
        <v>8244</v>
      </c>
      <c r="I3794" s="10">
        <f t="shared" si="417"/>
        <v>42200.447013888886</v>
      </c>
      <c r="J3794" s="10">
        <f t="shared" si="418"/>
        <v>42170.447013888886</v>
      </c>
      <c r="K3794">
        <v>1436957022</v>
      </c>
      <c r="L3794">
        <v>1434365022</v>
      </c>
      <c r="M3794" t="b">
        <v>0</v>
      </c>
      <c r="N3794">
        <v>2</v>
      </c>
      <c r="O3794" s="5">
        <f t="shared" si="413"/>
        <v>2.8E-3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t="s">
        <v>8303</v>
      </c>
      <c r="T3794" t="b">
        <v>0</v>
      </c>
      <c r="U3794" t="str">
        <f t="shared" si="419"/>
        <v>Unsuccessful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8223</v>
      </c>
      <c r="H3795" t="s">
        <v>8244</v>
      </c>
      <c r="I3795" s="10">
        <f t="shared" si="417"/>
        <v>41989.938993055555</v>
      </c>
      <c r="J3795" s="10">
        <f t="shared" si="418"/>
        <v>41968.938993055555</v>
      </c>
      <c r="K3795">
        <v>1418769129</v>
      </c>
      <c r="L3795">
        <v>1416954729</v>
      </c>
      <c r="M3795" t="b">
        <v>0</v>
      </c>
      <c r="N3795">
        <v>24</v>
      </c>
      <c r="O3795" s="5">
        <f t="shared" si="413"/>
        <v>0.59657142857142853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t="s">
        <v>8303</v>
      </c>
      <c r="T3795" t="b">
        <v>0</v>
      </c>
      <c r="U3795" t="str">
        <f t="shared" si="419"/>
        <v>Unsuccessful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8224</v>
      </c>
      <c r="H3796" t="s">
        <v>8245</v>
      </c>
      <c r="I3796" s="10">
        <f t="shared" si="417"/>
        <v>42162.58048611111</v>
      </c>
      <c r="J3796" s="10">
        <f t="shared" si="418"/>
        <v>42132.58048611111</v>
      </c>
      <c r="K3796">
        <v>1433685354</v>
      </c>
      <c r="L3796">
        <v>1431093354</v>
      </c>
      <c r="M3796" t="b">
        <v>0</v>
      </c>
      <c r="N3796">
        <v>1</v>
      </c>
      <c r="O3796" s="5">
        <f t="shared" si="413"/>
        <v>0.01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t="s">
        <v>8303</v>
      </c>
      <c r="T3796" t="b">
        <v>0</v>
      </c>
      <c r="U3796" t="str">
        <f t="shared" si="419"/>
        <v>Unsuccessful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8224</v>
      </c>
      <c r="H3797" t="s">
        <v>8245</v>
      </c>
      <c r="I3797" s="10">
        <f t="shared" si="417"/>
        <v>42244.9375</v>
      </c>
      <c r="J3797" s="10">
        <f t="shared" si="418"/>
        <v>42201.436226851853</v>
      </c>
      <c r="K3797">
        <v>1440801000</v>
      </c>
      <c r="L3797">
        <v>1437042490</v>
      </c>
      <c r="M3797" t="b">
        <v>0</v>
      </c>
      <c r="N3797">
        <v>2</v>
      </c>
      <c r="O3797" s="5">
        <f t="shared" si="413"/>
        <v>1.6666666666666666E-2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t="s">
        <v>8303</v>
      </c>
      <c r="T3797" t="b">
        <v>0</v>
      </c>
      <c r="U3797" t="str">
        <f t="shared" si="419"/>
        <v>Unsuccessful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8223</v>
      </c>
      <c r="H3798" t="s">
        <v>8244</v>
      </c>
      <c r="I3798" s="10">
        <f t="shared" si="417"/>
        <v>42749.029583333337</v>
      </c>
      <c r="J3798" s="10">
        <f t="shared" si="418"/>
        <v>42689.029583333337</v>
      </c>
      <c r="K3798">
        <v>1484354556</v>
      </c>
      <c r="L3798">
        <v>1479170556</v>
      </c>
      <c r="M3798" t="b">
        <v>0</v>
      </c>
      <c r="N3798">
        <v>1</v>
      </c>
      <c r="O3798" s="5">
        <f t="shared" si="413"/>
        <v>4.4444444444444447E-5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t="s">
        <v>8303</v>
      </c>
      <c r="T3798" t="b">
        <v>0</v>
      </c>
      <c r="U3798" t="str">
        <f t="shared" si="419"/>
        <v>Unsuccessful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8223</v>
      </c>
      <c r="H3799" t="s">
        <v>8244</v>
      </c>
      <c r="I3799" s="10">
        <f t="shared" si="417"/>
        <v>42114.881539351853</v>
      </c>
      <c r="J3799" s="10">
        <f t="shared" si="418"/>
        <v>42084.881539351853</v>
      </c>
      <c r="K3799">
        <v>1429564165</v>
      </c>
      <c r="L3799">
        <v>1426972165</v>
      </c>
      <c r="M3799" t="b">
        <v>0</v>
      </c>
      <c r="N3799">
        <v>37</v>
      </c>
      <c r="O3799" s="5">
        <f t="shared" si="413"/>
        <v>0.89666666666666661</v>
      </c>
      <c r="P3799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t="s">
        <v>8303</v>
      </c>
      <c r="T3799" t="b">
        <v>0</v>
      </c>
      <c r="U3799" t="str">
        <f t="shared" si="419"/>
        <v>Unsuccessful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8223</v>
      </c>
      <c r="H3800" t="s">
        <v>8244</v>
      </c>
      <c r="I3800" s="10">
        <f t="shared" si="417"/>
        <v>41861.722777777773</v>
      </c>
      <c r="J3800" s="10">
        <f t="shared" si="418"/>
        <v>41831.722777777773</v>
      </c>
      <c r="K3800">
        <v>1407691248</v>
      </c>
      <c r="L3800">
        <v>1405099248</v>
      </c>
      <c r="M3800" t="b">
        <v>0</v>
      </c>
      <c r="N3800">
        <v>5</v>
      </c>
      <c r="O3800" s="5">
        <f t="shared" si="413"/>
        <v>1.4642857142857143E-2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t="s">
        <v>8303</v>
      </c>
      <c r="T3800" t="b">
        <v>0</v>
      </c>
      <c r="U3800" t="str">
        <f t="shared" si="419"/>
        <v>Unsuccessful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8223</v>
      </c>
      <c r="H3801" t="s">
        <v>8244</v>
      </c>
      <c r="I3801" s="10">
        <f t="shared" si="417"/>
        <v>42440.93105324074</v>
      </c>
      <c r="J3801" s="10">
        <f t="shared" si="418"/>
        <v>42410.93105324074</v>
      </c>
      <c r="K3801">
        <v>1457734843</v>
      </c>
      <c r="L3801">
        <v>1455142843</v>
      </c>
      <c r="M3801" t="b">
        <v>0</v>
      </c>
      <c r="N3801">
        <v>4</v>
      </c>
      <c r="O3801" s="5">
        <f t="shared" si="413"/>
        <v>4.02E-2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t="s">
        <v>8303</v>
      </c>
      <c r="T3801" t="b">
        <v>0</v>
      </c>
      <c r="U3801" t="str">
        <f t="shared" si="419"/>
        <v>Unsuccessful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8223</v>
      </c>
      <c r="H3802" t="s">
        <v>8244</v>
      </c>
      <c r="I3802" s="10">
        <f t="shared" si="417"/>
        <v>42015.207638888889</v>
      </c>
      <c r="J3802" s="10">
        <f t="shared" si="418"/>
        <v>41982.737071759257</v>
      </c>
      <c r="K3802">
        <v>1420952340</v>
      </c>
      <c r="L3802">
        <v>1418146883</v>
      </c>
      <c r="M3802" t="b">
        <v>0</v>
      </c>
      <c r="N3802">
        <v>16</v>
      </c>
      <c r="O3802" s="5">
        <f t="shared" si="413"/>
        <v>4.0045454545454544E-2</v>
      </c>
      <c r="P3802">
        <f t="shared" si="414"/>
        <v>55.0625</v>
      </c>
      <c r="Q3802" t="str">
        <f t="shared" si="415"/>
        <v>theater</v>
      </c>
      <c r="R3802" t="str">
        <f t="shared" si="416"/>
        <v>musical</v>
      </c>
      <c r="S3802" t="s">
        <v>8303</v>
      </c>
      <c r="T3802" t="b">
        <v>0</v>
      </c>
      <c r="U3802" t="str">
        <f t="shared" si="419"/>
        <v>Unsuccessful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8223</v>
      </c>
      <c r="H3803" t="s">
        <v>8244</v>
      </c>
      <c r="I3803" s="10">
        <f t="shared" si="417"/>
        <v>42006.676111111112</v>
      </c>
      <c r="J3803" s="10">
        <f t="shared" si="418"/>
        <v>41975.676111111112</v>
      </c>
      <c r="K3803">
        <v>1420215216</v>
      </c>
      <c r="L3803">
        <v>1417536816</v>
      </c>
      <c r="M3803" t="b">
        <v>0</v>
      </c>
      <c r="N3803">
        <v>9</v>
      </c>
      <c r="O3803" s="5">
        <f t="shared" si="413"/>
        <v>8.5199999999999998E-2</v>
      </c>
      <c r="P380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t="s">
        <v>8303</v>
      </c>
      <c r="T3803" t="b">
        <v>0</v>
      </c>
      <c r="U3803" t="str">
        <f t="shared" si="419"/>
        <v>Unsuccessful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8223</v>
      </c>
      <c r="H3804" t="s">
        <v>8244</v>
      </c>
      <c r="I3804" s="10">
        <f t="shared" si="417"/>
        <v>42299.126226851848</v>
      </c>
      <c r="J3804" s="10">
        <f t="shared" si="418"/>
        <v>42269.126226851848</v>
      </c>
      <c r="K3804">
        <v>1445482906</v>
      </c>
      <c r="L3804">
        <v>1442890906</v>
      </c>
      <c r="M3804" t="b">
        <v>0</v>
      </c>
      <c r="N3804">
        <v>0</v>
      </c>
      <c r="O3804" s="5">
        <f t="shared" si="413"/>
        <v>0</v>
      </c>
      <c r="P3804" t="str">
        <f t="shared" si="414"/>
        <v>Received No Donations</v>
      </c>
      <c r="Q3804" t="str">
        <f t="shared" si="415"/>
        <v>theater</v>
      </c>
      <c r="R3804" t="str">
        <f t="shared" si="416"/>
        <v>musical</v>
      </c>
      <c r="S3804" t="s">
        <v>8303</v>
      </c>
      <c r="T3804" t="b">
        <v>0</v>
      </c>
      <c r="U3804" t="str">
        <f t="shared" si="419"/>
        <v>Unsuccessful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8223</v>
      </c>
      <c r="H3805" t="s">
        <v>8244</v>
      </c>
      <c r="I3805" s="10">
        <f t="shared" si="417"/>
        <v>42433.971851851849</v>
      </c>
      <c r="J3805" s="10">
        <f t="shared" si="418"/>
        <v>42403.971851851849</v>
      </c>
      <c r="K3805">
        <v>1457133568</v>
      </c>
      <c r="L3805">
        <v>1454541568</v>
      </c>
      <c r="M3805" t="b">
        <v>0</v>
      </c>
      <c r="N3805">
        <v>40</v>
      </c>
      <c r="O3805" s="5">
        <f t="shared" si="413"/>
        <v>0.19650000000000001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t="s">
        <v>8303</v>
      </c>
      <c r="T3805" t="b">
        <v>0</v>
      </c>
      <c r="U3805" t="str">
        <f t="shared" si="419"/>
        <v>Unsuccessful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8223</v>
      </c>
      <c r="H3806" t="s">
        <v>8244</v>
      </c>
      <c r="I3806" s="10">
        <f t="shared" si="417"/>
        <v>42582.291666666672</v>
      </c>
      <c r="J3806" s="10">
        <f t="shared" si="418"/>
        <v>42527.00953703704</v>
      </c>
      <c r="K3806">
        <v>1469948400</v>
      </c>
      <c r="L3806">
        <v>1465172024</v>
      </c>
      <c r="M3806" t="b">
        <v>0</v>
      </c>
      <c r="N3806">
        <v>0</v>
      </c>
      <c r="O3806" s="5">
        <f t="shared" si="413"/>
        <v>0</v>
      </c>
      <c r="P3806" t="str">
        <f t="shared" si="414"/>
        <v>Received No Donations</v>
      </c>
      <c r="Q3806" t="str">
        <f t="shared" si="415"/>
        <v>theater</v>
      </c>
      <c r="R3806" t="str">
        <f t="shared" si="416"/>
        <v>musical</v>
      </c>
      <c r="S3806" t="s">
        <v>8303</v>
      </c>
      <c r="T3806" t="b">
        <v>0</v>
      </c>
      <c r="U3806" t="str">
        <f t="shared" si="419"/>
        <v>Unsuccessful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8223</v>
      </c>
      <c r="H3807" t="s">
        <v>8244</v>
      </c>
      <c r="I3807" s="10">
        <f t="shared" si="417"/>
        <v>41909.887037037035</v>
      </c>
      <c r="J3807" s="10">
        <f t="shared" si="418"/>
        <v>41849.887037037035</v>
      </c>
      <c r="K3807">
        <v>1411852640</v>
      </c>
      <c r="L3807">
        <v>1406668640</v>
      </c>
      <c r="M3807" t="b">
        <v>0</v>
      </c>
      <c r="N3807">
        <v>2</v>
      </c>
      <c r="O3807" s="5">
        <f t="shared" si="413"/>
        <v>2.0000000000000002E-5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t="s">
        <v>8303</v>
      </c>
      <c r="T3807" t="b">
        <v>0</v>
      </c>
      <c r="U3807" t="str">
        <f t="shared" si="419"/>
        <v>Unsuccessful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8225</v>
      </c>
      <c r="H3808" t="s">
        <v>8246</v>
      </c>
      <c r="I3808" s="10">
        <f t="shared" si="417"/>
        <v>41819.259039351848</v>
      </c>
      <c r="J3808" s="10">
        <f t="shared" si="418"/>
        <v>41799.259039351848</v>
      </c>
      <c r="K3808">
        <v>1404022381</v>
      </c>
      <c r="L3808">
        <v>1402294381</v>
      </c>
      <c r="M3808" t="b">
        <v>0</v>
      </c>
      <c r="N3808">
        <v>1</v>
      </c>
      <c r="O3808" s="5">
        <f t="shared" si="413"/>
        <v>6.6666666666666664E-4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t="s">
        <v>8303</v>
      </c>
      <c r="T3808" t="b">
        <v>0</v>
      </c>
      <c r="U3808" t="str">
        <f t="shared" si="419"/>
        <v>Unsuccessful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8223</v>
      </c>
      <c r="H3809" t="s">
        <v>8244</v>
      </c>
      <c r="I3809" s="10">
        <f t="shared" si="417"/>
        <v>42097.909016203703</v>
      </c>
      <c r="J3809" s="10">
        <f t="shared" si="418"/>
        <v>42090.909016203703</v>
      </c>
      <c r="K3809">
        <v>1428097739</v>
      </c>
      <c r="L3809">
        <v>1427492939</v>
      </c>
      <c r="M3809" t="b">
        <v>0</v>
      </c>
      <c r="N3809">
        <v>9</v>
      </c>
      <c r="O3809" s="5">
        <f t="shared" si="413"/>
        <v>0.30333333333333334</v>
      </c>
      <c r="P3809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t="s">
        <v>8303</v>
      </c>
      <c r="T3809" t="b">
        <v>0</v>
      </c>
      <c r="U3809" t="str">
        <f t="shared" si="419"/>
        <v>Unsuccessful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8245</v>
      </c>
      <c r="I3810" s="10">
        <f t="shared" si="417"/>
        <v>42119.412256944444</v>
      </c>
      <c r="J3810" s="10">
        <f t="shared" si="418"/>
        <v>42059.453923611116</v>
      </c>
      <c r="K3810">
        <v>1429955619</v>
      </c>
      <c r="L3810">
        <v>1424775219</v>
      </c>
      <c r="M3810" t="b">
        <v>0</v>
      </c>
      <c r="N3810">
        <v>24</v>
      </c>
      <c r="O3810" s="5">
        <f t="shared" si="413"/>
        <v>1</v>
      </c>
      <c r="P3810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t="s">
        <v>8269</v>
      </c>
      <c r="T3810" t="b">
        <v>1</v>
      </c>
      <c r="U3810" t="str">
        <f t="shared" si="419"/>
        <v>Successful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8245</v>
      </c>
      <c r="I3811" s="10">
        <f t="shared" si="417"/>
        <v>41850.958333333336</v>
      </c>
      <c r="J3811" s="10">
        <f t="shared" si="418"/>
        <v>41800.526701388888</v>
      </c>
      <c r="K3811">
        <v>1406761200</v>
      </c>
      <c r="L3811">
        <v>1402403907</v>
      </c>
      <c r="M3811" t="b">
        <v>0</v>
      </c>
      <c r="N3811">
        <v>38</v>
      </c>
      <c r="O3811" s="5">
        <f t="shared" si="413"/>
        <v>1.0125</v>
      </c>
      <c r="P3811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t="s">
        <v>8269</v>
      </c>
      <c r="T3811" t="b">
        <v>1</v>
      </c>
      <c r="U3811" t="str">
        <f t="shared" si="419"/>
        <v>Successful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8244</v>
      </c>
      <c r="I3812" s="10">
        <f t="shared" si="417"/>
        <v>42084.807384259257</v>
      </c>
      <c r="J3812" s="10">
        <f t="shared" si="418"/>
        <v>42054.849050925928</v>
      </c>
      <c r="K3812">
        <v>1426965758</v>
      </c>
      <c r="L3812">
        <v>1424377358</v>
      </c>
      <c r="M3812" t="b">
        <v>0</v>
      </c>
      <c r="N3812">
        <v>26</v>
      </c>
      <c r="O3812" s="5">
        <f t="shared" si="413"/>
        <v>1.2173333333333334</v>
      </c>
      <c r="P3812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t="s">
        <v>8269</v>
      </c>
      <c r="T3812" t="b">
        <v>1</v>
      </c>
      <c r="U3812" t="str">
        <f t="shared" si="419"/>
        <v>Successful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8245</v>
      </c>
      <c r="I3813" s="10">
        <f t="shared" si="417"/>
        <v>42521.458333333328</v>
      </c>
      <c r="J3813" s="10">
        <f t="shared" si="418"/>
        <v>42487.62700231481</v>
      </c>
      <c r="K3813">
        <v>1464692400</v>
      </c>
      <c r="L3813">
        <v>1461769373</v>
      </c>
      <c r="M3813" t="b">
        <v>0</v>
      </c>
      <c r="N3813">
        <v>19</v>
      </c>
      <c r="O3813" s="5">
        <f t="shared" si="413"/>
        <v>3.3</v>
      </c>
      <c r="P381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t="s">
        <v>8269</v>
      </c>
      <c r="T3813" t="b">
        <v>1</v>
      </c>
      <c r="U3813" t="str">
        <f t="shared" si="419"/>
        <v>Successful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8249</v>
      </c>
      <c r="I3814" s="10">
        <f t="shared" si="417"/>
        <v>42156.165972222225</v>
      </c>
      <c r="J3814" s="10">
        <f t="shared" si="418"/>
        <v>42109.751250000001</v>
      </c>
      <c r="K3814">
        <v>1433131140</v>
      </c>
      <c r="L3814">
        <v>1429120908</v>
      </c>
      <c r="M3814" t="b">
        <v>0</v>
      </c>
      <c r="N3814">
        <v>11</v>
      </c>
      <c r="O3814" s="5">
        <f t="shared" si="413"/>
        <v>1.0954999999999999</v>
      </c>
      <c r="P3814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t="s">
        <v>8269</v>
      </c>
      <c r="T3814" t="b">
        <v>1</v>
      </c>
      <c r="U3814" t="str">
        <f t="shared" si="419"/>
        <v>Successful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8244</v>
      </c>
      <c r="I3815" s="10">
        <f t="shared" si="417"/>
        <v>42535.904861111107</v>
      </c>
      <c r="J3815" s="10">
        <f t="shared" si="418"/>
        <v>42497.275706018518</v>
      </c>
      <c r="K3815">
        <v>1465940580</v>
      </c>
      <c r="L3815">
        <v>1462603021</v>
      </c>
      <c r="M3815" t="b">
        <v>0</v>
      </c>
      <c r="N3815">
        <v>27</v>
      </c>
      <c r="O3815" s="5">
        <f t="shared" si="413"/>
        <v>1.0095190476190474</v>
      </c>
      <c r="P381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t="s">
        <v>8269</v>
      </c>
      <c r="T3815" t="b">
        <v>1</v>
      </c>
      <c r="U3815" t="str">
        <f t="shared" si="419"/>
        <v>Successful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8244</v>
      </c>
      <c r="I3816" s="10">
        <f t="shared" si="417"/>
        <v>42095.165972222225</v>
      </c>
      <c r="J3816" s="10">
        <f t="shared" si="418"/>
        <v>42058.904074074075</v>
      </c>
      <c r="K3816">
        <v>1427860740</v>
      </c>
      <c r="L3816">
        <v>1424727712</v>
      </c>
      <c r="M3816" t="b">
        <v>0</v>
      </c>
      <c r="N3816">
        <v>34</v>
      </c>
      <c r="O3816" s="5">
        <f t="shared" si="413"/>
        <v>1.4013333333333333</v>
      </c>
      <c r="P3816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t="s">
        <v>8269</v>
      </c>
      <c r="T3816" t="b">
        <v>1</v>
      </c>
      <c r="U3816" t="str">
        <f t="shared" si="419"/>
        <v>Successful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8245</v>
      </c>
      <c r="I3817" s="10">
        <f t="shared" si="417"/>
        <v>42236.958333333328</v>
      </c>
      <c r="J3817" s="10">
        <f t="shared" si="418"/>
        <v>42207.259918981479</v>
      </c>
      <c r="K3817">
        <v>1440111600</v>
      </c>
      <c r="L3817">
        <v>1437545657</v>
      </c>
      <c r="M3817" t="b">
        <v>0</v>
      </c>
      <c r="N3817">
        <v>20</v>
      </c>
      <c r="O3817" s="5">
        <f t="shared" si="413"/>
        <v>1.0000100000000001</v>
      </c>
      <c r="P381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t="s">
        <v>8269</v>
      </c>
      <c r="T3817" t="b">
        <v>1</v>
      </c>
      <c r="U3817" t="str">
        <f t="shared" si="419"/>
        <v>Successful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8244</v>
      </c>
      <c r="I3818" s="10">
        <f t="shared" si="417"/>
        <v>41837.690081018518</v>
      </c>
      <c r="J3818" s="10">
        <f t="shared" si="418"/>
        <v>41807.690081018518</v>
      </c>
      <c r="K3818">
        <v>1405614823</v>
      </c>
      <c r="L3818">
        <v>1403022823</v>
      </c>
      <c r="M3818" t="b">
        <v>0</v>
      </c>
      <c r="N3818">
        <v>37</v>
      </c>
      <c r="O3818" s="5">
        <f t="shared" si="413"/>
        <v>1.19238</v>
      </c>
      <c r="P3818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t="s">
        <v>8269</v>
      </c>
      <c r="T3818" t="b">
        <v>1</v>
      </c>
      <c r="U3818" t="str">
        <f t="shared" si="419"/>
        <v>Successful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8244</v>
      </c>
      <c r="I3819" s="10">
        <f t="shared" si="417"/>
        <v>42301.165972222225</v>
      </c>
      <c r="J3819" s="10">
        <f t="shared" si="418"/>
        <v>42284.69694444444</v>
      </c>
      <c r="K3819">
        <v>1445659140</v>
      </c>
      <c r="L3819">
        <v>1444236216</v>
      </c>
      <c r="M3819" t="b">
        <v>0</v>
      </c>
      <c r="N3819">
        <v>20</v>
      </c>
      <c r="O3819" s="5">
        <f t="shared" si="413"/>
        <v>1.0725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t="s">
        <v>8269</v>
      </c>
      <c r="T3819" t="b">
        <v>1</v>
      </c>
      <c r="U3819" t="str">
        <f t="shared" si="419"/>
        <v>Successful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8244</v>
      </c>
      <c r="I3820" s="10">
        <f t="shared" si="417"/>
        <v>42075.800717592589</v>
      </c>
      <c r="J3820" s="10">
        <f t="shared" si="418"/>
        <v>42045.84238425926</v>
      </c>
      <c r="K3820">
        <v>1426187582</v>
      </c>
      <c r="L3820">
        <v>1423599182</v>
      </c>
      <c r="M3820" t="b">
        <v>0</v>
      </c>
      <c r="N3820">
        <v>10</v>
      </c>
      <c r="O3820" s="5">
        <f t="shared" si="413"/>
        <v>2.2799999999999998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t="s">
        <v>8269</v>
      </c>
      <c r="T3820" t="b">
        <v>1</v>
      </c>
      <c r="U3820" t="str">
        <f t="shared" si="419"/>
        <v>Successful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8244</v>
      </c>
      <c r="I3821" s="10">
        <f t="shared" si="417"/>
        <v>42202.876388888893</v>
      </c>
      <c r="J3821" s="10">
        <f t="shared" si="418"/>
        <v>42184.209537037037</v>
      </c>
      <c r="K3821">
        <v>1437166920</v>
      </c>
      <c r="L3821">
        <v>1435554104</v>
      </c>
      <c r="M3821" t="b">
        <v>0</v>
      </c>
      <c r="N3821">
        <v>26</v>
      </c>
      <c r="O3821" s="5">
        <f t="shared" si="413"/>
        <v>1.0640000000000001</v>
      </c>
      <c r="P3821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t="s">
        <v>8269</v>
      </c>
      <c r="T3821" t="b">
        <v>1</v>
      </c>
      <c r="U3821" t="str">
        <f t="shared" si="419"/>
        <v>Successful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8245</v>
      </c>
      <c r="I3822" s="10">
        <f t="shared" si="417"/>
        <v>42190.651817129634</v>
      </c>
      <c r="J3822" s="10">
        <f t="shared" si="418"/>
        <v>42160.651817129634</v>
      </c>
      <c r="K3822">
        <v>1436110717</v>
      </c>
      <c r="L3822">
        <v>1433518717</v>
      </c>
      <c r="M3822" t="b">
        <v>0</v>
      </c>
      <c r="N3822">
        <v>20</v>
      </c>
      <c r="O3822" s="5">
        <f t="shared" si="413"/>
        <v>1.4333333333333333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t="s">
        <v>8269</v>
      </c>
      <c r="T3822" t="b">
        <v>1</v>
      </c>
      <c r="U3822" t="str">
        <f t="shared" si="419"/>
        <v>Successful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8244</v>
      </c>
      <c r="I3823" s="10">
        <f t="shared" si="417"/>
        <v>42373.180636574078</v>
      </c>
      <c r="J3823" s="10">
        <f t="shared" si="418"/>
        <v>42341.180636574078</v>
      </c>
      <c r="K3823">
        <v>1451881207</v>
      </c>
      <c r="L3823">
        <v>1449116407</v>
      </c>
      <c r="M3823" t="b">
        <v>0</v>
      </c>
      <c r="N3823">
        <v>46</v>
      </c>
      <c r="O3823" s="5">
        <f t="shared" si="413"/>
        <v>1.0454285714285714</v>
      </c>
      <c r="P382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t="s">
        <v>8269</v>
      </c>
      <c r="T3823" t="b">
        <v>1</v>
      </c>
      <c r="U3823" t="str">
        <f t="shared" si="419"/>
        <v>Successful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8247</v>
      </c>
      <c r="I3824" s="10">
        <f t="shared" si="417"/>
        <v>42388.957638888889</v>
      </c>
      <c r="J3824" s="10">
        <f t="shared" si="418"/>
        <v>42329.838159722218</v>
      </c>
      <c r="K3824">
        <v>1453244340</v>
      </c>
      <c r="L3824">
        <v>1448136417</v>
      </c>
      <c r="M3824" t="b">
        <v>0</v>
      </c>
      <c r="N3824">
        <v>76</v>
      </c>
      <c r="O3824" s="5">
        <f t="shared" si="413"/>
        <v>1.1002000000000001</v>
      </c>
      <c r="P3824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t="s">
        <v>8269</v>
      </c>
      <c r="T3824" t="b">
        <v>1</v>
      </c>
      <c r="U3824" t="str">
        <f t="shared" si="419"/>
        <v>Successful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8244</v>
      </c>
      <c r="I3825" s="10">
        <f t="shared" si="417"/>
        <v>42205.165972222225</v>
      </c>
      <c r="J3825" s="10">
        <f t="shared" si="418"/>
        <v>42170.910231481481</v>
      </c>
      <c r="K3825">
        <v>1437364740</v>
      </c>
      <c r="L3825">
        <v>1434405044</v>
      </c>
      <c r="M3825" t="b">
        <v>0</v>
      </c>
      <c r="N3825">
        <v>41</v>
      </c>
      <c r="O3825" s="5">
        <f t="shared" si="413"/>
        <v>1.06</v>
      </c>
      <c r="P382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t="s">
        <v>8269</v>
      </c>
      <c r="T3825" t="b">
        <v>1</v>
      </c>
      <c r="U3825" t="str">
        <f t="shared" si="419"/>
        <v>Successful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8245</v>
      </c>
      <c r="I3826" s="10">
        <f t="shared" si="417"/>
        <v>42583.570138888885</v>
      </c>
      <c r="J3826" s="10">
        <f t="shared" si="418"/>
        <v>42571.626192129625</v>
      </c>
      <c r="K3826">
        <v>1470058860</v>
      </c>
      <c r="L3826">
        <v>1469026903</v>
      </c>
      <c r="M3826" t="b">
        <v>0</v>
      </c>
      <c r="N3826">
        <v>7</v>
      </c>
      <c r="O3826" s="5">
        <f t="shared" si="413"/>
        <v>1.08</v>
      </c>
      <c r="P3826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t="s">
        <v>8269</v>
      </c>
      <c r="T3826" t="b">
        <v>1</v>
      </c>
      <c r="U3826" t="str">
        <f t="shared" si="419"/>
        <v>Successful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8244</v>
      </c>
      <c r="I3827" s="10">
        <f t="shared" si="417"/>
        <v>42172.069606481484</v>
      </c>
      <c r="J3827" s="10">
        <f t="shared" si="418"/>
        <v>42151.069606481484</v>
      </c>
      <c r="K3827">
        <v>1434505214</v>
      </c>
      <c r="L3827">
        <v>1432690814</v>
      </c>
      <c r="M3827" t="b">
        <v>0</v>
      </c>
      <c r="N3827">
        <v>49</v>
      </c>
      <c r="O3827" s="5">
        <f t="shared" si="413"/>
        <v>1.0542</v>
      </c>
      <c r="P382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t="s">
        <v>8269</v>
      </c>
      <c r="T3827" t="b">
        <v>1</v>
      </c>
      <c r="U3827" t="str">
        <f t="shared" si="419"/>
        <v>Successful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8245</v>
      </c>
      <c r="I3828" s="10">
        <f t="shared" si="417"/>
        <v>42131.423541666663</v>
      </c>
      <c r="J3828" s="10">
        <f t="shared" si="418"/>
        <v>42101.423541666663</v>
      </c>
      <c r="K3828">
        <v>1430993394</v>
      </c>
      <c r="L3828">
        <v>1428401394</v>
      </c>
      <c r="M3828" t="b">
        <v>0</v>
      </c>
      <c r="N3828">
        <v>26</v>
      </c>
      <c r="O3828" s="5">
        <f t="shared" si="413"/>
        <v>1.1916666666666667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t="s">
        <v>8269</v>
      </c>
      <c r="T3828" t="b">
        <v>1</v>
      </c>
      <c r="U3828" t="str">
        <f t="shared" si="419"/>
        <v>Successful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8245</v>
      </c>
      <c r="I3829" s="10">
        <f t="shared" si="417"/>
        <v>42090</v>
      </c>
      <c r="J3829" s="10">
        <f t="shared" si="418"/>
        <v>42034.928252314814</v>
      </c>
      <c r="K3829">
        <v>1427414400</v>
      </c>
      <c r="L3829">
        <v>1422656201</v>
      </c>
      <c r="M3829" t="b">
        <v>0</v>
      </c>
      <c r="N3829">
        <v>65</v>
      </c>
      <c r="O3829" s="5">
        <f t="shared" si="413"/>
        <v>1.5266666666666666</v>
      </c>
      <c r="P3829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t="s">
        <v>8269</v>
      </c>
      <c r="T3829" t="b">
        <v>1</v>
      </c>
      <c r="U3829" t="str">
        <f t="shared" si="419"/>
        <v>Successful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8244</v>
      </c>
      <c r="I3830" s="10">
        <f t="shared" si="417"/>
        <v>42004.569293981476</v>
      </c>
      <c r="J3830" s="10">
        <f t="shared" si="418"/>
        <v>41944.527627314819</v>
      </c>
      <c r="K3830">
        <v>1420033187</v>
      </c>
      <c r="L3830">
        <v>1414845587</v>
      </c>
      <c r="M3830" t="b">
        <v>0</v>
      </c>
      <c r="N3830">
        <v>28</v>
      </c>
      <c r="O3830" s="5">
        <f t="shared" si="413"/>
        <v>1</v>
      </c>
      <c r="P3830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t="s">
        <v>8269</v>
      </c>
      <c r="T3830" t="b">
        <v>1</v>
      </c>
      <c r="U3830" t="str">
        <f t="shared" si="419"/>
        <v>Successful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8244</v>
      </c>
      <c r="I3831" s="10">
        <f t="shared" si="417"/>
        <v>42613.865405092598</v>
      </c>
      <c r="J3831" s="10">
        <f t="shared" si="418"/>
        <v>42593.865405092598</v>
      </c>
      <c r="K3831">
        <v>1472676371</v>
      </c>
      <c r="L3831">
        <v>1470948371</v>
      </c>
      <c r="M3831" t="b">
        <v>0</v>
      </c>
      <c r="N3831">
        <v>8</v>
      </c>
      <c r="O3831" s="5">
        <f t="shared" si="413"/>
        <v>1.002</v>
      </c>
      <c r="P3831">
        <f t="shared" si="414"/>
        <v>62.625</v>
      </c>
      <c r="Q3831" t="str">
        <f t="shared" si="415"/>
        <v>theater</v>
      </c>
      <c r="R3831" t="str">
        <f t="shared" si="416"/>
        <v>plays</v>
      </c>
      <c r="S3831" t="s">
        <v>8269</v>
      </c>
      <c r="T3831" t="b">
        <v>1</v>
      </c>
      <c r="U3831" t="str">
        <f t="shared" si="419"/>
        <v>Successful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8244</v>
      </c>
      <c r="I3832" s="10">
        <f t="shared" si="417"/>
        <v>42517.740868055553</v>
      </c>
      <c r="J3832" s="10">
        <f t="shared" si="418"/>
        <v>42503.740868055553</v>
      </c>
      <c r="K3832">
        <v>1464371211</v>
      </c>
      <c r="L3832">
        <v>1463161611</v>
      </c>
      <c r="M3832" t="b">
        <v>0</v>
      </c>
      <c r="N3832">
        <v>3</v>
      </c>
      <c r="O3832" s="5">
        <f t="shared" si="413"/>
        <v>2.25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t="s">
        <v>8269</v>
      </c>
      <c r="T3832" t="b">
        <v>1</v>
      </c>
      <c r="U3832" t="str">
        <f t="shared" si="419"/>
        <v>Successful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8244</v>
      </c>
      <c r="I3833" s="10">
        <f t="shared" si="417"/>
        <v>41948.890567129631</v>
      </c>
      <c r="J3833" s="10">
        <f t="shared" si="418"/>
        <v>41927.848900462966</v>
      </c>
      <c r="K3833">
        <v>1415222545</v>
      </c>
      <c r="L3833">
        <v>1413404545</v>
      </c>
      <c r="M3833" t="b">
        <v>0</v>
      </c>
      <c r="N3833">
        <v>9</v>
      </c>
      <c r="O3833" s="5">
        <f t="shared" si="413"/>
        <v>1.0602199999999999</v>
      </c>
      <c r="P383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t="s">
        <v>8269</v>
      </c>
      <c r="T3833" t="b">
        <v>1</v>
      </c>
      <c r="U3833" t="str">
        <f t="shared" si="419"/>
        <v>Successful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8244</v>
      </c>
      <c r="I3834" s="10">
        <f t="shared" si="417"/>
        <v>42420.114988425921</v>
      </c>
      <c r="J3834" s="10">
        <f t="shared" si="418"/>
        <v>42375.114988425921</v>
      </c>
      <c r="K3834">
        <v>1455936335</v>
      </c>
      <c r="L3834">
        <v>1452048335</v>
      </c>
      <c r="M3834" t="b">
        <v>0</v>
      </c>
      <c r="N3834">
        <v>9</v>
      </c>
      <c r="O3834" s="5">
        <f t="shared" si="413"/>
        <v>1.0466666666666666</v>
      </c>
      <c r="P3834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t="s">
        <v>8269</v>
      </c>
      <c r="T3834" t="b">
        <v>1</v>
      </c>
      <c r="U3834" t="str">
        <f t="shared" si="419"/>
        <v>Successful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8249</v>
      </c>
      <c r="I3835" s="10">
        <f t="shared" si="417"/>
        <v>41974.797916666663</v>
      </c>
      <c r="J3835" s="10">
        <f t="shared" si="418"/>
        <v>41963.872361111113</v>
      </c>
      <c r="K3835">
        <v>1417460940</v>
      </c>
      <c r="L3835">
        <v>1416516972</v>
      </c>
      <c r="M3835" t="b">
        <v>0</v>
      </c>
      <c r="N3835">
        <v>20</v>
      </c>
      <c r="O3835" s="5">
        <f t="shared" si="413"/>
        <v>1.1666666666666667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t="s">
        <v>8269</v>
      </c>
      <c r="T3835" t="b">
        <v>1</v>
      </c>
      <c r="U3835" t="str">
        <f t="shared" si="419"/>
        <v>Successful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8245</v>
      </c>
      <c r="I3836" s="10">
        <f t="shared" si="417"/>
        <v>42173.445219907408</v>
      </c>
      <c r="J3836" s="10">
        <f t="shared" si="418"/>
        <v>42143.445219907408</v>
      </c>
      <c r="K3836">
        <v>1434624067</v>
      </c>
      <c r="L3836">
        <v>1432032067</v>
      </c>
      <c r="M3836" t="b">
        <v>0</v>
      </c>
      <c r="N3836">
        <v>57</v>
      </c>
      <c r="O3836" s="5">
        <f t="shared" si="413"/>
        <v>1.0903333333333334</v>
      </c>
      <c r="P3836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t="s">
        <v>8269</v>
      </c>
      <c r="T3836" t="b">
        <v>1</v>
      </c>
      <c r="U3836" t="str">
        <f t="shared" si="419"/>
        <v>Successful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8245</v>
      </c>
      <c r="I3837" s="10">
        <f t="shared" si="417"/>
        <v>42481.94222222222</v>
      </c>
      <c r="J3837" s="10">
        <f t="shared" si="418"/>
        <v>42460.94222222222</v>
      </c>
      <c r="K3837">
        <v>1461278208</v>
      </c>
      <c r="L3837">
        <v>1459463808</v>
      </c>
      <c r="M3837" t="b">
        <v>0</v>
      </c>
      <c r="N3837">
        <v>8</v>
      </c>
      <c r="O3837" s="5">
        <f t="shared" si="413"/>
        <v>1.6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t="s">
        <v>8269</v>
      </c>
      <c r="T3837" t="b">
        <v>1</v>
      </c>
      <c r="U3837" t="str">
        <f t="shared" si="419"/>
        <v>Successful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8244</v>
      </c>
      <c r="I3838" s="10">
        <f t="shared" si="417"/>
        <v>42585.172916666663</v>
      </c>
      <c r="J3838" s="10">
        <f t="shared" si="418"/>
        <v>42553.926527777774</v>
      </c>
      <c r="K3838">
        <v>1470197340</v>
      </c>
      <c r="L3838">
        <v>1467497652</v>
      </c>
      <c r="M3838" t="b">
        <v>0</v>
      </c>
      <c r="N3838">
        <v>14</v>
      </c>
      <c r="O3838" s="5">
        <f t="shared" si="413"/>
        <v>1.125</v>
      </c>
      <c r="P3838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t="s">
        <v>8269</v>
      </c>
      <c r="T3838" t="b">
        <v>1</v>
      </c>
      <c r="U3838" t="str">
        <f t="shared" si="419"/>
        <v>Successful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8245</v>
      </c>
      <c r="I3839" s="10">
        <f t="shared" si="417"/>
        <v>42188.765717592592</v>
      </c>
      <c r="J3839" s="10">
        <f t="shared" si="418"/>
        <v>42152.765717592592</v>
      </c>
      <c r="K3839">
        <v>1435947758</v>
      </c>
      <c r="L3839">
        <v>1432837358</v>
      </c>
      <c r="M3839" t="b">
        <v>0</v>
      </c>
      <c r="N3839">
        <v>17</v>
      </c>
      <c r="O3839" s="5">
        <f t="shared" si="413"/>
        <v>1.0209999999999999</v>
      </c>
      <c r="P3839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t="s">
        <v>8269</v>
      </c>
      <c r="T3839" t="b">
        <v>1</v>
      </c>
      <c r="U3839" t="str">
        <f t="shared" si="419"/>
        <v>Successful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8253</v>
      </c>
      <c r="I3840" s="10">
        <f t="shared" si="417"/>
        <v>42146.710752314815</v>
      </c>
      <c r="J3840" s="10">
        <f t="shared" si="418"/>
        <v>42116.710752314815</v>
      </c>
      <c r="K3840">
        <v>1432314209</v>
      </c>
      <c r="L3840">
        <v>1429722209</v>
      </c>
      <c r="M3840" t="b">
        <v>0</v>
      </c>
      <c r="N3840">
        <v>100</v>
      </c>
      <c r="O3840" s="5">
        <f t="shared" si="413"/>
        <v>1.00824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t="s">
        <v>8269</v>
      </c>
      <c r="T3840" t="b">
        <v>1</v>
      </c>
      <c r="U3840" t="str">
        <f t="shared" si="419"/>
        <v>Successful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8244</v>
      </c>
      <c r="I3841" s="10">
        <f t="shared" si="417"/>
        <v>42215.142638888894</v>
      </c>
      <c r="J3841" s="10">
        <f t="shared" si="418"/>
        <v>42155.142638888894</v>
      </c>
      <c r="K3841">
        <v>1438226724</v>
      </c>
      <c r="L3841">
        <v>1433042724</v>
      </c>
      <c r="M3841" t="b">
        <v>0</v>
      </c>
      <c r="N3841">
        <v>32</v>
      </c>
      <c r="O3841" s="5">
        <f t="shared" si="413"/>
        <v>1.0125</v>
      </c>
      <c r="P3841">
        <f t="shared" si="414"/>
        <v>63.28125</v>
      </c>
      <c r="Q3841" t="str">
        <f t="shared" si="415"/>
        <v>theater</v>
      </c>
      <c r="R3841" t="str">
        <f t="shared" si="416"/>
        <v>plays</v>
      </c>
      <c r="S3841" t="s">
        <v>8269</v>
      </c>
      <c r="T3841" t="b">
        <v>1</v>
      </c>
      <c r="U3841" t="str">
        <f t="shared" si="419"/>
        <v>Successful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8245</v>
      </c>
      <c r="I3842" s="10">
        <f t="shared" si="417"/>
        <v>42457.660057870366</v>
      </c>
      <c r="J3842" s="10">
        <f t="shared" si="418"/>
        <v>42432.701724537037</v>
      </c>
      <c r="K3842">
        <v>1459180229</v>
      </c>
      <c r="L3842">
        <v>1457023829</v>
      </c>
      <c r="M3842" t="b">
        <v>0</v>
      </c>
      <c r="N3842">
        <v>3</v>
      </c>
      <c r="O3842" s="5">
        <f t="shared" ref="O3842:O3905" si="420">E3842/D3842</f>
        <v>65</v>
      </c>
      <c r="P3842">
        <f t="shared" ref="P3842:P3905" si="421">IFERROR((E3842/N3842),"Received No Donations")</f>
        <v>21.666666666666668</v>
      </c>
      <c r="Q3842" t="str">
        <f t="shared" ref="Q3842:Q3905" si="422">LEFT(S3842,FIND("/",S3842)-1)</f>
        <v>theater</v>
      </c>
      <c r="R3842" t="str">
        <f t="shared" ref="R3842:R3905" si="423">RIGHT(S3842,LEN(S3842)-FIND("/",S3842))</f>
        <v>plays</v>
      </c>
      <c r="S3842" t="s">
        <v>8269</v>
      </c>
      <c r="T3842" t="b">
        <v>1</v>
      </c>
      <c r="U3842" t="str">
        <f t="shared" si="419"/>
        <v>Successful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8223</v>
      </c>
      <c r="H3843" t="s">
        <v>8244</v>
      </c>
      <c r="I3843" s="10">
        <f t="shared" ref="I3843:I3906" si="424">((K3843/86400)/IF(LEN(K3843)=13,1000,1))+DATE(1970,1,1)</f>
        <v>41840.785729166666</v>
      </c>
      <c r="J3843" s="10">
        <f t="shared" ref="J3843:J3906" si="425">((L3843/86400)/IF(LEN(L3843)=13,1000,1))+DATE(1970,1,1)</f>
        <v>41780.785729166666</v>
      </c>
      <c r="K3843">
        <v>1405882287</v>
      </c>
      <c r="L3843">
        <v>1400698287</v>
      </c>
      <c r="M3843" t="b">
        <v>1</v>
      </c>
      <c r="N3843">
        <v>34</v>
      </c>
      <c r="O3843" s="5">
        <f t="shared" si="420"/>
        <v>8.72E-2</v>
      </c>
      <c r="P3843">
        <f t="shared" si="421"/>
        <v>25.647058823529413</v>
      </c>
      <c r="Q3843" t="str">
        <f t="shared" si="422"/>
        <v>theater</v>
      </c>
      <c r="R3843" t="str">
        <f t="shared" si="423"/>
        <v>plays</v>
      </c>
      <c r="S3843" t="s">
        <v>8269</v>
      </c>
      <c r="T3843" t="b">
        <v>0</v>
      </c>
      <c r="U3843" t="str">
        <f t="shared" ref="U3843:U3906" si="426">IF(F3843="successful","Successful","Unsuccessful")</f>
        <v>Unsuccessful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8224</v>
      </c>
      <c r="H3844" t="s">
        <v>8245</v>
      </c>
      <c r="I3844" s="10">
        <f t="shared" si="424"/>
        <v>41770.493657407409</v>
      </c>
      <c r="J3844" s="10">
        <f t="shared" si="425"/>
        <v>41740.493657407409</v>
      </c>
      <c r="K3844">
        <v>1399809052</v>
      </c>
      <c r="L3844">
        <v>1397217052</v>
      </c>
      <c r="M3844" t="b">
        <v>1</v>
      </c>
      <c r="N3844">
        <v>23</v>
      </c>
      <c r="O3844" s="5">
        <f t="shared" si="420"/>
        <v>0.21940000000000001</v>
      </c>
      <c r="P3844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t="s">
        <v>8269</v>
      </c>
      <c r="T3844" t="b">
        <v>0</v>
      </c>
      <c r="U3844" t="str">
        <f t="shared" si="426"/>
        <v>Unsuccessful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8223</v>
      </c>
      <c r="H3845" t="s">
        <v>8244</v>
      </c>
      <c r="I3845" s="10">
        <f t="shared" si="424"/>
        <v>41791.072500000002</v>
      </c>
      <c r="J3845" s="10">
        <f t="shared" si="425"/>
        <v>41766.072500000002</v>
      </c>
      <c r="K3845">
        <v>1401587064</v>
      </c>
      <c r="L3845">
        <v>1399427064</v>
      </c>
      <c r="M3845" t="b">
        <v>1</v>
      </c>
      <c r="N3845">
        <v>19</v>
      </c>
      <c r="O3845" s="5">
        <f t="shared" si="420"/>
        <v>0.21299999999999999</v>
      </c>
      <c r="P384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t="s">
        <v>8269</v>
      </c>
      <c r="T3845" t="b">
        <v>0</v>
      </c>
      <c r="U3845" t="str">
        <f t="shared" si="426"/>
        <v>Unsuccessful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8223</v>
      </c>
      <c r="H3846" t="s">
        <v>8244</v>
      </c>
      <c r="I3846" s="10">
        <f t="shared" si="424"/>
        <v>41793.290972222225</v>
      </c>
      <c r="J3846" s="10">
        <f t="shared" si="425"/>
        <v>41766.617291666669</v>
      </c>
      <c r="K3846">
        <v>1401778740</v>
      </c>
      <c r="L3846">
        <v>1399474134</v>
      </c>
      <c r="M3846" t="b">
        <v>1</v>
      </c>
      <c r="N3846">
        <v>50</v>
      </c>
      <c r="O3846" s="5">
        <f t="shared" si="420"/>
        <v>0.41489795918367345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t="s">
        <v>8269</v>
      </c>
      <c r="T3846" t="b">
        <v>0</v>
      </c>
      <c r="U3846" t="str">
        <f t="shared" si="426"/>
        <v>Unsuccessful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8223</v>
      </c>
      <c r="H3847" t="s">
        <v>8244</v>
      </c>
      <c r="I3847" s="10">
        <f t="shared" si="424"/>
        <v>42278.627013888894</v>
      </c>
      <c r="J3847" s="10">
        <f t="shared" si="425"/>
        <v>42248.627013888894</v>
      </c>
      <c r="K3847">
        <v>1443711774</v>
      </c>
      <c r="L3847">
        <v>1441119774</v>
      </c>
      <c r="M3847" t="b">
        <v>1</v>
      </c>
      <c r="N3847">
        <v>12</v>
      </c>
      <c r="O3847" s="5">
        <f t="shared" si="420"/>
        <v>2.1049999999999999E-2</v>
      </c>
      <c r="P384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t="s">
        <v>8269</v>
      </c>
      <c r="T3847" t="b">
        <v>0</v>
      </c>
      <c r="U3847" t="str">
        <f t="shared" si="426"/>
        <v>Unsuccessful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8223</v>
      </c>
      <c r="H3848" t="s">
        <v>8244</v>
      </c>
      <c r="I3848" s="10">
        <f t="shared" si="424"/>
        <v>41916.290972222225</v>
      </c>
      <c r="J3848" s="10">
        <f t="shared" si="425"/>
        <v>41885.221550925926</v>
      </c>
      <c r="K3848">
        <v>1412405940</v>
      </c>
      <c r="L3848">
        <v>1409721542</v>
      </c>
      <c r="M3848" t="b">
        <v>1</v>
      </c>
      <c r="N3848">
        <v>8</v>
      </c>
      <c r="O3848" s="5">
        <f t="shared" si="420"/>
        <v>2.7E-2</v>
      </c>
      <c r="P3848">
        <f t="shared" si="421"/>
        <v>23.625</v>
      </c>
      <c r="Q3848" t="str">
        <f t="shared" si="422"/>
        <v>theater</v>
      </c>
      <c r="R3848" t="str">
        <f t="shared" si="423"/>
        <v>plays</v>
      </c>
      <c r="S3848" t="s">
        <v>8269</v>
      </c>
      <c r="T3848" t="b">
        <v>0</v>
      </c>
      <c r="U3848" t="str">
        <f t="shared" si="426"/>
        <v>Unsuccessful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8223</v>
      </c>
      <c r="H3849" t="s">
        <v>8244</v>
      </c>
      <c r="I3849" s="10">
        <f t="shared" si="424"/>
        <v>42204.224432870367</v>
      </c>
      <c r="J3849" s="10">
        <f t="shared" si="425"/>
        <v>42159.224432870367</v>
      </c>
      <c r="K3849">
        <v>1437283391</v>
      </c>
      <c r="L3849">
        <v>1433395391</v>
      </c>
      <c r="M3849" t="b">
        <v>1</v>
      </c>
      <c r="N3849">
        <v>9</v>
      </c>
      <c r="O3849" s="5">
        <f t="shared" si="420"/>
        <v>0.16161904761904761</v>
      </c>
      <c r="P3849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t="s">
        <v>8269</v>
      </c>
      <c r="T3849" t="b">
        <v>0</v>
      </c>
      <c r="U3849" t="str">
        <f t="shared" si="426"/>
        <v>Unsuccessful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8223</v>
      </c>
      <c r="H3850" t="s">
        <v>8244</v>
      </c>
      <c r="I3850" s="10">
        <f t="shared" si="424"/>
        <v>42295.817002314812</v>
      </c>
      <c r="J3850" s="10">
        <f t="shared" si="425"/>
        <v>42265.817002314812</v>
      </c>
      <c r="K3850">
        <v>1445196989</v>
      </c>
      <c r="L3850">
        <v>1442604989</v>
      </c>
      <c r="M3850" t="b">
        <v>1</v>
      </c>
      <c r="N3850">
        <v>43</v>
      </c>
      <c r="O3850" s="5">
        <f t="shared" si="420"/>
        <v>0.16376923076923078</v>
      </c>
      <c r="P3850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t="s">
        <v>8269</v>
      </c>
      <c r="T3850" t="b">
        <v>0</v>
      </c>
      <c r="U3850" t="str">
        <f t="shared" si="426"/>
        <v>Unsuccessful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8235</v>
      </c>
      <c r="H3851" t="s">
        <v>8247</v>
      </c>
      <c r="I3851" s="10">
        <f t="shared" si="424"/>
        <v>42166.767175925925</v>
      </c>
      <c r="J3851" s="10">
        <f t="shared" si="425"/>
        <v>42136.767175925925</v>
      </c>
      <c r="K3851">
        <v>1434047084</v>
      </c>
      <c r="L3851">
        <v>1431455084</v>
      </c>
      <c r="M3851" t="b">
        <v>1</v>
      </c>
      <c r="N3851">
        <v>28</v>
      </c>
      <c r="O3851" s="5">
        <f t="shared" si="420"/>
        <v>7.0433333333333334E-2</v>
      </c>
      <c r="P3851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t="s">
        <v>8269</v>
      </c>
      <c r="T3851" t="b">
        <v>0</v>
      </c>
      <c r="U3851" t="str">
        <f t="shared" si="426"/>
        <v>Unsuccessful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8223</v>
      </c>
      <c r="H3852" t="s">
        <v>8244</v>
      </c>
      <c r="I3852" s="10">
        <f t="shared" si="424"/>
        <v>42005.124340277776</v>
      </c>
      <c r="J3852" s="10">
        <f t="shared" si="425"/>
        <v>41975.124340277776</v>
      </c>
      <c r="K3852">
        <v>1420081143</v>
      </c>
      <c r="L3852">
        <v>1417489143</v>
      </c>
      <c r="M3852" t="b">
        <v>1</v>
      </c>
      <c r="N3852">
        <v>4</v>
      </c>
      <c r="O3852" s="5">
        <f t="shared" si="420"/>
        <v>3.7999999999999999E-2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t="s">
        <v>8269</v>
      </c>
      <c r="T3852" t="b">
        <v>0</v>
      </c>
      <c r="U3852" t="str">
        <f t="shared" si="426"/>
        <v>Unsuccessful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8224</v>
      </c>
      <c r="H3853" t="s">
        <v>8245</v>
      </c>
      <c r="I3853" s="10">
        <f t="shared" si="424"/>
        <v>42202.439571759256</v>
      </c>
      <c r="J3853" s="10">
        <f t="shared" si="425"/>
        <v>42172.439571759256</v>
      </c>
      <c r="K3853">
        <v>1437129179</v>
      </c>
      <c r="L3853">
        <v>1434537179</v>
      </c>
      <c r="M3853" t="b">
        <v>1</v>
      </c>
      <c r="N3853">
        <v>24</v>
      </c>
      <c r="O3853" s="5">
        <f t="shared" si="420"/>
        <v>0.34079999999999999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t="s">
        <v>8269</v>
      </c>
      <c r="T3853" t="b">
        <v>0</v>
      </c>
      <c r="U3853" t="str">
        <f t="shared" si="426"/>
        <v>Unsuccessful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8223</v>
      </c>
      <c r="H3854" t="s">
        <v>8244</v>
      </c>
      <c r="I3854" s="10">
        <f t="shared" si="424"/>
        <v>42090.149027777778</v>
      </c>
      <c r="J3854" s="10">
        <f t="shared" si="425"/>
        <v>42065.190694444449</v>
      </c>
      <c r="K3854">
        <v>1427427276</v>
      </c>
      <c r="L3854">
        <v>1425270876</v>
      </c>
      <c r="M3854" t="b">
        <v>0</v>
      </c>
      <c r="N3854">
        <v>2</v>
      </c>
      <c r="O3854" s="5">
        <f t="shared" si="420"/>
        <v>2E-3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t="s">
        <v>8269</v>
      </c>
      <c r="T3854" t="b">
        <v>0</v>
      </c>
      <c r="U3854" t="str">
        <f t="shared" si="426"/>
        <v>Unsuccessful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8223</v>
      </c>
      <c r="H3855" t="s">
        <v>8244</v>
      </c>
      <c r="I3855" s="10">
        <f t="shared" si="424"/>
        <v>41883.84002314815</v>
      </c>
      <c r="J3855" s="10">
        <f t="shared" si="425"/>
        <v>41848.84002314815</v>
      </c>
      <c r="K3855">
        <v>1409602178</v>
      </c>
      <c r="L3855">
        <v>1406578178</v>
      </c>
      <c r="M3855" t="b">
        <v>0</v>
      </c>
      <c r="N3855">
        <v>2</v>
      </c>
      <c r="O3855" s="5">
        <f t="shared" si="420"/>
        <v>2.5999999999999998E-4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t="s">
        <v>8269</v>
      </c>
      <c r="T3855" t="b">
        <v>0</v>
      </c>
      <c r="U3855" t="str">
        <f t="shared" si="426"/>
        <v>Unsuccessful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8223</v>
      </c>
      <c r="H3856" t="s">
        <v>8244</v>
      </c>
      <c r="I3856" s="10">
        <f t="shared" si="424"/>
        <v>42133.884930555556</v>
      </c>
      <c r="J3856" s="10">
        <f t="shared" si="425"/>
        <v>42103.884930555556</v>
      </c>
      <c r="K3856">
        <v>1431206058</v>
      </c>
      <c r="L3856">
        <v>1428614058</v>
      </c>
      <c r="M3856" t="b">
        <v>0</v>
      </c>
      <c r="N3856">
        <v>20</v>
      </c>
      <c r="O3856" s="5">
        <f t="shared" si="420"/>
        <v>0.16254545454545455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t="s">
        <v>8269</v>
      </c>
      <c r="T3856" t="b">
        <v>0</v>
      </c>
      <c r="U3856" t="str">
        <f t="shared" si="426"/>
        <v>Unsuccessful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8223</v>
      </c>
      <c r="H3857" t="s">
        <v>8244</v>
      </c>
      <c r="I3857" s="10">
        <f t="shared" si="424"/>
        <v>42089.929062499999</v>
      </c>
      <c r="J3857" s="10">
        <f t="shared" si="425"/>
        <v>42059.970729166671</v>
      </c>
      <c r="K3857">
        <v>1427408271</v>
      </c>
      <c r="L3857">
        <v>1424819871</v>
      </c>
      <c r="M3857" t="b">
        <v>0</v>
      </c>
      <c r="N3857">
        <v>1</v>
      </c>
      <c r="O3857" s="5">
        <f t="shared" si="420"/>
        <v>2.5000000000000001E-2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t="s">
        <v>8269</v>
      </c>
      <c r="T3857" t="b">
        <v>0</v>
      </c>
      <c r="U3857" t="str">
        <f t="shared" si="426"/>
        <v>Unsuccessful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8223</v>
      </c>
      <c r="H3858" t="s">
        <v>8244</v>
      </c>
      <c r="I3858" s="10">
        <f t="shared" si="424"/>
        <v>42071.701423611114</v>
      </c>
      <c r="J3858" s="10">
        <f t="shared" si="425"/>
        <v>42041.743090277778</v>
      </c>
      <c r="K3858">
        <v>1425833403</v>
      </c>
      <c r="L3858">
        <v>1423245003</v>
      </c>
      <c r="M3858" t="b">
        <v>0</v>
      </c>
      <c r="N3858">
        <v>1</v>
      </c>
      <c r="O3858" s="5">
        <f t="shared" si="420"/>
        <v>2.0000000000000001E-4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t="s">
        <v>8269</v>
      </c>
      <c r="T3858" t="b">
        <v>0</v>
      </c>
      <c r="U3858" t="str">
        <f t="shared" si="426"/>
        <v>Unsuccessful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8223</v>
      </c>
      <c r="H3859" t="s">
        <v>8244</v>
      </c>
      <c r="I3859" s="10">
        <f t="shared" si="424"/>
        <v>41852.716666666667</v>
      </c>
      <c r="J3859" s="10">
        <f t="shared" si="425"/>
        <v>41829.73715277778</v>
      </c>
      <c r="K3859">
        <v>1406913120</v>
      </c>
      <c r="L3859">
        <v>1404927690</v>
      </c>
      <c r="M3859" t="b">
        <v>0</v>
      </c>
      <c r="N3859">
        <v>4</v>
      </c>
      <c r="O3859" s="5">
        <f t="shared" si="420"/>
        <v>5.1999999999999998E-2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t="s">
        <v>8269</v>
      </c>
      <c r="T3859" t="b">
        <v>0</v>
      </c>
      <c r="U3859" t="str">
        <f t="shared" si="426"/>
        <v>Unsuccessful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8224</v>
      </c>
      <c r="H3860" t="s">
        <v>8245</v>
      </c>
      <c r="I3860" s="10">
        <f t="shared" si="424"/>
        <v>42146.875</v>
      </c>
      <c r="J3860" s="10">
        <f t="shared" si="425"/>
        <v>42128.431064814809</v>
      </c>
      <c r="K3860">
        <v>1432328400</v>
      </c>
      <c r="L3860">
        <v>1430734844</v>
      </c>
      <c r="M3860" t="b">
        <v>0</v>
      </c>
      <c r="N3860">
        <v>1</v>
      </c>
      <c r="O3860" s="5">
        <f t="shared" si="420"/>
        <v>0.02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t="s">
        <v>8269</v>
      </c>
      <c r="T3860" t="b">
        <v>0</v>
      </c>
      <c r="U3860" t="str">
        <f t="shared" si="426"/>
        <v>Unsuccessful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8223</v>
      </c>
      <c r="H3861" t="s">
        <v>8244</v>
      </c>
      <c r="I3861" s="10">
        <f t="shared" si="424"/>
        <v>41815.875</v>
      </c>
      <c r="J3861" s="10">
        <f t="shared" si="425"/>
        <v>41789.893599537041</v>
      </c>
      <c r="K3861">
        <v>1403730000</v>
      </c>
      <c r="L3861">
        <v>1401485207</v>
      </c>
      <c r="M3861" t="b">
        <v>0</v>
      </c>
      <c r="N3861">
        <v>1</v>
      </c>
      <c r="O3861" s="5">
        <f t="shared" si="420"/>
        <v>4.0000000000000002E-4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t="s">
        <v>8269</v>
      </c>
      <c r="T3861" t="b">
        <v>0</v>
      </c>
      <c r="U3861" t="str">
        <f t="shared" si="426"/>
        <v>Unsuccessful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8223</v>
      </c>
      <c r="H3862" t="s">
        <v>8244</v>
      </c>
      <c r="I3862" s="10">
        <f t="shared" si="424"/>
        <v>41863.660995370374</v>
      </c>
      <c r="J3862" s="10">
        <f t="shared" si="425"/>
        <v>41833.660995370374</v>
      </c>
      <c r="K3862">
        <v>1407858710</v>
      </c>
      <c r="L3862">
        <v>1405266710</v>
      </c>
      <c r="M3862" t="b">
        <v>0</v>
      </c>
      <c r="N3862">
        <v>13</v>
      </c>
      <c r="O3862" s="5">
        <f t="shared" si="420"/>
        <v>0.17666666666666667</v>
      </c>
      <c r="P3862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t="s">
        <v>8269</v>
      </c>
      <c r="T3862" t="b">
        <v>0</v>
      </c>
      <c r="U3862" t="str">
        <f t="shared" si="426"/>
        <v>Unsuccessful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8223</v>
      </c>
      <c r="H3863" t="s">
        <v>8244</v>
      </c>
      <c r="I3863" s="10">
        <f t="shared" si="424"/>
        <v>41955.907638888893</v>
      </c>
      <c r="J3863" s="10">
        <f t="shared" si="425"/>
        <v>41914.590011574073</v>
      </c>
      <c r="K3863">
        <v>1415828820</v>
      </c>
      <c r="L3863">
        <v>1412258977</v>
      </c>
      <c r="M3863" t="b">
        <v>0</v>
      </c>
      <c r="N3863">
        <v>1</v>
      </c>
      <c r="O3863" s="5">
        <f t="shared" si="420"/>
        <v>0.05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t="s">
        <v>8269</v>
      </c>
      <c r="T3863" t="b">
        <v>0</v>
      </c>
      <c r="U3863" t="str">
        <f t="shared" si="426"/>
        <v>Unsuccessful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8223</v>
      </c>
      <c r="H3864" t="s">
        <v>8244</v>
      </c>
      <c r="I3864" s="10">
        <f t="shared" si="424"/>
        <v>42625.707638888889</v>
      </c>
      <c r="J3864" s="10">
        <f t="shared" si="425"/>
        <v>42611.261064814811</v>
      </c>
      <c r="K3864">
        <v>1473699540</v>
      </c>
      <c r="L3864">
        <v>1472451356</v>
      </c>
      <c r="M3864" t="b">
        <v>0</v>
      </c>
      <c r="N3864">
        <v>1</v>
      </c>
      <c r="O3864" s="5">
        <f t="shared" si="420"/>
        <v>1.3333333333333334E-4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t="s">
        <v>8269</v>
      </c>
      <c r="T3864" t="b">
        <v>0</v>
      </c>
      <c r="U3864" t="str">
        <f t="shared" si="426"/>
        <v>Unsuccessful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8223</v>
      </c>
      <c r="H3865" t="s">
        <v>8244</v>
      </c>
      <c r="I3865" s="10">
        <f t="shared" si="424"/>
        <v>42313.674826388888</v>
      </c>
      <c r="J3865" s="10">
        <f t="shared" si="425"/>
        <v>42253.633159722223</v>
      </c>
      <c r="K3865">
        <v>1446739905</v>
      </c>
      <c r="L3865">
        <v>1441552305</v>
      </c>
      <c r="M3865" t="b">
        <v>0</v>
      </c>
      <c r="N3865">
        <v>0</v>
      </c>
      <c r="O3865" s="5">
        <f t="shared" si="420"/>
        <v>0</v>
      </c>
      <c r="P3865" t="str">
        <f t="shared" si="421"/>
        <v>Received No Donations</v>
      </c>
      <c r="Q3865" t="str">
        <f t="shared" si="422"/>
        <v>theater</v>
      </c>
      <c r="R3865" t="str">
        <f t="shared" si="423"/>
        <v>plays</v>
      </c>
      <c r="S3865" t="s">
        <v>8269</v>
      </c>
      <c r="T3865" t="b">
        <v>0</v>
      </c>
      <c r="U3865" t="str">
        <f t="shared" si="426"/>
        <v>Unsuccessful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8223</v>
      </c>
      <c r="H3866" t="s">
        <v>8244</v>
      </c>
      <c r="I3866" s="10">
        <f t="shared" si="424"/>
        <v>42325.933495370366</v>
      </c>
      <c r="J3866" s="10">
        <f t="shared" si="425"/>
        <v>42295.891828703709</v>
      </c>
      <c r="K3866">
        <v>1447799054</v>
      </c>
      <c r="L3866">
        <v>1445203454</v>
      </c>
      <c r="M3866" t="b">
        <v>0</v>
      </c>
      <c r="N3866">
        <v>3</v>
      </c>
      <c r="O3866" s="5">
        <f t="shared" si="420"/>
        <v>1.2E-2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t="s">
        <v>8269</v>
      </c>
      <c r="T3866" t="b">
        <v>0</v>
      </c>
      <c r="U3866" t="str">
        <f t="shared" si="426"/>
        <v>Unsuccessful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8228</v>
      </c>
      <c r="H3867" t="s">
        <v>8249</v>
      </c>
      <c r="I3867" s="10">
        <f t="shared" si="424"/>
        <v>41881.229166666664</v>
      </c>
      <c r="J3867" s="10">
        <f t="shared" si="425"/>
        <v>41841.651597222226</v>
      </c>
      <c r="K3867">
        <v>1409376600</v>
      </c>
      <c r="L3867">
        <v>1405957098</v>
      </c>
      <c r="M3867" t="b">
        <v>0</v>
      </c>
      <c r="N3867">
        <v>14</v>
      </c>
      <c r="O3867" s="5">
        <f t="shared" si="420"/>
        <v>0.26937422295897223</v>
      </c>
      <c r="P386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t="s">
        <v>8269</v>
      </c>
      <c r="T3867" t="b">
        <v>0</v>
      </c>
      <c r="U3867" t="str">
        <f t="shared" si="426"/>
        <v>Unsuccessful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8223</v>
      </c>
      <c r="H3868" t="s">
        <v>8244</v>
      </c>
      <c r="I3868" s="10">
        <f t="shared" si="424"/>
        <v>42452.145138888889</v>
      </c>
      <c r="J3868" s="10">
        <f t="shared" si="425"/>
        <v>42402.947002314817</v>
      </c>
      <c r="K3868">
        <v>1458703740</v>
      </c>
      <c r="L3868">
        <v>1454453021</v>
      </c>
      <c r="M3868" t="b">
        <v>0</v>
      </c>
      <c r="N3868">
        <v>2</v>
      </c>
      <c r="O3868" s="5">
        <f t="shared" si="420"/>
        <v>5.4999999999999997E-3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t="s">
        <v>8269</v>
      </c>
      <c r="T3868" t="b">
        <v>0</v>
      </c>
      <c r="U3868" t="str">
        <f t="shared" si="426"/>
        <v>Unsuccessful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8223</v>
      </c>
      <c r="H3869" t="s">
        <v>8244</v>
      </c>
      <c r="I3869" s="10">
        <f t="shared" si="424"/>
        <v>42539.814108796301</v>
      </c>
      <c r="J3869" s="10">
        <f t="shared" si="425"/>
        <v>42509.814108796301</v>
      </c>
      <c r="K3869">
        <v>1466278339</v>
      </c>
      <c r="L3869">
        <v>1463686339</v>
      </c>
      <c r="M3869" t="b">
        <v>0</v>
      </c>
      <c r="N3869">
        <v>5</v>
      </c>
      <c r="O3869" s="5">
        <f t="shared" si="420"/>
        <v>0.1255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t="s">
        <v>8269</v>
      </c>
      <c r="T3869" t="b">
        <v>0</v>
      </c>
      <c r="U3869" t="str">
        <f t="shared" si="426"/>
        <v>Unsuccessful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8224</v>
      </c>
      <c r="H3870" t="s">
        <v>8245</v>
      </c>
      <c r="I3870" s="10">
        <f t="shared" si="424"/>
        <v>41890.659780092596</v>
      </c>
      <c r="J3870" s="10">
        <f t="shared" si="425"/>
        <v>41865.659780092596</v>
      </c>
      <c r="K3870">
        <v>1410191405</v>
      </c>
      <c r="L3870">
        <v>1408031405</v>
      </c>
      <c r="M3870" t="b">
        <v>0</v>
      </c>
      <c r="N3870">
        <v>1</v>
      </c>
      <c r="O3870" s="5">
        <f t="shared" si="420"/>
        <v>2E-3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t="s">
        <v>8303</v>
      </c>
      <c r="T3870" t="b">
        <v>0</v>
      </c>
      <c r="U3870" t="str">
        <f t="shared" si="426"/>
        <v>Unsuccessful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8223</v>
      </c>
      <c r="H3871" t="s">
        <v>8244</v>
      </c>
      <c r="I3871" s="10">
        <f t="shared" si="424"/>
        <v>42077.132638888885</v>
      </c>
      <c r="J3871" s="10">
        <f t="shared" si="425"/>
        <v>42047.724444444444</v>
      </c>
      <c r="K3871">
        <v>1426302660</v>
      </c>
      <c r="L3871">
        <v>1423761792</v>
      </c>
      <c r="M3871" t="b">
        <v>0</v>
      </c>
      <c r="N3871">
        <v>15</v>
      </c>
      <c r="O3871" s="5">
        <f t="shared" si="420"/>
        <v>3.44748684310884E-2</v>
      </c>
      <c r="P3871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t="s">
        <v>8303</v>
      </c>
      <c r="T3871" t="b">
        <v>0</v>
      </c>
      <c r="U3871" t="str">
        <f t="shared" si="426"/>
        <v>Unsuccessful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8223</v>
      </c>
      <c r="H3872" t="s">
        <v>8244</v>
      </c>
      <c r="I3872" s="10">
        <f t="shared" si="424"/>
        <v>41823.172199074077</v>
      </c>
      <c r="J3872" s="10">
        <f t="shared" si="425"/>
        <v>41793.172199074077</v>
      </c>
      <c r="K3872">
        <v>1404360478</v>
      </c>
      <c r="L3872">
        <v>1401768478</v>
      </c>
      <c r="M3872" t="b">
        <v>0</v>
      </c>
      <c r="N3872">
        <v>10</v>
      </c>
      <c r="O3872" s="5">
        <f t="shared" si="420"/>
        <v>0.15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t="s">
        <v>8303</v>
      </c>
      <c r="T3872" t="b">
        <v>0</v>
      </c>
      <c r="U3872" t="str">
        <f t="shared" si="426"/>
        <v>Unsuccessful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8223</v>
      </c>
      <c r="H3873" t="s">
        <v>8244</v>
      </c>
      <c r="I3873" s="10">
        <f t="shared" si="424"/>
        <v>42823.739004629635</v>
      </c>
      <c r="J3873" s="10">
        <f t="shared" si="425"/>
        <v>42763.780671296292</v>
      </c>
      <c r="K3873">
        <v>1490809450</v>
      </c>
      <c r="L3873">
        <v>1485629050</v>
      </c>
      <c r="M3873" t="b">
        <v>0</v>
      </c>
      <c r="N3873">
        <v>3</v>
      </c>
      <c r="O3873" s="5">
        <f t="shared" si="420"/>
        <v>2.6666666666666668E-2</v>
      </c>
      <c r="P387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t="s">
        <v>8303</v>
      </c>
      <c r="T3873" t="b">
        <v>0</v>
      </c>
      <c r="U3873" t="str">
        <f t="shared" si="426"/>
        <v>Unsuccessful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8223</v>
      </c>
      <c r="H3874" t="s">
        <v>8244</v>
      </c>
      <c r="I3874" s="10">
        <f t="shared" si="424"/>
        <v>42230.145787037036</v>
      </c>
      <c r="J3874" s="10">
        <f t="shared" si="425"/>
        <v>42180.145787037036</v>
      </c>
      <c r="K3874">
        <v>1439522996</v>
      </c>
      <c r="L3874">
        <v>1435202996</v>
      </c>
      <c r="M3874" t="b">
        <v>0</v>
      </c>
      <c r="N3874">
        <v>0</v>
      </c>
      <c r="O3874" s="5">
        <f t="shared" si="420"/>
        <v>0</v>
      </c>
      <c r="P3874" t="str">
        <f t="shared" si="421"/>
        <v>Received No Donations</v>
      </c>
      <c r="Q3874" t="str">
        <f t="shared" si="422"/>
        <v>theater</v>
      </c>
      <c r="R3874" t="str">
        <f t="shared" si="423"/>
        <v>musical</v>
      </c>
      <c r="S3874" t="s">
        <v>8303</v>
      </c>
      <c r="T3874" t="b">
        <v>0</v>
      </c>
      <c r="U3874" t="str">
        <f t="shared" si="426"/>
        <v>Unsuccessful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8223</v>
      </c>
      <c r="H3875" t="s">
        <v>8244</v>
      </c>
      <c r="I3875" s="10">
        <f t="shared" si="424"/>
        <v>42285.696006944447</v>
      </c>
      <c r="J3875" s="10">
        <f t="shared" si="425"/>
        <v>42255.696006944447</v>
      </c>
      <c r="K3875">
        <v>1444322535</v>
      </c>
      <c r="L3875">
        <v>1441730535</v>
      </c>
      <c r="M3875" t="b">
        <v>0</v>
      </c>
      <c r="N3875">
        <v>0</v>
      </c>
      <c r="O3875" s="5">
        <f t="shared" si="420"/>
        <v>0</v>
      </c>
      <c r="P3875" t="str">
        <f t="shared" si="421"/>
        <v>Received No Donations</v>
      </c>
      <c r="Q3875" t="str">
        <f t="shared" si="422"/>
        <v>theater</v>
      </c>
      <c r="R3875" t="str">
        <f t="shared" si="423"/>
        <v>musical</v>
      </c>
      <c r="S3875" t="s">
        <v>8303</v>
      </c>
      <c r="T3875" t="b">
        <v>0</v>
      </c>
      <c r="U3875" t="str">
        <f t="shared" si="426"/>
        <v>Unsuccessful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8227</v>
      </c>
      <c r="H3876" t="s">
        <v>8248</v>
      </c>
      <c r="I3876" s="10">
        <f t="shared" si="424"/>
        <v>42028.041666666672</v>
      </c>
      <c r="J3876" s="10">
        <f t="shared" si="425"/>
        <v>42007.016458333332</v>
      </c>
      <c r="K3876">
        <v>1422061200</v>
      </c>
      <c r="L3876">
        <v>1420244622</v>
      </c>
      <c r="M3876" t="b">
        <v>0</v>
      </c>
      <c r="N3876">
        <v>0</v>
      </c>
      <c r="O3876" s="5">
        <f t="shared" si="420"/>
        <v>0</v>
      </c>
      <c r="P3876" t="str">
        <f t="shared" si="421"/>
        <v>Received No Donations</v>
      </c>
      <c r="Q3876" t="str">
        <f t="shared" si="422"/>
        <v>theater</v>
      </c>
      <c r="R3876" t="str">
        <f t="shared" si="423"/>
        <v>musical</v>
      </c>
      <c r="S3876" t="s">
        <v>8303</v>
      </c>
      <c r="T3876" t="b">
        <v>0</v>
      </c>
      <c r="U3876" t="str">
        <f t="shared" si="426"/>
        <v>Unsuccessful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8231</v>
      </c>
      <c r="H3877" t="s">
        <v>8251</v>
      </c>
      <c r="I3877" s="10">
        <f t="shared" si="424"/>
        <v>42616.416666666672</v>
      </c>
      <c r="J3877" s="10">
        <f t="shared" si="425"/>
        <v>42615.346817129626</v>
      </c>
      <c r="K3877">
        <v>1472896800</v>
      </c>
      <c r="L3877">
        <v>1472804365</v>
      </c>
      <c r="M3877" t="b">
        <v>0</v>
      </c>
      <c r="N3877">
        <v>0</v>
      </c>
      <c r="O3877" s="5">
        <f t="shared" si="420"/>
        <v>0</v>
      </c>
      <c r="P3877" t="str">
        <f t="shared" si="421"/>
        <v>Received No Donations</v>
      </c>
      <c r="Q3877" t="str">
        <f t="shared" si="422"/>
        <v>theater</v>
      </c>
      <c r="R3877" t="str">
        <f t="shared" si="423"/>
        <v>musical</v>
      </c>
      <c r="S3877" t="s">
        <v>8303</v>
      </c>
      <c r="T3877" t="b">
        <v>0</v>
      </c>
      <c r="U3877" t="str">
        <f t="shared" si="426"/>
        <v>Unsuccessful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8224</v>
      </c>
      <c r="H3878" t="s">
        <v>8245</v>
      </c>
      <c r="I3878" s="10">
        <f t="shared" si="424"/>
        <v>42402.624166666668</v>
      </c>
      <c r="J3878" s="10">
        <f t="shared" si="425"/>
        <v>42372.624166666668</v>
      </c>
      <c r="K3878">
        <v>1454425128</v>
      </c>
      <c r="L3878">
        <v>1451833128</v>
      </c>
      <c r="M3878" t="b">
        <v>0</v>
      </c>
      <c r="N3878">
        <v>46</v>
      </c>
      <c r="O3878" s="5">
        <f t="shared" si="420"/>
        <v>0.52794871794871789</v>
      </c>
      <c r="P3878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t="s">
        <v>8303</v>
      </c>
      <c r="T3878" t="b">
        <v>0</v>
      </c>
      <c r="U3878" t="str">
        <f t="shared" si="426"/>
        <v>Unsuccessful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8223</v>
      </c>
      <c r="H3879" t="s">
        <v>8244</v>
      </c>
      <c r="I3879" s="10">
        <f t="shared" si="424"/>
        <v>42712.67768518519</v>
      </c>
      <c r="J3879" s="10">
        <f t="shared" si="425"/>
        <v>42682.67768518519</v>
      </c>
      <c r="K3879">
        <v>1481213752</v>
      </c>
      <c r="L3879">
        <v>1478621752</v>
      </c>
      <c r="M3879" t="b">
        <v>0</v>
      </c>
      <c r="N3879">
        <v>14</v>
      </c>
      <c r="O3879" s="5">
        <f t="shared" si="420"/>
        <v>4.9639999999999997E-2</v>
      </c>
      <c r="P3879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t="s">
        <v>8303</v>
      </c>
      <c r="T3879" t="b">
        <v>0</v>
      </c>
      <c r="U3879" t="str">
        <f t="shared" si="426"/>
        <v>Unsuccessful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8223</v>
      </c>
      <c r="H3880" t="s">
        <v>8244</v>
      </c>
      <c r="I3880" s="10">
        <f t="shared" si="424"/>
        <v>42185.165972222225</v>
      </c>
      <c r="J3880" s="10">
        <f t="shared" si="425"/>
        <v>42154.818819444445</v>
      </c>
      <c r="K3880">
        <v>1435636740</v>
      </c>
      <c r="L3880">
        <v>1433014746</v>
      </c>
      <c r="M3880" t="b">
        <v>0</v>
      </c>
      <c r="N3880">
        <v>1</v>
      </c>
      <c r="O3880" s="5">
        <f t="shared" si="420"/>
        <v>5.5555555555555556E-4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t="s">
        <v>8303</v>
      </c>
      <c r="T3880" t="b">
        <v>0</v>
      </c>
      <c r="U3880" t="str">
        <f t="shared" si="426"/>
        <v>Unsuccessful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8224</v>
      </c>
      <c r="H3881" t="s">
        <v>8245</v>
      </c>
      <c r="I3881" s="10">
        <f t="shared" si="424"/>
        <v>42029.861064814817</v>
      </c>
      <c r="J3881" s="10">
        <f t="shared" si="425"/>
        <v>41999.861064814817</v>
      </c>
      <c r="K3881">
        <v>1422218396</v>
      </c>
      <c r="L3881">
        <v>1419626396</v>
      </c>
      <c r="M3881" t="b">
        <v>0</v>
      </c>
      <c r="N3881">
        <v>0</v>
      </c>
      <c r="O3881" s="5">
        <f t="shared" si="420"/>
        <v>0</v>
      </c>
      <c r="P3881" t="str">
        <f t="shared" si="421"/>
        <v>Received No Donations</v>
      </c>
      <c r="Q3881" t="str">
        <f t="shared" si="422"/>
        <v>theater</v>
      </c>
      <c r="R3881" t="str">
        <f t="shared" si="423"/>
        <v>musical</v>
      </c>
      <c r="S3881" t="s">
        <v>8303</v>
      </c>
      <c r="T3881" t="b">
        <v>0</v>
      </c>
      <c r="U3881" t="str">
        <f t="shared" si="426"/>
        <v>Unsuccessful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8224</v>
      </c>
      <c r="H3882" t="s">
        <v>8245</v>
      </c>
      <c r="I3882" s="10">
        <f t="shared" si="424"/>
        <v>41850.958333333336</v>
      </c>
      <c r="J3882" s="10">
        <f t="shared" si="425"/>
        <v>41815.815046296295</v>
      </c>
      <c r="K3882">
        <v>1406761200</v>
      </c>
      <c r="L3882">
        <v>1403724820</v>
      </c>
      <c r="M3882" t="b">
        <v>0</v>
      </c>
      <c r="N3882">
        <v>17</v>
      </c>
      <c r="O3882" s="5">
        <f t="shared" si="420"/>
        <v>0.13066666666666665</v>
      </c>
      <c r="P3882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t="s">
        <v>8303</v>
      </c>
      <c r="T3882" t="b">
        <v>0</v>
      </c>
      <c r="U3882" t="str">
        <f t="shared" si="426"/>
        <v>Unsuccessful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8223</v>
      </c>
      <c r="H3883" t="s">
        <v>8244</v>
      </c>
      <c r="I3883" s="10">
        <f t="shared" si="424"/>
        <v>42786.018506944441</v>
      </c>
      <c r="J3883" s="10">
        <f t="shared" si="425"/>
        <v>42756.018506944441</v>
      </c>
      <c r="K3883">
        <v>1487550399</v>
      </c>
      <c r="L3883">
        <v>1484958399</v>
      </c>
      <c r="M3883" t="b">
        <v>0</v>
      </c>
      <c r="N3883">
        <v>1</v>
      </c>
      <c r="O3883" s="5">
        <f t="shared" si="420"/>
        <v>0.05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t="s">
        <v>8303</v>
      </c>
      <c r="T3883" t="b">
        <v>0</v>
      </c>
      <c r="U3883" t="str">
        <f t="shared" si="426"/>
        <v>Unsuccessful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8225</v>
      </c>
      <c r="H3884" t="s">
        <v>8246</v>
      </c>
      <c r="I3884" s="10">
        <f t="shared" si="424"/>
        <v>42400.960416666669</v>
      </c>
      <c r="J3884" s="10">
        <f t="shared" si="425"/>
        <v>42373.983449074076</v>
      </c>
      <c r="K3884">
        <v>1454281380</v>
      </c>
      <c r="L3884">
        <v>1451950570</v>
      </c>
      <c r="M3884" t="b">
        <v>0</v>
      </c>
      <c r="N3884">
        <v>0</v>
      </c>
      <c r="O3884" s="5">
        <f t="shared" si="420"/>
        <v>0</v>
      </c>
      <c r="P3884" t="str">
        <f t="shared" si="421"/>
        <v>Received No Donations</v>
      </c>
      <c r="Q3884" t="str">
        <f t="shared" si="422"/>
        <v>theater</v>
      </c>
      <c r="R3884" t="str">
        <f t="shared" si="423"/>
        <v>musical</v>
      </c>
      <c r="S3884" t="s">
        <v>8303</v>
      </c>
      <c r="T3884" t="b">
        <v>0</v>
      </c>
      <c r="U3884" t="str">
        <f t="shared" si="426"/>
        <v>Unsuccessful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8224</v>
      </c>
      <c r="H3885" t="s">
        <v>8245</v>
      </c>
      <c r="I3885" s="10">
        <f t="shared" si="424"/>
        <v>41884.602650462963</v>
      </c>
      <c r="J3885" s="10">
        <f t="shared" si="425"/>
        <v>41854.602650462963</v>
      </c>
      <c r="K3885">
        <v>1409668069</v>
      </c>
      <c r="L3885">
        <v>1407076069</v>
      </c>
      <c r="M3885" t="b">
        <v>0</v>
      </c>
      <c r="N3885">
        <v>0</v>
      </c>
      <c r="O3885" s="5">
        <f t="shared" si="420"/>
        <v>0</v>
      </c>
      <c r="P3885" t="str">
        <f t="shared" si="421"/>
        <v>Received No Donations</v>
      </c>
      <c r="Q3885" t="str">
        <f t="shared" si="422"/>
        <v>theater</v>
      </c>
      <c r="R3885" t="str">
        <f t="shared" si="423"/>
        <v>musical</v>
      </c>
      <c r="S3885" t="s">
        <v>8303</v>
      </c>
      <c r="T3885" t="b">
        <v>0</v>
      </c>
      <c r="U3885" t="str">
        <f t="shared" si="426"/>
        <v>Unsuccessful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8223</v>
      </c>
      <c r="H3886" t="s">
        <v>8244</v>
      </c>
      <c r="I3886" s="10">
        <f t="shared" si="424"/>
        <v>42090.749907407408</v>
      </c>
      <c r="J3886" s="10">
        <f t="shared" si="425"/>
        <v>42065.791574074072</v>
      </c>
      <c r="K3886">
        <v>1427479192</v>
      </c>
      <c r="L3886">
        <v>1425322792</v>
      </c>
      <c r="M3886" t="b">
        <v>0</v>
      </c>
      <c r="N3886">
        <v>0</v>
      </c>
      <c r="O3886" s="5">
        <f t="shared" si="420"/>
        <v>0</v>
      </c>
      <c r="P3886" t="str">
        <f t="shared" si="421"/>
        <v>Received No Donations</v>
      </c>
      <c r="Q3886" t="str">
        <f t="shared" si="422"/>
        <v>theater</v>
      </c>
      <c r="R3886" t="str">
        <f t="shared" si="423"/>
        <v>musical</v>
      </c>
      <c r="S3886" t="s">
        <v>8303</v>
      </c>
      <c r="T3886" t="b">
        <v>0</v>
      </c>
      <c r="U3886" t="str">
        <f t="shared" si="426"/>
        <v>Unsuccessful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8223</v>
      </c>
      <c r="H3887" t="s">
        <v>8244</v>
      </c>
      <c r="I3887" s="10">
        <f t="shared" si="424"/>
        <v>42499.951284722221</v>
      </c>
      <c r="J3887" s="10">
        <f t="shared" si="425"/>
        <v>42469.951284722221</v>
      </c>
      <c r="K3887">
        <v>1462834191</v>
      </c>
      <c r="L3887">
        <v>1460242191</v>
      </c>
      <c r="M3887" t="b">
        <v>0</v>
      </c>
      <c r="N3887">
        <v>0</v>
      </c>
      <c r="O3887" s="5">
        <f t="shared" si="420"/>
        <v>0</v>
      </c>
      <c r="P3887" t="str">
        <f t="shared" si="421"/>
        <v>Received No Donations</v>
      </c>
      <c r="Q3887" t="str">
        <f t="shared" si="422"/>
        <v>theater</v>
      </c>
      <c r="R3887" t="str">
        <f t="shared" si="423"/>
        <v>musical</v>
      </c>
      <c r="S3887" t="s">
        <v>8303</v>
      </c>
      <c r="T3887" t="b">
        <v>0</v>
      </c>
      <c r="U3887" t="str">
        <f t="shared" si="426"/>
        <v>Unsuccessful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8225</v>
      </c>
      <c r="H3888" t="s">
        <v>8246</v>
      </c>
      <c r="I3888" s="10">
        <f t="shared" si="424"/>
        <v>41984.228032407409</v>
      </c>
      <c r="J3888" s="10">
        <f t="shared" si="425"/>
        <v>41954.228032407409</v>
      </c>
      <c r="K3888">
        <v>1418275702</v>
      </c>
      <c r="L3888">
        <v>1415683702</v>
      </c>
      <c r="M3888" t="b">
        <v>0</v>
      </c>
      <c r="N3888">
        <v>0</v>
      </c>
      <c r="O3888" s="5">
        <f t="shared" si="420"/>
        <v>0</v>
      </c>
      <c r="P3888" t="str">
        <f t="shared" si="421"/>
        <v>Received No Donations</v>
      </c>
      <c r="Q3888" t="str">
        <f t="shared" si="422"/>
        <v>theater</v>
      </c>
      <c r="R3888" t="str">
        <f t="shared" si="423"/>
        <v>musical</v>
      </c>
      <c r="S3888" t="s">
        <v>8303</v>
      </c>
      <c r="T3888" t="b">
        <v>0</v>
      </c>
      <c r="U3888" t="str">
        <f t="shared" si="426"/>
        <v>Unsuccessful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8223</v>
      </c>
      <c r="H3889" t="s">
        <v>8244</v>
      </c>
      <c r="I3889" s="10">
        <f t="shared" si="424"/>
        <v>42125.916666666672</v>
      </c>
      <c r="J3889" s="10">
        <f t="shared" si="425"/>
        <v>42079.857974537037</v>
      </c>
      <c r="K3889">
        <v>1430517600</v>
      </c>
      <c r="L3889">
        <v>1426538129</v>
      </c>
      <c r="M3889" t="b">
        <v>0</v>
      </c>
      <c r="N3889">
        <v>2</v>
      </c>
      <c r="O3889" s="5">
        <f t="shared" si="420"/>
        <v>1.7500000000000002E-2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t="s">
        <v>8303</v>
      </c>
      <c r="T3889" t="b">
        <v>0</v>
      </c>
      <c r="U3889" t="str">
        <f t="shared" si="426"/>
        <v>Unsuccessful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8224</v>
      </c>
      <c r="H3890" t="s">
        <v>8245</v>
      </c>
      <c r="I3890" s="10">
        <f t="shared" si="424"/>
        <v>42792.545810185184</v>
      </c>
      <c r="J3890" s="10">
        <f t="shared" si="425"/>
        <v>42762.545810185184</v>
      </c>
      <c r="K3890">
        <v>1488114358</v>
      </c>
      <c r="L3890">
        <v>1485522358</v>
      </c>
      <c r="M3890" t="b">
        <v>0</v>
      </c>
      <c r="N3890">
        <v>14</v>
      </c>
      <c r="O3890" s="5">
        <f t="shared" si="420"/>
        <v>0.27100000000000002</v>
      </c>
      <c r="P3890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t="s">
        <v>8269</v>
      </c>
      <c r="T3890" t="b">
        <v>0</v>
      </c>
      <c r="U3890" t="str">
        <f t="shared" si="426"/>
        <v>Unsuccessful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8223</v>
      </c>
      <c r="H3891" t="s">
        <v>8244</v>
      </c>
      <c r="I3891" s="10">
        <f t="shared" si="424"/>
        <v>42008.976388888885</v>
      </c>
      <c r="J3891" s="10">
        <f t="shared" si="425"/>
        <v>41977.004976851851</v>
      </c>
      <c r="K3891">
        <v>1420413960</v>
      </c>
      <c r="L3891">
        <v>1417651630</v>
      </c>
      <c r="M3891" t="b">
        <v>0</v>
      </c>
      <c r="N3891">
        <v>9</v>
      </c>
      <c r="O3891" s="5">
        <f t="shared" si="420"/>
        <v>1.4749999999999999E-2</v>
      </c>
      <c r="P3891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t="s">
        <v>8269</v>
      </c>
      <c r="T3891" t="b">
        <v>0</v>
      </c>
      <c r="U3891" t="str">
        <f t="shared" si="426"/>
        <v>Unsuccessful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8223</v>
      </c>
      <c r="H3892" t="s">
        <v>8244</v>
      </c>
      <c r="I3892" s="10">
        <f t="shared" si="424"/>
        <v>42231.758611111116</v>
      </c>
      <c r="J3892" s="10">
        <f t="shared" si="425"/>
        <v>42171.758611111116</v>
      </c>
      <c r="K3892">
        <v>1439662344</v>
      </c>
      <c r="L3892">
        <v>1434478344</v>
      </c>
      <c r="M3892" t="b">
        <v>0</v>
      </c>
      <c r="N3892">
        <v>8</v>
      </c>
      <c r="O3892" s="5">
        <f t="shared" si="420"/>
        <v>0.16826666666666668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t="s">
        <v>8269</v>
      </c>
      <c r="T3892" t="b">
        <v>0</v>
      </c>
      <c r="U3892" t="str">
        <f t="shared" si="426"/>
        <v>Unsuccessful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8223</v>
      </c>
      <c r="H3893" t="s">
        <v>8244</v>
      </c>
      <c r="I3893" s="10">
        <f t="shared" si="424"/>
        <v>42086.207638888889</v>
      </c>
      <c r="J3893" s="10">
        <f t="shared" si="425"/>
        <v>42056.1324537037</v>
      </c>
      <c r="K3893">
        <v>1427086740</v>
      </c>
      <c r="L3893">
        <v>1424488244</v>
      </c>
      <c r="M3893" t="b">
        <v>0</v>
      </c>
      <c r="N3893">
        <v>7</v>
      </c>
      <c r="O3893" s="5">
        <f t="shared" si="420"/>
        <v>0.32500000000000001</v>
      </c>
      <c r="P389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t="s">
        <v>8269</v>
      </c>
      <c r="T3893" t="b">
        <v>0</v>
      </c>
      <c r="U3893" t="str">
        <f t="shared" si="426"/>
        <v>Unsuccessful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8223</v>
      </c>
      <c r="H3894" t="s">
        <v>8244</v>
      </c>
      <c r="I3894" s="10">
        <f t="shared" si="424"/>
        <v>41875.291666666664</v>
      </c>
      <c r="J3894" s="10">
        <f t="shared" si="425"/>
        <v>41867.652280092589</v>
      </c>
      <c r="K3894">
        <v>1408863600</v>
      </c>
      <c r="L3894">
        <v>1408203557</v>
      </c>
      <c r="M3894" t="b">
        <v>0</v>
      </c>
      <c r="N3894">
        <v>0</v>
      </c>
      <c r="O3894" s="5">
        <f t="shared" si="420"/>
        <v>0</v>
      </c>
      <c r="P3894" t="str">
        <f t="shared" si="421"/>
        <v>Received No Donations</v>
      </c>
      <c r="Q3894" t="str">
        <f t="shared" si="422"/>
        <v>theater</v>
      </c>
      <c r="R3894" t="str">
        <f t="shared" si="423"/>
        <v>plays</v>
      </c>
      <c r="S3894" t="s">
        <v>8269</v>
      </c>
      <c r="T3894" t="b">
        <v>0</v>
      </c>
      <c r="U3894" t="str">
        <f t="shared" si="426"/>
        <v>Unsuccessful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8223</v>
      </c>
      <c r="H3895" t="s">
        <v>8244</v>
      </c>
      <c r="I3895" s="10">
        <f t="shared" si="424"/>
        <v>41821.25</v>
      </c>
      <c r="J3895" s="10">
        <f t="shared" si="425"/>
        <v>41779.657870370371</v>
      </c>
      <c r="K3895">
        <v>1404194400</v>
      </c>
      <c r="L3895">
        <v>1400600840</v>
      </c>
      <c r="M3895" t="b">
        <v>0</v>
      </c>
      <c r="N3895">
        <v>84</v>
      </c>
      <c r="O3895" s="5">
        <f t="shared" si="420"/>
        <v>0.2155</v>
      </c>
      <c r="P389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t="s">
        <v>8269</v>
      </c>
      <c r="T3895" t="b">
        <v>0</v>
      </c>
      <c r="U3895" t="str">
        <f t="shared" si="426"/>
        <v>Unsuccessful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8223</v>
      </c>
      <c r="H3896" t="s">
        <v>8244</v>
      </c>
      <c r="I3896" s="10">
        <f t="shared" si="424"/>
        <v>42710.207638888889</v>
      </c>
      <c r="J3896" s="10">
        <f t="shared" si="425"/>
        <v>42679.958472222221</v>
      </c>
      <c r="K3896">
        <v>1481000340</v>
      </c>
      <c r="L3896">
        <v>1478386812</v>
      </c>
      <c r="M3896" t="b">
        <v>0</v>
      </c>
      <c r="N3896">
        <v>11</v>
      </c>
      <c r="O3896" s="5">
        <f t="shared" si="420"/>
        <v>3.4666666666666665E-2</v>
      </c>
      <c r="P3896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t="s">
        <v>8269</v>
      </c>
      <c r="T3896" t="b">
        <v>0</v>
      </c>
      <c r="U3896" t="str">
        <f t="shared" si="426"/>
        <v>Unsuccessful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8223</v>
      </c>
      <c r="H3897" t="s">
        <v>8244</v>
      </c>
      <c r="I3897" s="10">
        <f t="shared" si="424"/>
        <v>42063.250208333338</v>
      </c>
      <c r="J3897" s="10">
        <f t="shared" si="425"/>
        <v>42032.250208333338</v>
      </c>
      <c r="K3897">
        <v>1425103218</v>
      </c>
      <c r="L3897">
        <v>1422424818</v>
      </c>
      <c r="M3897" t="b">
        <v>0</v>
      </c>
      <c r="N3897">
        <v>1</v>
      </c>
      <c r="O3897" s="5">
        <f t="shared" si="420"/>
        <v>0.05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t="s">
        <v>8269</v>
      </c>
      <c r="T3897" t="b">
        <v>0</v>
      </c>
      <c r="U3897" t="str">
        <f t="shared" si="426"/>
        <v>Unsuccessful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8223</v>
      </c>
      <c r="H3898" t="s">
        <v>8244</v>
      </c>
      <c r="I3898" s="10">
        <f t="shared" si="424"/>
        <v>41807.191875000004</v>
      </c>
      <c r="J3898" s="10">
        <f t="shared" si="425"/>
        <v>41793.191875000004</v>
      </c>
      <c r="K3898">
        <v>1402979778</v>
      </c>
      <c r="L3898">
        <v>1401770178</v>
      </c>
      <c r="M3898" t="b">
        <v>0</v>
      </c>
      <c r="N3898">
        <v>4</v>
      </c>
      <c r="O3898" s="5">
        <f t="shared" si="420"/>
        <v>0.10625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t="s">
        <v>8269</v>
      </c>
      <c r="T3898" t="b">
        <v>0</v>
      </c>
      <c r="U3898" t="str">
        <f t="shared" si="426"/>
        <v>Unsuccessful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8227</v>
      </c>
      <c r="H3899" t="s">
        <v>8248</v>
      </c>
      <c r="I3899" s="10">
        <f t="shared" si="424"/>
        <v>42012.87364583333</v>
      </c>
      <c r="J3899" s="10">
        <f t="shared" si="425"/>
        <v>41982.87364583333</v>
      </c>
      <c r="K3899">
        <v>1420750683</v>
      </c>
      <c r="L3899">
        <v>1418158683</v>
      </c>
      <c r="M3899" t="b">
        <v>0</v>
      </c>
      <c r="N3899">
        <v>10</v>
      </c>
      <c r="O3899" s="5">
        <f t="shared" si="420"/>
        <v>0.17599999999999999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t="s">
        <v>8269</v>
      </c>
      <c r="T3899" t="b">
        <v>0</v>
      </c>
      <c r="U3899" t="str">
        <f t="shared" si="426"/>
        <v>Unsuccessful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8224</v>
      </c>
      <c r="H3900" t="s">
        <v>8245</v>
      </c>
      <c r="I3900" s="10">
        <f t="shared" si="424"/>
        <v>42233.666666666672</v>
      </c>
      <c r="J3900" s="10">
        <f t="shared" si="425"/>
        <v>42193.482291666667</v>
      </c>
      <c r="K3900">
        <v>1439827200</v>
      </c>
      <c r="L3900">
        <v>1436355270</v>
      </c>
      <c r="M3900" t="b">
        <v>0</v>
      </c>
      <c r="N3900">
        <v>16</v>
      </c>
      <c r="O3900" s="5">
        <f t="shared" si="420"/>
        <v>0.3256</v>
      </c>
      <c r="P3900">
        <f t="shared" si="421"/>
        <v>50.875</v>
      </c>
      <c r="Q3900" t="str">
        <f t="shared" si="422"/>
        <v>theater</v>
      </c>
      <c r="R3900" t="str">
        <f t="shared" si="423"/>
        <v>plays</v>
      </c>
      <c r="S3900" t="s">
        <v>8269</v>
      </c>
      <c r="T3900" t="b">
        <v>0</v>
      </c>
      <c r="U3900" t="str">
        <f t="shared" si="426"/>
        <v>Unsuccessful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8223</v>
      </c>
      <c r="H3901" t="s">
        <v>8244</v>
      </c>
      <c r="I3901" s="10">
        <f t="shared" si="424"/>
        <v>41863.775011574078</v>
      </c>
      <c r="J3901" s="10">
        <f t="shared" si="425"/>
        <v>41843.775011574078</v>
      </c>
      <c r="K3901">
        <v>1407868561</v>
      </c>
      <c r="L3901">
        <v>1406140561</v>
      </c>
      <c r="M3901" t="b">
        <v>0</v>
      </c>
      <c r="N3901">
        <v>2</v>
      </c>
      <c r="O3901" s="5">
        <f t="shared" si="420"/>
        <v>1.2500000000000001E-2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t="s">
        <v>8269</v>
      </c>
      <c r="T3901" t="b">
        <v>0</v>
      </c>
      <c r="U3901" t="str">
        <f t="shared" si="426"/>
        <v>Unsuccessful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8223</v>
      </c>
      <c r="H3902" t="s">
        <v>8244</v>
      </c>
      <c r="I3902" s="10">
        <f t="shared" si="424"/>
        <v>42166.092488425929</v>
      </c>
      <c r="J3902" s="10">
        <f t="shared" si="425"/>
        <v>42136.092488425929</v>
      </c>
      <c r="K3902">
        <v>1433988791</v>
      </c>
      <c r="L3902">
        <v>1431396791</v>
      </c>
      <c r="M3902" t="b">
        <v>0</v>
      </c>
      <c r="N3902">
        <v>5</v>
      </c>
      <c r="O3902" s="5">
        <f t="shared" si="420"/>
        <v>5.3999999999999999E-2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t="s">
        <v>8269</v>
      </c>
      <c r="T3902" t="b">
        <v>0</v>
      </c>
      <c r="U3902" t="str">
        <f t="shared" si="426"/>
        <v>Unsuccessful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8223</v>
      </c>
      <c r="H3903" t="s">
        <v>8244</v>
      </c>
      <c r="I3903" s="10">
        <f t="shared" si="424"/>
        <v>42357.826377314814</v>
      </c>
      <c r="J3903" s="10">
        <f t="shared" si="425"/>
        <v>42317.826377314814</v>
      </c>
      <c r="K3903">
        <v>1450554599</v>
      </c>
      <c r="L3903">
        <v>1447098599</v>
      </c>
      <c r="M3903" t="b">
        <v>0</v>
      </c>
      <c r="N3903">
        <v>1</v>
      </c>
      <c r="O3903" s="5">
        <f t="shared" si="420"/>
        <v>8.3333333333333332E-3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t="s">
        <v>8269</v>
      </c>
      <c r="T3903" t="b">
        <v>0</v>
      </c>
      <c r="U3903" t="str">
        <f t="shared" si="426"/>
        <v>Unsuccessful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8224</v>
      </c>
      <c r="H3904" t="s">
        <v>8245</v>
      </c>
      <c r="I3904" s="10">
        <f t="shared" si="424"/>
        <v>42688.509745370371</v>
      </c>
      <c r="J3904" s="10">
        <f t="shared" si="425"/>
        <v>42663.468078703707</v>
      </c>
      <c r="K3904">
        <v>1479125642</v>
      </c>
      <c r="L3904">
        <v>1476962042</v>
      </c>
      <c r="M3904" t="b">
        <v>0</v>
      </c>
      <c r="N3904">
        <v>31</v>
      </c>
      <c r="O3904" s="5">
        <f t="shared" si="420"/>
        <v>0.48833333333333334</v>
      </c>
      <c r="P3904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t="s">
        <v>8269</v>
      </c>
      <c r="T3904" t="b">
        <v>0</v>
      </c>
      <c r="U3904" t="str">
        <f t="shared" si="426"/>
        <v>Unsuccessful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8223</v>
      </c>
      <c r="H3905" t="s">
        <v>8244</v>
      </c>
      <c r="I3905" s="10">
        <f t="shared" si="424"/>
        <v>42230.818055555559</v>
      </c>
      <c r="J3905" s="10">
        <f t="shared" si="425"/>
        <v>42186.01116898148</v>
      </c>
      <c r="K3905">
        <v>1439581080</v>
      </c>
      <c r="L3905">
        <v>1435709765</v>
      </c>
      <c r="M3905" t="b">
        <v>0</v>
      </c>
      <c r="N3905">
        <v>0</v>
      </c>
      <c r="O3905" s="5">
        <f t="shared" si="420"/>
        <v>0</v>
      </c>
      <c r="P3905" t="str">
        <f t="shared" si="421"/>
        <v>Received No Donations</v>
      </c>
      <c r="Q3905" t="str">
        <f t="shared" si="422"/>
        <v>theater</v>
      </c>
      <c r="R3905" t="str">
        <f t="shared" si="423"/>
        <v>plays</v>
      </c>
      <c r="S3905" t="s">
        <v>8269</v>
      </c>
      <c r="T3905" t="b">
        <v>0</v>
      </c>
      <c r="U3905" t="str">
        <f t="shared" si="426"/>
        <v>Unsuccessful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8223</v>
      </c>
      <c r="H3906" t="s">
        <v>8244</v>
      </c>
      <c r="I3906" s="10">
        <f t="shared" si="424"/>
        <v>42109.211111111115</v>
      </c>
      <c r="J3906" s="10">
        <f t="shared" si="425"/>
        <v>42095.229166666672</v>
      </c>
      <c r="K3906">
        <v>1429074240</v>
      </c>
      <c r="L3906">
        <v>1427866200</v>
      </c>
      <c r="M3906" t="b">
        <v>0</v>
      </c>
      <c r="N3906">
        <v>2</v>
      </c>
      <c r="O3906" s="5">
        <f t="shared" ref="O3906:O3969" si="427">E3906/D3906</f>
        <v>2.9999999999999997E-4</v>
      </c>
      <c r="P3906">
        <f t="shared" ref="P3906:P3969" si="428">IFERROR((E3906/N3906),"Received No Donations")</f>
        <v>1.5</v>
      </c>
      <c r="Q3906" t="str">
        <f t="shared" ref="Q3906:Q3969" si="429">LEFT(S3906,FIND("/",S3906)-1)</f>
        <v>theater</v>
      </c>
      <c r="R3906" t="str">
        <f t="shared" ref="R3906:R3969" si="430">RIGHT(S3906,LEN(S3906)-FIND("/",S3906))</f>
        <v>plays</v>
      </c>
      <c r="S3906" t="s">
        <v>8269</v>
      </c>
      <c r="T3906" t="b">
        <v>0</v>
      </c>
      <c r="U3906" t="str">
        <f t="shared" si="426"/>
        <v>Unsuccessful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8224</v>
      </c>
      <c r="H3907" t="s">
        <v>8245</v>
      </c>
      <c r="I3907" s="10">
        <f t="shared" ref="I3907:I3970" si="431">((K3907/86400)/IF(LEN(K3907)=13,1000,1))+DATE(1970,1,1)</f>
        <v>42166.958333333328</v>
      </c>
      <c r="J3907" s="10">
        <f t="shared" ref="J3907:J3970" si="432">((L3907/86400)/IF(LEN(L3907)=13,1000,1))+DATE(1970,1,1)</f>
        <v>42124.623877314814</v>
      </c>
      <c r="K3907">
        <v>1434063600</v>
      </c>
      <c r="L3907">
        <v>1430405903</v>
      </c>
      <c r="M3907" t="b">
        <v>0</v>
      </c>
      <c r="N3907">
        <v>7</v>
      </c>
      <c r="O3907" s="5">
        <f t="shared" si="427"/>
        <v>0.11533333333333333</v>
      </c>
      <c r="P3907">
        <f t="shared" si="428"/>
        <v>24.714285714285715</v>
      </c>
      <c r="Q3907" t="str">
        <f t="shared" si="429"/>
        <v>theater</v>
      </c>
      <c r="R3907" t="str">
        <f t="shared" si="430"/>
        <v>plays</v>
      </c>
      <c r="S3907" t="s">
        <v>8269</v>
      </c>
      <c r="T3907" t="b">
        <v>0</v>
      </c>
      <c r="U3907" t="str">
        <f t="shared" ref="U3907:U3970" si="433">IF(F3907="successful","Successful","Unsuccessful")</f>
        <v>Unsuccessful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8224</v>
      </c>
      <c r="H3908" t="s">
        <v>8245</v>
      </c>
      <c r="I3908" s="10">
        <f t="shared" si="431"/>
        <v>42181.559027777781</v>
      </c>
      <c r="J3908" s="10">
        <f t="shared" si="432"/>
        <v>42143.917743055557</v>
      </c>
      <c r="K3908">
        <v>1435325100</v>
      </c>
      <c r="L3908">
        <v>1432072893</v>
      </c>
      <c r="M3908" t="b">
        <v>0</v>
      </c>
      <c r="N3908">
        <v>16</v>
      </c>
      <c r="O3908" s="5">
        <f t="shared" si="427"/>
        <v>0.67333333333333334</v>
      </c>
      <c r="P3908">
        <f t="shared" si="428"/>
        <v>63.125</v>
      </c>
      <c r="Q3908" t="str">
        <f t="shared" si="429"/>
        <v>theater</v>
      </c>
      <c r="R3908" t="str">
        <f t="shared" si="430"/>
        <v>plays</v>
      </c>
      <c r="S3908" t="s">
        <v>8269</v>
      </c>
      <c r="T3908" t="b">
        <v>0</v>
      </c>
      <c r="U3908" t="str">
        <f t="shared" si="433"/>
        <v>Unsuccessful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8223</v>
      </c>
      <c r="H3909" t="s">
        <v>8244</v>
      </c>
      <c r="I3909" s="10">
        <f t="shared" si="431"/>
        <v>41938.838888888888</v>
      </c>
      <c r="J3909" s="10">
        <f t="shared" si="432"/>
        <v>41906.819513888891</v>
      </c>
      <c r="K3909">
        <v>1414354080</v>
      </c>
      <c r="L3909">
        <v>1411587606</v>
      </c>
      <c r="M3909" t="b">
        <v>0</v>
      </c>
      <c r="N3909">
        <v>4</v>
      </c>
      <c r="O3909" s="5">
        <f t="shared" si="427"/>
        <v>0.153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t="s">
        <v>8269</v>
      </c>
      <c r="T3909" t="b">
        <v>0</v>
      </c>
      <c r="U3909" t="str">
        <f t="shared" si="433"/>
        <v>Unsuccessful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8223</v>
      </c>
      <c r="H3910" t="s">
        <v>8244</v>
      </c>
      <c r="I3910" s="10">
        <f t="shared" si="431"/>
        <v>41849.135370370372</v>
      </c>
      <c r="J3910" s="10">
        <f t="shared" si="432"/>
        <v>41834.135370370372</v>
      </c>
      <c r="K3910">
        <v>1406603696</v>
      </c>
      <c r="L3910">
        <v>1405307696</v>
      </c>
      <c r="M3910" t="b">
        <v>0</v>
      </c>
      <c r="N3910">
        <v>4</v>
      </c>
      <c r="O3910" s="5">
        <f t="shared" si="427"/>
        <v>8.666666666666667E-2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t="s">
        <v>8269</v>
      </c>
      <c r="T3910" t="b">
        <v>0</v>
      </c>
      <c r="U3910" t="str">
        <f t="shared" si="433"/>
        <v>Unsuccessful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8223</v>
      </c>
      <c r="H3911" t="s">
        <v>8244</v>
      </c>
      <c r="I3911" s="10">
        <f t="shared" si="431"/>
        <v>41893.359282407408</v>
      </c>
      <c r="J3911" s="10">
        <f t="shared" si="432"/>
        <v>41863.359282407408</v>
      </c>
      <c r="K3911">
        <v>1410424642</v>
      </c>
      <c r="L3911">
        <v>1407832642</v>
      </c>
      <c r="M3911" t="b">
        <v>0</v>
      </c>
      <c r="N3911">
        <v>4</v>
      </c>
      <c r="O3911" s="5">
        <f t="shared" si="427"/>
        <v>2.2499999999999998E-3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t="s">
        <v>8269</v>
      </c>
      <c r="T3911" t="b">
        <v>0</v>
      </c>
      <c r="U3911" t="str">
        <f t="shared" si="433"/>
        <v>Unsuccessful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8223</v>
      </c>
      <c r="H3912" t="s">
        <v>8244</v>
      </c>
      <c r="I3912" s="10">
        <f t="shared" si="431"/>
        <v>42254.756909722222</v>
      </c>
      <c r="J3912" s="10">
        <f t="shared" si="432"/>
        <v>42224.756909722222</v>
      </c>
      <c r="K3912">
        <v>1441649397</v>
      </c>
      <c r="L3912">
        <v>1439057397</v>
      </c>
      <c r="M3912" t="b">
        <v>0</v>
      </c>
      <c r="N3912">
        <v>3</v>
      </c>
      <c r="O3912" s="5">
        <f t="shared" si="427"/>
        <v>3.0833333333333334E-2</v>
      </c>
      <c r="P3912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t="s">
        <v>8269</v>
      </c>
      <c r="T3912" t="b">
        <v>0</v>
      </c>
      <c r="U3912" t="str">
        <f t="shared" si="433"/>
        <v>Unsuccessful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8223</v>
      </c>
      <c r="H3913" t="s">
        <v>8244</v>
      </c>
      <c r="I3913" s="10">
        <f t="shared" si="431"/>
        <v>41969.853900462964</v>
      </c>
      <c r="J3913" s="10">
        <f t="shared" si="432"/>
        <v>41939.8122337963</v>
      </c>
      <c r="K3913">
        <v>1417033777</v>
      </c>
      <c r="L3913">
        <v>1414438177</v>
      </c>
      <c r="M3913" t="b">
        <v>0</v>
      </c>
      <c r="N3913">
        <v>36</v>
      </c>
      <c r="O3913" s="5">
        <f t="shared" si="427"/>
        <v>0.37412499999999999</v>
      </c>
      <c r="P391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t="s">
        <v>8269</v>
      </c>
      <c r="T3913" t="b">
        <v>0</v>
      </c>
      <c r="U3913" t="str">
        <f t="shared" si="433"/>
        <v>Unsuccessful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8223</v>
      </c>
      <c r="H3914" t="s">
        <v>8244</v>
      </c>
      <c r="I3914" s="10">
        <f t="shared" si="431"/>
        <v>42119.190972222219</v>
      </c>
      <c r="J3914" s="10">
        <f t="shared" si="432"/>
        <v>42059.270023148143</v>
      </c>
      <c r="K3914">
        <v>1429936500</v>
      </c>
      <c r="L3914">
        <v>1424759330</v>
      </c>
      <c r="M3914" t="b">
        <v>0</v>
      </c>
      <c r="N3914">
        <v>1</v>
      </c>
      <c r="O3914" s="5">
        <f t="shared" si="427"/>
        <v>6.666666666666667E-5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t="s">
        <v>8269</v>
      </c>
      <c r="T3914" t="b">
        <v>0</v>
      </c>
      <c r="U3914" t="str">
        <f t="shared" si="433"/>
        <v>Unsuccessful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8223</v>
      </c>
      <c r="H3915" t="s">
        <v>8244</v>
      </c>
      <c r="I3915" s="10">
        <f t="shared" si="431"/>
        <v>42338.252881944441</v>
      </c>
      <c r="J3915" s="10">
        <f t="shared" si="432"/>
        <v>42308.211215277777</v>
      </c>
      <c r="K3915">
        <v>1448863449</v>
      </c>
      <c r="L3915">
        <v>1446267849</v>
      </c>
      <c r="M3915" t="b">
        <v>0</v>
      </c>
      <c r="N3915">
        <v>7</v>
      </c>
      <c r="O3915" s="5">
        <f t="shared" si="427"/>
        <v>0.1</v>
      </c>
      <c r="P391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t="s">
        <v>8269</v>
      </c>
      <c r="T3915" t="b">
        <v>0</v>
      </c>
      <c r="U3915" t="str">
        <f t="shared" si="433"/>
        <v>Unsuccessful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8224</v>
      </c>
      <c r="H3916" t="s">
        <v>8245</v>
      </c>
      <c r="I3916" s="10">
        <f t="shared" si="431"/>
        <v>42134.957638888889</v>
      </c>
      <c r="J3916" s="10">
        <f t="shared" si="432"/>
        <v>42114.818935185191</v>
      </c>
      <c r="K3916">
        <v>1431298740</v>
      </c>
      <c r="L3916">
        <v>1429558756</v>
      </c>
      <c r="M3916" t="b">
        <v>0</v>
      </c>
      <c r="N3916">
        <v>27</v>
      </c>
      <c r="O3916" s="5">
        <f t="shared" si="427"/>
        <v>0.36359999999999998</v>
      </c>
      <c r="P3916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t="s">
        <v>8269</v>
      </c>
      <c r="T3916" t="b">
        <v>0</v>
      </c>
      <c r="U3916" t="str">
        <f t="shared" si="433"/>
        <v>Unsuccessful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8224</v>
      </c>
      <c r="H3917" t="s">
        <v>8245</v>
      </c>
      <c r="I3917" s="10">
        <f t="shared" si="431"/>
        <v>42522.98505787037</v>
      </c>
      <c r="J3917" s="10">
        <f t="shared" si="432"/>
        <v>42492.98505787037</v>
      </c>
      <c r="K3917">
        <v>1464824309</v>
      </c>
      <c r="L3917">
        <v>1462232309</v>
      </c>
      <c r="M3917" t="b">
        <v>0</v>
      </c>
      <c r="N3917">
        <v>1</v>
      </c>
      <c r="O3917" s="5">
        <f t="shared" si="427"/>
        <v>3.3333333333333335E-3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t="s">
        <v>8269</v>
      </c>
      <c r="T3917" t="b">
        <v>0</v>
      </c>
      <c r="U3917" t="str">
        <f t="shared" si="433"/>
        <v>Unsuccessful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8231</v>
      </c>
      <c r="H3918" t="s">
        <v>8251</v>
      </c>
      <c r="I3918" s="10">
        <f t="shared" si="431"/>
        <v>42524.471666666665</v>
      </c>
      <c r="J3918" s="10">
        <f t="shared" si="432"/>
        <v>42494.471666666665</v>
      </c>
      <c r="K3918">
        <v>1464952752</v>
      </c>
      <c r="L3918">
        <v>1462360752</v>
      </c>
      <c r="M3918" t="b">
        <v>0</v>
      </c>
      <c r="N3918">
        <v>0</v>
      </c>
      <c r="O3918" s="5">
        <f t="shared" si="427"/>
        <v>0</v>
      </c>
      <c r="P3918" t="str">
        <f t="shared" si="428"/>
        <v>Received No Donations</v>
      </c>
      <c r="Q3918" t="str">
        <f t="shared" si="429"/>
        <v>theater</v>
      </c>
      <c r="R3918" t="str">
        <f t="shared" si="430"/>
        <v>plays</v>
      </c>
      <c r="S3918" t="s">
        <v>8269</v>
      </c>
      <c r="T3918" t="b">
        <v>0</v>
      </c>
      <c r="U3918" t="str">
        <f t="shared" si="433"/>
        <v>Unsuccessful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8224</v>
      </c>
      <c r="H3919" t="s">
        <v>8245</v>
      </c>
      <c r="I3919" s="10">
        <f t="shared" si="431"/>
        <v>41893.527326388888</v>
      </c>
      <c r="J3919" s="10">
        <f t="shared" si="432"/>
        <v>41863.527326388888</v>
      </c>
      <c r="K3919">
        <v>1410439161</v>
      </c>
      <c r="L3919">
        <v>1407847161</v>
      </c>
      <c r="M3919" t="b">
        <v>0</v>
      </c>
      <c r="N3919">
        <v>1</v>
      </c>
      <c r="O3919" s="5">
        <f t="shared" si="427"/>
        <v>2.8571428571428571E-3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t="s">
        <v>8269</v>
      </c>
      <c r="T3919" t="b">
        <v>0</v>
      </c>
      <c r="U3919" t="str">
        <f t="shared" si="433"/>
        <v>Unsuccessful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8224</v>
      </c>
      <c r="H3920" t="s">
        <v>8245</v>
      </c>
      <c r="I3920" s="10">
        <f t="shared" si="431"/>
        <v>41855.666666666664</v>
      </c>
      <c r="J3920" s="10">
        <f t="shared" si="432"/>
        <v>41843.664618055554</v>
      </c>
      <c r="K3920">
        <v>1407168000</v>
      </c>
      <c r="L3920">
        <v>1406131023</v>
      </c>
      <c r="M3920" t="b">
        <v>0</v>
      </c>
      <c r="N3920">
        <v>3</v>
      </c>
      <c r="O3920" s="5">
        <f t="shared" si="427"/>
        <v>2E-3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t="s">
        <v>8269</v>
      </c>
      <c r="T3920" t="b">
        <v>0</v>
      </c>
      <c r="U3920" t="str">
        <f t="shared" si="433"/>
        <v>Unsuccessful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8224</v>
      </c>
      <c r="H3921" t="s">
        <v>8245</v>
      </c>
      <c r="I3921" s="10">
        <f t="shared" si="431"/>
        <v>42387</v>
      </c>
      <c r="J3921" s="10">
        <f t="shared" si="432"/>
        <v>42358.684872685189</v>
      </c>
      <c r="K3921">
        <v>1453075200</v>
      </c>
      <c r="L3921">
        <v>1450628773</v>
      </c>
      <c r="M3921" t="b">
        <v>0</v>
      </c>
      <c r="N3921">
        <v>3</v>
      </c>
      <c r="O3921" s="5">
        <f t="shared" si="427"/>
        <v>1.7999999999999999E-2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t="s">
        <v>8269</v>
      </c>
      <c r="T3921" t="b">
        <v>0</v>
      </c>
      <c r="U3921" t="str">
        <f t="shared" si="433"/>
        <v>Unsuccessful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8224</v>
      </c>
      <c r="H3922" t="s">
        <v>8245</v>
      </c>
      <c r="I3922" s="10">
        <f t="shared" si="431"/>
        <v>42687.428935185184</v>
      </c>
      <c r="J3922" s="10">
        <f t="shared" si="432"/>
        <v>42657.38726851852</v>
      </c>
      <c r="K3922">
        <v>1479032260</v>
      </c>
      <c r="L3922">
        <v>1476436660</v>
      </c>
      <c r="M3922" t="b">
        <v>0</v>
      </c>
      <c r="N3922">
        <v>3</v>
      </c>
      <c r="O3922" s="5">
        <f t="shared" si="427"/>
        <v>5.3999999999999999E-2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t="s">
        <v>8269</v>
      </c>
      <c r="T3922" t="b">
        <v>0</v>
      </c>
      <c r="U3922" t="str">
        <f t="shared" si="433"/>
        <v>Unsuccessful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8224</v>
      </c>
      <c r="H3923" t="s">
        <v>8245</v>
      </c>
      <c r="I3923" s="10">
        <f t="shared" si="431"/>
        <v>41938.75</v>
      </c>
      <c r="J3923" s="10">
        <f t="shared" si="432"/>
        <v>41926.542303240742</v>
      </c>
      <c r="K3923">
        <v>1414346400</v>
      </c>
      <c r="L3923">
        <v>1413291655</v>
      </c>
      <c r="M3923" t="b">
        <v>0</v>
      </c>
      <c r="N3923">
        <v>0</v>
      </c>
      <c r="O3923" s="5">
        <f t="shared" si="427"/>
        <v>0</v>
      </c>
      <c r="P3923" t="str">
        <f t="shared" si="428"/>
        <v>Received No Donations</v>
      </c>
      <c r="Q3923" t="str">
        <f t="shared" si="429"/>
        <v>theater</v>
      </c>
      <c r="R3923" t="str">
        <f t="shared" si="430"/>
        <v>plays</v>
      </c>
      <c r="S3923" t="s">
        <v>8269</v>
      </c>
      <c r="T3923" t="b">
        <v>0</v>
      </c>
      <c r="U3923" t="str">
        <f t="shared" si="433"/>
        <v>Unsuccessful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8223</v>
      </c>
      <c r="H3924" t="s">
        <v>8244</v>
      </c>
      <c r="I3924" s="10">
        <f t="shared" si="431"/>
        <v>42065.958333333328</v>
      </c>
      <c r="J3924" s="10">
        <f t="shared" si="432"/>
        <v>42020.768634259264</v>
      </c>
      <c r="K3924">
        <v>1425337200</v>
      </c>
      <c r="L3924">
        <v>1421432810</v>
      </c>
      <c r="M3924" t="b">
        <v>0</v>
      </c>
      <c r="N3924">
        <v>6</v>
      </c>
      <c r="O3924" s="5">
        <f t="shared" si="427"/>
        <v>8.1333333333333327E-2</v>
      </c>
      <c r="P3924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t="s">
        <v>8269</v>
      </c>
      <c r="T3924" t="b">
        <v>0</v>
      </c>
      <c r="U3924" t="str">
        <f t="shared" si="433"/>
        <v>Unsuccessful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8224</v>
      </c>
      <c r="H3925" t="s">
        <v>8245</v>
      </c>
      <c r="I3925" s="10">
        <f t="shared" si="431"/>
        <v>42103.979988425926</v>
      </c>
      <c r="J3925" s="10">
        <f t="shared" si="432"/>
        <v>42075.979988425926</v>
      </c>
      <c r="K3925">
        <v>1428622271</v>
      </c>
      <c r="L3925">
        <v>1426203071</v>
      </c>
      <c r="M3925" t="b">
        <v>0</v>
      </c>
      <c r="N3925">
        <v>17</v>
      </c>
      <c r="O3925" s="5">
        <f t="shared" si="427"/>
        <v>0.12034782608695652</v>
      </c>
      <c r="P392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t="s">
        <v>8269</v>
      </c>
      <c r="T3925" t="b">
        <v>0</v>
      </c>
      <c r="U3925" t="str">
        <f t="shared" si="433"/>
        <v>Unsuccessful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8223</v>
      </c>
      <c r="H3926" t="s">
        <v>8244</v>
      </c>
      <c r="I3926" s="10">
        <f t="shared" si="431"/>
        <v>41816.959745370368</v>
      </c>
      <c r="J3926" s="10">
        <f t="shared" si="432"/>
        <v>41786.959745370368</v>
      </c>
      <c r="K3926">
        <v>1403823722</v>
      </c>
      <c r="L3926">
        <v>1401231722</v>
      </c>
      <c r="M3926" t="b">
        <v>0</v>
      </c>
      <c r="N3926">
        <v>40</v>
      </c>
      <c r="O3926" s="5">
        <f t="shared" si="427"/>
        <v>0.15266666666666667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t="s">
        <v>8269</v>
      </c>
      <c r="T3926" t="b">
        <v>0</v>
      </c>
      <c r="U3926" t="str">
        <f t="shared" si="433"/>
        <v>Unsuccessful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8223</v>
      </c>
      <c r="H3927" t="s">
        <v>8244</v>
      </c>
      <c r="I3927" s="10">
        <f t="shared" si="431"/>
        <v>41850.870821759258</v>
      </c>
      <c r="J3927" s="10">
        <f t="shared" si="432"/>
        <v>41820.870821759258</v>
      </c>
      <c r="K3927">
        <v>1406753639</v>
      </c>
      <c r="L3927">
        <v>1404161639</v>
      </c>
      <c r="M3927" t="b">
        <v>0</v>
      </c>
      <c r="N3927">
        <v>3</v>
      </c>
      <c r="O3927" s="5">
        <f t="shared" si="427"/>
        <v>0.1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t="s">
        <v>8269</v>
      </c>
      <c r="T3927" t="b">
        <v>0</v>
      </c>
      <c r="U3927" t="str">
        <f t="shared" si="433"/>
        <v>Unsuccessful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8225</v>
      </c>
      <c r="H3928" t="s">
        <v>8246</v>
      </c>
      <c r="I3928" s="10">
        <f t="shared" si="431"/>
        <v>42000.085046296299</v>
      </c>
      <c r="J3928" s="10">
        <f t="shared" si="432"/>
        <v>41970.085046296299</v>
      </c>
      <c r="K3928">
        <v>1419645748</v>
      </c>
      <c r="L3928">
        <v>1417053748</v>
      </c>
      <c r="M3928" t="b">
        <v>0</v>
      </c>
      <c r="N3928">
        <v>1</v>
      </c>
      <c r="O3928" s="5">
        <f t="shared" si="427"/>
        <v>3.0000000000000001E-3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t="s">
        <v>8269</v>
      </c>
      <c r="T3928" t="b">
        <v>0</v>
      </c>
      <c r="U3928" t="str">
        <f t="shared" si="433"/>
        <v>Unsuccessful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8224</v>
      </c>
      <c r="H3929" t="s">
        <v>8245</v>
      </c>
      <c r="I3929" s="10">
        <f t="shared" si="431"/>
        <v>41860.267407407409</v>
      </c>
      <c r="J3929" s="10">
        <f t="shared" si="432"/>
        <v>41830.267407407409</v>
      </c>
      <c r="K3929">
        <v>1407565504</v>
      </c>
      <c r="L3929">
        <v>1404973504</v>
      </c>
      <c r="M3929" t="b">
        <v>0</v>
      </c>
      <c r="N3929">
        <v>2</v>
      </c>
      <c r="O3929" s="5">
        <f t="shared" si="427"/>
        <v>0.01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t="s">
        <v>8269</v>
      </c>
      <c r="T3929" t="b">
        <v>0</v>
      </c>
      <c r="U3929" t="str">
        <f t="shared" si="433"/>
        <v>Unsuccessful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8223</v>
      </c>
      <c r="H3930" t="s">
        <v>8244</v>
      </c>
      <c r="I3930" s="10">
        <f t="shared" si="431"/>
        <v>42293.207638888889</v>
      </c>
      <c r="J3930" s="10">
        <f t="shared" si="432"/>
        <v>42265.683182870373</v>
      </c>
      <c r="K3930">
        <v>1444971540</v>
      </c>
      <c r="L3930">
        <v>1442593427</v>
      </c>
      <c r="M3930" t="b">
        <v>0</v>
      </c>
      <c r="N3930">
        <v>7</v>
      </c>
      <c r="O3930" s="5">
        <f t="shared" si="427"/>
        <v>0.13020000000000001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t="s">
        <v>8269</v>
      </c>
      <c r="T3930" t="b">
        <v>0</v>
      </c>
      <c r="U3930" t="str">
        <f t="shared" si="433"/>
        <v>Unsuccessful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8223</v>
      </c>
      <c r="H3931" t="s">
        <v>8244</v>
      </c>
      <c r="I3931" s="10">
        <f t="shared" si="431"/>
        <v>42631.827141203699</v>
      </c>
      <c r="J3931" s="10">
        <f t="shared" si="432"/>
        <v>42601.827141203699</v>
      </c>
      <c r="K3931">
        <v>1474228265</v>
      </c>
      <c r="L3931">
        <v>1471636265</v>
      </c>
      <c r="M3931" t="b">
        <v>0</v>
      </c>
      <c r="N3931">
        <v>14</v>
      </c>
      <c r="O3931" s="5">
        <f t="shared" si="427"/>
        <v>2.265E-2</v>
      </c>
      <c r="P3931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t="s">
        <v>8269</v>
      </c>
      <c r="T3931" t="b">
        <v>0</v>
      </c>
      <c r="U3931" t="str">
        <f t="shared" si="433"/>
        <v>Unsuccessful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8225</v>
      </c>
      <c r="H3932" t="s">
        <v>8246</v>
      </c>
      <c r="I3932" s="10">
        <f t="shared" si="431"/>
        <v>42461.25</v>
      </c>
      <c r="J3932" s="10">
        <f t="shared" si="432"/>
        <v>42433.338749999995</v>
      </c>
      <c r="K3932">
        <v>1459490400</v>
      </c>
      <c r="L3932">
        <v>1457078868</v>
      </c>
      <c r="M3932" t="b">
        <v>0</v>
      </c>
      <c r="N3932">
        <v>0</v>
      </c>
      <c r="O3932" s="5">
        <f t="shared" si="427"/>
        <v>0</v>
      </c>
      <c r="P3932" t="str">
        <f t="shared" si="428"/>
        <v>Received No Donations</v>
      </c>
      <c r="Q3932" t="str">
        <f t="shared" si="429"/>
        <v>theater</v>
      </c>
      <c r="R3932" t="str">
        <f t="shared" si="430"/>
        <v>plays</v>
      </c>
      <c r="S3932" t="s">
        <v>8269</v>
      </c>
      <c r="T3932" t="b">
        <v>0</v>
      </c>
      <c r="U3932" t="str">
        <f t="shared" si="433"/>
        <v>Unsuccessful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8223</v>
      </c>
      <c r="H3933" t="s">
        <v>8244</v>
      </c>
      <c r="I3933" s="10">
        <f t="shared" si="431"/>
        <v>42253.151701388888</v>
      </c>
      <c r="J3933" s="10">
        <f t="shared" si="432"/>
        <v>42228.151701388888</v>
      </c>
      <c r="K3933">
        <v>1441510707</v>
      </c>
      <c r="L3933">
        <v>1439350707</v>
      </c>
      <c r="M3933" t="b">
        <v>0</v>
      </c>
      <c r="N3933">
        <v>0</v>
      </c>
      <c r="O3933" s="5">
        <f t="shared" si="427"/>
        <v>0</v>
      </c>
      <c r="P3933" t="str">
        <f t="shared" si="428"/>
        <v>Received No Donations</v>
      </c>
      <c r="Q3933" t="str">
        <f t="shared" si="429"/>
        <v>theater</v>
      </c>
      <c r="R3933" t="str">
        <f t="shared" si="430"/>
        <v>plays</v>
      </c>
      <c r="S3933" t="s">
        <v>8269</v>
      </c>
      <c r="T3933" t="b">
        <v>0</v>
      </c>
      <c r="U3933" t="str">
        <f t="shared" si="433"/>
        <v>Unsuccessful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8223</v>
      </c>
      <c r="H3934" t="s">
        <v>8244</v>
      </c>
      <c r="I3934" s="10">
        <f t="shared" si="431"/>
        <v>42445.126898148148</v>
      </c>
      <c r="J3934" s="10">
        <f t="shared" si="432"/>
        <v>42415.168564814812</v>
      </c>
      <c r="K3934">
        <v>1458097364</v>
      </c>
      <c r="L3934">
        <v>1455508964</v>
      </c>
      <c r="M3934" t="b">
        <v>0</v>
      </c>
      <c r="N3934">
        <v>1</v>
      </c>
      <c r="O3934" s="5">
        <f t="shared" si="427"/>
        <v>8.3333333333333331E-5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t="s">
        <v>8269</v>
      </c>
      <c r="T3934" t="b">
        <v>0</v>
      </c>
      <c r="U3934" t="str">
        <f t="shared" si="433"/>
        <v>Unsuccessful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8223</v>
      </c>
      <c r="H3935" t="s">
        <v>8244</v>
      </c>
      <c r="I3935" s="10">
        <f t="shared" si="431"/>
        <v>42568.029861111107</v>
      </c>
      <c r="J3935" s="10">
        <f t="shared" si="432"/>
        <v>42538.968310185184</v>
      </c>
      <c r="K3935">
        <v>1468716180</v>
      </c>
      <c r="L3935">
        <v>1466205262</v>
      </c>
      <c r="M3935" t="b">
        <v>0</v>
      </c>
      <c r="N3935">
        <v>12</v>
      </c>
      <c r="O3935" s="5">
        <f t="shared" si="427"/>
        <v>0.15742857142857142</v>
      </c>
      <c r="P393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t="s">
        <v>8269</v>
      </c>
      <c r="T3935" t="b">
        <v>0</v>
      </c>
      <c r="U3935" t="str">
        <f t="shared" si="433"/>
        <v>Unsuccessful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8223</v>
      </c>
      <c r="H3936" t="s">
        <v>8244</v>
      </c>
      <c r="I3936" s="10">
        <f t="shared" si="431"/>
        <v>42278.541666666672</v>
      </c>
      <c r="J3936" s="10">
        <f t="shared" si="432"/>
        <v>42233.671747685185</v>
      </c>
      <c r="K3936">
        <v>1443704400</v>
      </c>
      <c r="L3936">
        <v>1439827639</v>
      </c>
      <c r="M3936" t="b">
        <v>0</v>
      </c>
      <c r="N3936">
        <v>12</v>
      </c>
      <c r="O3936" s="5">
        <f t="shared" si="427"/>
        <v>0.11</v>
      </c>
      <c r="P3936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t="s">
        <v>8269</v>
      </c>
      <c r="T3936" t="b">
        <v>0</v>
      </c>
      <c r="U3936" t="str">
        <f t="shared" si="433"/>
        <v>Unsuccessful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8224</v>
      </c>
      <c r="H3937" t="s">
        <v>8245</v>
      </c>
      <c r="I3937" s="10">
        <f t="shared" si="431"/>
        <v>42281.656782407408</v>
      </c>
      <c r="J3937" s="10">
        <f t="shared" si="432"/>
        <v>42221.656782407408</v>
      </c>
      <c r="K3937">
        <v>1443973546</v>
      </c>
      <c r="L3937">
        <v>1438789546</v>
      </c>
      <c r="M3937" t="b">
        <v>0</v>
      </c>
      <c r="N3937">
        <v>23</v>
      </c>
      <c r="O3937" s="5">
        <f t="shared" si="427"/>
        <v>0.43833333333333335</v>
      </c>
      <c r="P393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t="s">
        <v>8269</v>
      </c>
      <c r="T3937" t="b">
        <v>0</v>
      </c>
      <c r="U3937" t="str">
        <f t="shared" si="433"/>
        <v>Unsuccessful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8223</v>
      </c>
      <c r="H3938" t="s">
        <v>8244</v>
      </c>
      <c r="I3938" s="10">
        <f t="shared" si="431"/>
        <v>42705.304629629631</v>
      </c>
      <c r="J3938" s="10">
        <f t="shared" si="432"/>
        <v>42675.262962962966</v>
      </c>
      <c r="K3938">
        <v>1480576720</v>
      </c>
      <c r="L3938">
        <v>1477981120</v>
      </c>
      <c r="M3938" t="b">
        <v>0</v>
      </c>
      <c r="N3938">
        <v>0</v>
      </c>
      <c r="O3938" s="5">
        <f t="shared" si="427"/>
        <v>0</v>
      </c>
      <c r="P3938" t="str">
        <f t="shared" si="428"/>
        <v>Received No Donations</v>
      </c>
      <c r="Q3938" t="str">
        <f t="shared" si="429"/>
        <v>theater</v>
      </c>
      <c r="R3938" t="str">
        <f t="shared" si="430"/>
        <v>plays</v>
      </c>
      <c r="S3938" t="s">
        <v>8269</v>
      </c>
      <c r="T3938" t="b">
        <v>0</v>
      </c>
      <c r="U3938" t="str">
        <f t="shared" si="433"/>
        <v>Unsuccessful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8223</v>
      </c>
      <c r="H3939" t="s">
        <v>8244</v>
      </c>
      <c r="I3939" s="10">
        <f t="shared" si="431"/>
        <v>42562.631481481483</v>
      </c>
      <c r="J3939" s="10">
        <f t="shared" si="432"/>
        <v>42534.631481481483</v>
      </c>
      <c r="K3939">
        <v>1468249760</v>
      </c>
      <c r="L3939">
        <v>1465830560</v>
      </c>
      <c r="M3939" t="b">
        <v>0</v>
      </c>
      <c r="N3939">
        <v>10</v>
      </c>
      <c r="O3939" s="5">
        <f t="shared" si="427"/>
        <v>0.86135181975736563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t="s">
        <v>8269</v>
      </c>
      <c r="T3939" t="b">
        <v>0</v>
      </c>
      <c r="U3939" t="str">
        <f t="shared" si="433"/>
        <v>Unsuccessful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8223</v>
      </c>
      <c r="H3940" t="s">
        <v>8244</v>
      </c>
      <c r="I3940" s="10">
        <f t="shared" si="431"/>
        <v>42182.905717592592</v>
      </c>
      <c r="J3940" s="10">
        <f t="shared" si="432"/>
        <v>42151.905717592592</v>
      </c>
      <c r="K3940">
        <v>1435441454</v>
      </c>
      <c r="L3940">
        <v>1432763054</v>
      </c>
      <c r="M3940" t="b">
        <v>0</v>
      </c>
      <c r="N3940">
        <v>5</v>
      </c>
      <c r="O3940" s="5">
        <f t="shared" si="427"/>
        <v>0.12196620583717357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t="s">
        <v>8269</v>
      </c>
      <c r="T3940" t="b">
        <v>0</v>
      </c>
      <c r="U3940" t="str">
        <f t="shared" si="433"/>
        <v>Unsuccessful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8225</v>
      </c>
      <c r="H3941" t="s">
        <v>8246</v>
      </c>
      <c r="I3941" s="10">
        <f t="shared" si="431"/>
        <v>41919.1875</v>
      </c>
      <c r="J3941" s="10">
        <f t="shared" si="432"/>
        <v>41915.400219907409</v>
      </c>
      <c r="K3941">
        <v>1412656200</v>
      </c>
      <c r="L3941">
        <v>1412328979</v>
      </c>
      <c r="M3941" t="b">
        <v>0</v>
      </c>
      <c r="N3941">
        <v>1</v>
      </c>
      <c r="O3941" s="5">
        <f t="shared" si="427"/>
        <v>1E-3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t="s">
        <v>8269</v>
      </c>
      <c r="T3941" t="b">
        <v>0</v>
      </c>
      <c r="U3941" t="str">
        <f t="shared" si="433"/>
        <v>Unsuccessful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8223</v>
      </c>
      <c r="H3942" t="s">
        <v>8244</v>
      </c>
      <c r="I3942" s="10">
        <f t="shared" si="431"/>
        <v>42006.492488425924</v>
      </c>
      <c r="J3942" s="10">
        <f t="shared" si="432"/>
        <v>41961.492488425924</v>
      </c>
      <c r="K3942">
        <v>1420199351</v>
      </c>
      <c r="L3942">
        <v>1416311351</v>
      </c>
      <c r="M3942" t="b">
        <v>0</v>
      </c>
      <c r="N3942">
        <v>2</v>
      </c>
      <c r="O3942" s="5">
        <f t="shared" si="427"/>
        <v>2.2000000000000001E-3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t="s">
        <v>8269</v>
      </c>
      <c r="T3942" t="b">
        <v>0</v>
      </c>
      <c r="U3942" t="str">
        <f t="shared" si="433"/>
        <v>Unsuccessful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8223</v>
      </c>
      <c r="H3943" t="s">
        <v>8244</v>
      </c>
      <c r="I3943" s="10">
        <f t="shared" si="431"/>
        <v>41968.041666666672</v>
      </c>
      <c r="J3943" s="10">
        <f t="shared" si="432"/>
        <v>41940.587233796294</v>
      </c>
      <c r="K3943">
        <v>1416877200</v>
      </c>
      <c r="L3943">
        <v>1414505137</v>
      </c>
      <c r="M3943" t="b">
        <v>0</v>
      </c>
      <c r="N3943">
        <v>2</v>
      </c>
      <c r="O3943" s="5">
        <f t="shared" si="427"/>
        <v>9.0909090909090905E-3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t="s">
        <v>8269</v>
      </c>
      <c r="T3943" t="b">
        <v>0</v>
      </c>
      <c r="U3943" t="str">
        <f t="shared" si="433"/>
        <v>Unsuccessful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8223</v>
      </c>
      <c r="H3944" t="s">
        <v>8244</v>
      </c>
      <c r="I3944" s="10">
        <f t="shared" si="431"/>
        <v>42171.904097222221</v>
      </c>
      <c r="J3944" s="10">
        <f t="shared" si="432"/>
        <v>42111.904097222221</v>
      </c>
      <c r="K3944">
        <v>1434490914</v>
      </c>
      <c r="L3944">
        <v>1429306914</v>
      </c>
      <c r="M3944" t="b">
        <v>0</v>
      </c>
      <c r="N3944">
        <v>0</v>
      </c>
      <c r="O3944" s="5">
        <f t="shared" si="427"/>
        <v>0</v>
      </c>
      <c r="P3944" t="str">
        <f t="shared" si="428"/>
        <v>Received No Donations</v>
      </c>
      <c r="Q3944" t="str">
        <f t="shared" si="429"/>
        <v>theater</v>
      </c>
      <c r="R3944" t="str">
        <f t="shared" si="430"/>
        <v>plays</v>
      </c>
      <c r="S3944" t="s">
        <v>8269</v>
      </c>
      <c r="T3944" t="b">
        <v>0</v>
      </c>
      <c r="U3944" t="str">
        <f t="shared" si="433"/>
        <v>Unsuccessful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8223</v>
      </c>
      <c r="H3945" t="s">
        <v>8244</v>
      </c>
      <c r="I3945" s="10">
        <f t="shared" si="431"/>
        <v>42310.701388888891</v>
      </c>
      <c r="J3945" s="10">
        <f t="shared" si="432"/>
        <v>42279.778564814813</v>
      </c>
      <c r="K3945">
        <v>1446483000</v>
      </c>
      <c r="L3945">
        <v>1443811268</v>
      </c>
      <c r="M3945" t="b">
        <v>0</v>
      </c>
      <c r="N3945">
        <v>13</v>
      </c>
      <c r="O3945" s="5">
        <f t="shared" si="427"/>
        <v>0.35639999999999999</v>
      </c>
      <c r="P394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t="s">
        <v>8269</v>
      </c>
      <c r="T3945" t="b">
        <v>0</v>
      </c>
      <c r="U3945" t="str">
        <f t="shared" si="433"/>
        <v>Unsuccessful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8223</v>
      </c>
      <c r="H3946" t="s">
        <v>8244</v>
      </c>
      <c r="I3946" s="10">
        <f t="shared" si="431"/>
        <v>42243.662905092591</v>
      </c>
      <c r="J3946" s="10">
        <f t="shared" si="432"/>
        <v>42213.662905092591</v>
      </c>
      <c r="K3946">
        <v>1440690875</v>
      </c>
      <c r="L3946">
        <v>1438098875</v>
      </c>
      <c r="M3946" t="b">
        <v>0</v>
      </c>
      <c r="N3946">
        <v>0</v>
      </c>
      <c r="O3946" s="5">
        <f t="shared" si="427"/>
        <v>0</v>
      </c>
      <c r="P3946" t="str">
        <f t="shared" si="428"/>
        <v>Received No Donations</v>
      </c>
      <c r="Q3946" t="str">
        <f t="shared" si="429"/>
        <v>theater</v>
      </c>
      <c r="R3946" t="str">
        <f t="shared" si="430"/>
        <v>plays</v>
      </c>
      <c r="S3946" t="s">
        <v>8269</v>
      </c>
      <c r="T3946" t="b">
        <v>0</v>
      </c>
      <c r="U3946" t="str">
        <f t="shared" si="433"/>
        <v>Unsuccessful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8223</v>
      </c>
      <c r="H3947" t="s">
        <v>8244</v>
      </c>
      <c r="I3947" s="10">
        <f t="shared" si="431"/>
        <v>42139.801712962959</v>
      </c>
      <c r="J3947" s="10">
        <f t="shared" si="432"/>
        <v>42109.801712962959</v>
      </c>
      <c r="K3947">
        <v>1431717268</v>
      </c>
      <c r="L3947">
        <v>1429125268</v>
      </c>
      <c r="M3947" t="b">
        <v>0</v>
      </c>
      <c r="N3947">
        <v>1</v>
      </c>
      <c r="O3947" s="5">
        <f t="shared" si="427"/>
        <v>2.5000000000000001E-3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t="s">
        <v>8269</v>
      </c>
      <c r="T3947" t="b">
        <v>0</v>
      </c>
      <c r="U3947" t="str">
        <f t="shared" si="433"/>
        <v>Unsuccessful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8223</v>
      </c>
      <c r="H3948" t="s">
        <v>8244</v>
      </c>
      <c r="I3948" s="10">
        <f t="shared" si="431"/>
        <v>42063.333333333328</v>
      </c>
      <c r="J3948" s="10">
        <f t="shared" si="432"/>
        <v>42031.833587962959</v>
      </c>
      <c r="K3948">
        <v>1425110400</v>
      </c>
      <c r="L3948">
        <v>1422388822</v>
      </c>
      <c r="M3948" t="b">
        <v>0</v>
      </c>
      <c r="N3948">
        <v>5</v>
      </c>
      <c r="O3948" s="5">
        <f t="shared" si="427"/>
        <v>3.2500000000000001E-2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t="s">
        <v>8269</v>
      </c>
      <c r="T3948" t="b">
        <v>0</v>
      </c>
      <c r="U3948" t="str">
        <f t="shared" si="433"/>
        <v>Unsuccessful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8223</v>
      </c>
      <c r="H3949" t="s">
        <v>8244</v>
      </c>
      <c r="I3949" s="10">
        <f t="shared" si="431"/>
        <v>42645.142870370371</v>
      </c>
      <c r="J3949" s="10">
        <f t="shared" si="432"/>
        <v>42615.142870370371</v>
      </c>
      <c r="K3949">
        <v>1475378744</v>
      </c>
      <c r="L3949">
        <v>1472786744</v>
      </c>
      <c r="M3949" t="b">
        <v>0</v>
      </c>
      <c r="N3949">
        <v>2</v>
      </c>
      <c r="O3949" s="5">
        <f t="shared" si="427"/>
        <v>3.3666666666666664E-2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t="s">
        <v>8269</v>
      </c>
      <c r="T3949" t="b">
        <v>0</v>
      </c>
      <c r="U3949" t="str">
        <f t="shared" si="433"/>
        <v>Unsuccessful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8225</v>
      </c>
      <c r="H3950" t="s">
        <v>8246</v>
      </c>
      <c r="I3950" s="10">
        <f t="shared" si="431"/>
        <v>41889.325497685189</v>
      </c>
      <c r="J3950" s="10">
        <f t="shared" si="432"/>
        <v>41829.325497685189</v>
      </c>
      <c r="K3950">
        <v>1410076123</v>
      </c>
      <c r="L3950">
        <v>1404892123</v>
      </c>
      <c r="M3950" t="b">
        <v>0</v>
      </c>
      <c r="N3950">
        <v>0</v>
      </c>
      <c r="O3950" s="5">
        <f t="shared" si="427"/>
        <v>0</v>
      </c>
      <c r="P3950" t="str">
        <f t="shared" si="428"/>
        <v>Received No Donations</v>
      </c>
      <c r="Q3950" t="str">
        <f t="shared" si="429"/>
        <v>theater</v>
      </c>
      <c r="R3950" t="str">
        <f t="shared" si="430"/>
        <v>plays</v>
      </c>
      <c r="S3950" t="s">
        <v>8269</v>
      </c>
      <c r="T3950" t="b">
        <v>0</v>
      </c>
      <c r="U3950" t="str">
        <f t="shared" si="433"/>
        <v>Unsuccessful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8225</v>
      </c>
      <c r="H3951" t="s">
        <v>8246</v>
      </c>
      <c r="I3951" s="10">
        <f t="shared" si="431"/>
        <v>42046.120613425926</v>
      </c>
      <c r="J3951" s="10">
        <f t="shared" si="432"/>
        <v>42016.120613425926</v>
      </c>
      <c r="K3951">
        <v>1423623221</v>
      </c>
      <c r="L3951">
        <v>1421031221</v>
      </c>
      <c r="M3951" t="b">
        <v>0</v>
      </c>
      <c r="N3951">
        <v>32</v>
      </c>
      <c r="O3951" s="5">
        <f t="shared" si="427"/>
        <v>0.15770000000000001</v>
      </c>
      <c r="P3951">
        <f t="shared" si="428"/>
        <v>49.28125</v>
      </c>
      <c r="Q3951" t="str">
        <f t="shared" si="429"/>
        <v>theater</v>
      </c>
      <c r="R3951" t="str">
        <f t="shared" si="430"/>
        <v>plays</v>
      </c>
      <c r="S3951" t="s">
        <v>8269</v>
      </c>
      <c r="T3951" t="b">
        <v>0</v>
      </c>
      <c r="U3951" t="str">
        <f t="shared" si="433"/>
        <v>Unsuccessful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8223</v>
      </c>
      <c r="H3952" t="s">
        <v>8244</v>
      </c>
      <c r="I3952" s="10">
        <f t="shared" si="431"/>
        <v>42468.774305555555</v>
      </c>
      <c r="J3952" s="10">
        <f t="shared" si="432"/>
        <v>42439.702314814815</v>
      </c>
      <c r="K3952">
        <v>1460140500</v>
      </c>
      <c r="L3952">
        <v>1457628680</v>
      </c>
      <c r="M3952" t="b">
        <v>0</v>
      </c>
      <c r="N3952">
        <v>1</v>
      </c>
      <c r="O3952" s="5">
        <f t="shared" si="427"/>
        <v>6.2500000000000003E-3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t="s">
        <v>8269</v>
      </c>
      <c r="T3952" t="b">
        <v>0</v>
      </c>
      <c r="U3952" t="str">
        <f t="shared" si="433"/>
        <v>Unsuccessful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8240</v>
      </c>
      <c r="H3953" t="s">
        <v>8247</v>
      </c>
      <c r="I3953" s="10">
        <f t="shared" si="431"/>
        <v>42493.784050925926</v>
      </c>
      <c r="J3953" s="10">
        <f t="shared" si="432"/>
        <v>42433.825717592597</v>
      </c>
      <c r="K3953">
        <v>1462301342</v>
      </c>
      <c r="L3953">
        <v>1457120942</v>
      </c>
      <c r="M3953" t="b">
        <v>0</v>
      </c>
      <c r="N3953">
        <v>1</v>
      </c>
      <c r="O3953" s="5">
        <f t="shared" si="427"/>
        <v>5.0000000000000004E-6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t="s">
        <v>8269</v>
      </c>
      <c r="T3953" t="b">
        <v>0</v>
      </c>
      <c r="U3953" t="str">
        <f t="shared" si="433"/>
        <v>Unsuccessful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8223</v>
      </c>
      <c r="H3954" t="s">
        <v>8244</v>
      </c>
      <c r="I3954" s="10">
        <f t="shared" si="431"/>
        <v>42303.790393518517</v>
      </c>
      <c r="J3954" s="10">
        <f t="shared" si="432"/>
        <v>42243.790393518517</v>
      </c>
      <c r="K3954">
        <v>1445885890</v>
      </c>
      <c r="L3954">
        <v>1440701890</v>
      </c>
      <c r="M3954" t="b">
        <v>0</v>
      </c>
      <c r="N3954">
        <v>1</v>
      </c>
      <c r="O3954" s="5">
        <f t="shared" si="427"/>
        <v>9.6153846153846159E-4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t="s">
        <v>8269</v>
      </c>
      <c r="T3954" t="b">
        <v>0</v>
      </c>
      <c r="U3954" t="str">
        <f t="shared" si="433"/>
        <v>Unsuccessful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8223</v>
      </c>
      <c r="H3955" t="s">
        <v>8244</v>
      </c>
      <c r="I3955" s="10">
        <f t="shared" si="431"/>
        <v>42580.978472222225</v>
      </c>
      <c r="J3955" s="10">
        <f t="shared" si="432"/>
        <v>42550.048449074078</v>
      </c>
      <c r="K3955">
        <v>1469834940</v>
      </c>
      <c r="L3955">
        <v>1467162586</v>
      </c>
      <c r="M3955" t="b">
        <v>0</v>
      </c>
      <c r="N3955">
        <v>0</v>
      </c>
      <c r="O3955" s="5">
        <f t="shared" si="427"/>
        <v>0</v>
      </c>
      <c r="P3955" t="str">
        <f t="shared" si="428"/>
        <v>Received No Donations</v>
      </c>
      <c r="Q3955" t="str">
        <f t="shared" si="429"/>
        <v>theater</v>
      </c>
      <c r="R3955" t="str">
        <f t="shared" si="430"/>
        <v>plays</v>
      </c>
      <c r="S3955" t="s">
        <v>8269</v>
      </c>
      <c r="T3955" t="b">
        <v>0</v>
      </c>
      <c r="U3955" t="str">
        <f t="shared" si="433"/>
        <v>Unsuccessful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8228</v>
      </c>
      <c r="H3956" t="s">
        <v>8249</v>
      </c>
      <c r="I3956" s="10">
        <f t="shared" si="431"/>
        <v>41834.651203703703</v>
      </c>
      <c r="J3956" s="10">
        <f t="shared" si="432"/>
        <v>41774.651203703703</v>
      </c>
      <c r="K3956">
        <v>1405352264</v>
      </c>
      <c r="L3956">
        <v>1400168264</v>
      </c>
      <c r="M3956" t="b">
        <v>0</v>
      </c>
      <c r="N3956">
        <v>0</v>
      </c>
      <c r="O3956" s="5">
        <f t="shared" si="427"/>
        <v>0</v>
      </c>
      <c r="P3956" t="str">
        <f t="shared" si="428"/>
        <v>Received No Donations</v>
      </c>
      <c r="Q3956" t="str">
        <f t="shared" si="429"/>
        <v>theater</v>
      </c>
      <c r="R3956" t="str">
        <f t="shared" si="430"/>
        <v>plays</v>
      </c>
      <c r="S3956" t="s">
        <v>8269</v>
      </c>
      <c r="T3956" t="b">
        <v>0</v>
      </c>
      <c r="U3956" t="str">
        <f t="shared" si="433"/>
        <v>Unsuccessful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8223</v>
      </c>
      <c r="H3957" t="s">
        <v>8244</v>
      </c>
      <c r="I3957" s="10">
        <f t="shared" si="431"/>
        <v>42336.890520833331</v>
      </c>
      <c r="J3957" s="10">
        <f t="shared" si="432"/>
        <v>42306.848854166667</v>
      </c>
      <c r="K3957">
        <v>1448745741</v>
      </c>
      <c r="L3957">
        <v>1446150141</v>
      </c>
      <c r="M3957" t="b">
        <v>0</v>
      </c>
      <c r="N3957">
        <v>8</v>
      </c>
      <c r="O3957" s="5">
        <f t="shared" si="427"/>
        <v>0.24285714285714285</v>
      </c>
      <c r="P3957">
        <f t="shared" si="428"/>
        <v>53.125</v>
      </c>
      <c r="Q3957" t="str">
        <f t="shared" si="429"/>
        <v>theater</v>
      </c>
      <c r="R3957" t="str">
        <f t="shared" si="430"/>
        <v>plays</v>
      </c>
      <c r="S3957" t="s">
        <v>8269</v>
      </c>
      <c r="T3957" t="b">
        <v>0</v>
      </c>
      <c r="U3957" t="str">
        <f t="shared" si="433"/>
        <v>Unsuccessful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8223</v>
      </c>
      <c r="H3958" t="s">
        <v>8244</v>
      </c>
      <c r="I3958" s="10">
        <f t="shared" si="431"/>
        <v>42485.013888888891</v>
      </c>
      <c r="J3958" s="10">
        <f t="shared" si="432"/>
        <v>42457.932025462964</v>
      </c>
      <c r="K3958">
        <v>1461543600</v>
      </c>
      <c r="L3958">
        <v>1459203727</v>
      </c>
      <c r="M3958" t="b">
        <v>0</v>
      </c>
      <c r="N3958">
        <v>0</v>
      </c>
      <c r="O3958" s="5">
        <f t="shared" si="427"/>
        <v>0</v>
      </c>
      <c r="P3958" t="str">
        <f t="shared" si="428"/>
        <v>Received No Donations</v>
      </c>
      <c r="Q3958" t="str">
        <f t="shared" si="429"/>
        <v>theater</v>
      </c>
      <c r="R3958" t="str">
        <f t="shared" si="430"/>
        <v>plays</v>
      </c>
      <c r="S3958" t="s">
        <v>8269</v>
      </c>
      <c r="T3958" t="b">
        <v>0</v>
      </c>
      <c r="U3958" t="str">
        <f t="shared" si="433"/>
        <v>Unsuccessful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8223</v>
      </c>
      <c r="H3959" t="s">
        <v>8244</v>
      </c>
      <c r="I3959" s="10">
        <f t="shared" si="431"/>
        <v>42559.976319444446</v>
      </c>
      <c r="J3959" s="10">
        <f t="shared" si="432"/>
        <v>42513.976319444446</v>
      </c>
      <c r="K3959">
        <v>1468020354</v>
      </c>
      <c r="L3959">
        <v>1464045954</v>
      </c>
      <c r="M3959" t="b">
        <v>0</v>
      </c>
      <c r="N3959">
        <v>1</v>
      </c>
      <c r="O3959" s="5">
        <f t="shared" si="427"/>
        <v>2.5000000000000001E-4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t="s">
        <v>8269</v>
      </c>
      <c r="T3959" t="b">
        <v>0</v>
      </c>
      <c r="U3959" t="str">
        <f t="shared" si="433"/>
        <v>Unsuccessful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8223</v>
      </c>
      <c r="H3960" t="s">
        <v>8244</v>
      </c>
      <c r="I3960" s="10">
        <f t="shared" si="431"/>
        <v>41853.583333333336</v>
      </c>
      <c r="J3960" s="10">
        <f t="shared" si="432"/>
        <v>41816.950370370367</v>
      </c>
      <c r="K3960">
        <v>1406988000</v>
      </c>
      <c r="L3960">
        <v>1403822912</v>
      </c>
      <c r="M3960" t="b">
        <v>0</v>
      </c>
      <c r="N3960">
        <v>16</v>
      </c>
      <c r="O3960" s="5">
        <f t="shared" si="427"/>
        <v>0.32050000000000001</v>
      </c>
      <c r="P3960">
        <f t="shared" si="428"/>
        <v>40.0625</v>
      </c>
      <c r="Q3960" t="str">
        <f t="shared" si="429"/>
        <v>theater</v>
      </c>
      <c r="R3960" t="str">
        <f t="shared" si="430"/>
        <v>plays</v>
      </c>
      <c r="S3960" t="s">
        <v>8269</v>
      </c>
      <c r="T3960" t="b">
        <v>0</v>
      </c>
      <c r="U3960" t="str">
        <f t="shared" si="433"/>
        <v>Unsuccessful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8223</v>
      </c>
      <c r="H3961" t="s">
        <v>8244</v>
      </c>
      <c r="I3961" s="10">
        <f t="shared" si="431"/>
        <v>41910.788842592592</v>
      </c>
      <c r="J3961" s="10">
        <f t="shared" si="432"/>
        <v>41880.788842592592</v>
      </c>
      <c r="K3961">
        <v>1411930556</v>
      </c>
      <c r="L3961">
        <v>1409338556</v>
      </c>
      <c r="M3961" t="b">
        <v>0</v>
      </c>
      <c r="N3961">
        <v>12</v>
      </c>
      <c r="O3961" s="5">
        <f t="shared" si="427"/>
        <v>0.24333333333333335</v>
      </c>
      <c r="P3961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t="s">
        <v>8269</v>
      </c>
      <c r="T3961" t="b">
        <v>0</v>
      </c>
      <c r="U3961" t="str">
        <f t="shared" si="433"/>
        <v>Unsuccessful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8223</v>
      </c>
      <c r="H3962" t="s">
        <v>8244</v>
      </c>
      <c r="I3962" s="10">
        <f t="shared" si="431"/>
        <v>42372.845555555556</v>
      </c>
      <c r="J3962" s="10">
        <f t="shared" si="432"/>
        <v>42342.845555555556</v>
      </c>
      <c r="K3962">
        <v>1451852256</v>
      </c>
      <c r="L3962">
        <v>1449260256</v>
      </c>
      <c r="M3962" t="b">
        <v>0</v>
      </c>
      <c r="N3962">
        <v>4</v>
      </c>
      <c r="O3962" s="5">
        <f t="shared" si="427"/>
        <v>1.4999999999999999E-2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t="s">
        <v>8269</v>
      </c>
      <c r="T3962" t="b">
        <v>0</v>
      </c>
      <c r="U3962" t="str">
        <f t="shared" si="433"/>
        <v>Unsuccessful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8224</v>
      </c>
      <c r="H3963" t="s">
        <v>8245</v>
      </c>
      <c r="I3963" s="10">
        <f t="shared" si="431"/>
        <v>41767.891319444447</v>
      </c>
      <c r="J3963" s="10">
        <f t="shared" si="432"/>
        <v>41745.891319444447</v>
      </c>
      <c r="K3963">
        <v>1399584210</v>
      </c>
      <c r="L3963">
        <v>1397683410</v>
      </c>
      <c r="M3963" t="b">
        <v>0</v>
      </c>
      <c r="N3963">
        <v>2</v>
      </c>
      <c r="O3963" s="5">
        <f t="shared" si="427"/>
        <v>4.1999999999999997E-3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t="s">
        <v>8269</v>
      </c>
      <c r="T3963" t="b">
        <v>0</v>
      </c>
      <c r="U3963" t="str">
        <f t="shared" si="433"/>
        <v>Unsuccessful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8224</v>
      </c>
      <c r="H3964" t="s">
        <v>8245</v>
      </c>
      <c r="I3964" s="10">
        <f t="shared" si="431"/>
        <v>42336.621458333335</v>
      </c>
      <c r="J3964" s="10">
        <f t="shared" si="432"/>
        <v>42311.621458333335</v>
      </c>
      <c r="K3964">
        <v>1448722494</v>
      </c>
      <c r="L3964">
        <v>1446562494</v>
      </c>
      <c r="M3964" t="b">
        <v>0</v>
      </c>
      <c r="N3964">
        <v>3</v>
      </c>
      <c r="O3964" s="5">
        <f t="shared" si="427"/>
        <v>3.214285714285714E-2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t="s">
        <v>8269</v>
      </c>
      <c r="T3964" t="b">
        <v>0</v>
      </c>
      <c r="U3964" t="str">
        <f t="shared" si="433"/>
        <v>Unsuccessful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8228</v>
      </c>
      <c r="H3965" t="s">
        <v>8249</v>
      </c>
      <c r="I3965" s="10">
        <f t="shared" si="431"/>
        <v>42326.195798611108</v>
      </c>
      <c r="J3965" s="10">
        <f t="shared" si="432"/>
        <v>42296.154131944444</v>
      </c>
      <c r="K3965">
        <v>1447821717</v>
      </c>
      <c r="L3965">
        <v>1445226117</v>
      </c>
      <c r="M3965" t="b">
        <v>0</v>
      </c>
      <c r="N3965">
        <v>0</v>
      </c>
      <c r="O3965" s="5">
        <f t="shared" si="427"/>
        <v>0</v>
      </c>
      <c r="P3965" t="str">
        <f t="shared" si="428"/>
        <v>Received No Donations</v>
      </c>
      <c r="Q3965" t="str">
        <f t="shared" si="429"/>
        <v>theater</v>
      </c>
      <c r="R3965" t="str">
        <f t="shared" si="430"/>
        <v>plays</v>
      </c>
      <c r="S3965" t="s">
        <v>8269</v>
      </c>
      <c r="T3965" t="b">
        <v>0</v>
      </c>
      <c r="U3965" t="str">
        <f t="shared" si="433"/>
        <v>Unsuccessful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8223</v>
      </c>
      <c r="H3966" t="s">
        <v>8244</v>
      </c>
      <c r="I3966" s="10">
        <f t="shared" si="431"/>
        <v>42113.680393518516</v>
      </c>
      <c r="J3966" s="10">
        <f t="shared" si="432"/>
        <v>42053.722060185188</v>
      </c>
      <c r="K3966">
        <v>1429460386</v>
      </c>
      <c r="L3966">
        <v>1424279986</v>
      </c>
      <c r="M3966" t="b">
        <v>0</v>
      </c>
      <c r="N3966">
        <v>3</v>
      </c>
      <c r="O3966" s="5">
        <f t="shared" si="427"/>
        <v>6.3E-2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t="s">
        <v>8269</v>
      </c>
      <c r="T3966" t="b">
        <v>0</v>
      </c>
      <c r="U3966" t="str">
        <f t="shared" si="433"/>
        <v>Unsuccessful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8223</v>
      </c>
      <c r="H3967" t="s">
        <v>8244</v>
      </c>
      <c r="I3967" s="10">
        <f t="shared" si="431"/>
        <v>42474.194212962961</v>
      </c>
      <c r="J3967" s="10">
        <f t="shared" si="432"/>
        <v>42414.235879629632</v>
      </c>
      <c r="K3967">
        <v>1460608780</v>
      </c>
      <c r="L3967">
        <v>1455428380</v>
      </c>
      <c r="M3967" t="b">
        <v>0</v>
      </c>
      <c r="N3967">
        <v>4</v>
      </c>
      <c r="O3967" s="5">
        <f t="shared" si="427"/>
        <v>0.14249999999999999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t="s">
        <v>8269</v>
      </c>
      <c r="T3967" t="b">
        <v>0</v>
      </c>
      <c r="U3967" t="str">
        <f t="shared" si="433"/>
        <v>Unsuccessful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8223</v>
      </c>
      <c r="H3968" t="s">
        <v>8244</v>
      </c>
      <c r="I3968" s="10">
        <f t="shared" si="431"/>
        <v>41844.124305555553</v>
      </c>
      <c r="J3968" s="10">
        <f t="shared" si="432"/>
        <v>41801.711550925924</v>
      </c>
      <c r="K3968">
        <v>1406170740</v>
      </c>
      <c r="L3968">
        <v>1402506278</v>
      </c>
      <c r="M3968" t="b">
        <v>0</v>
      </c>
      <c r="N3968">
        <v>2</v>
      </c>
      <c r="O3968" s="5">
        <f t="shared" si="427"/>
        <v>6.0000000000000001E-3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t="s">
        <v>8269</v>
      </c>
      <c r="T3968" t="b">
        <v>0</v>
      </c>
      <c r="U3968" t="str">
        <f t="shared" si="433"/>
        <v>Unsuccessful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8223</v>
      </c>
      <c r="H3969" t="s">
        <v>8244</v>
      </c>
      <c r="I3969" s="10">
        <f t="shared" si="431"/>
        <v>42800.290590277778</v>
      </c>
      <c r="J3969" s="10">
        <f t="shared" si="432"/>
        <v>42770.290590277778</v>
      </c>
      <c r="K3969">
        <v>1488783507</v>
      </c>
      <c r="L3969">
        <v>1486191507</v>
      </c>
      <c r="M3969" t="b">
        <v>0</v>
      </c>
      <c r="N3969">
        <v>10</v>
      </c>
      <c r="O3969" s="5">
        <f t="shared" si="427"/>
        <v>0.2411764705882353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t="s">
        <v>8269</v>
      </c>
      <c r="T3969" t="b">
        <v>0</v>
      </c>
      <c r="U3969" t="str">
        <f t="shared" si="433"/>
        <v>Unsuccessful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8223</v>
      </c>
      <c r="H3970" t="s">
        <v>8244</v>
      </c>
      <c r="I3970" s="10">
        <f t="shared" si="431"/>
        <v>42512.815659722226</v>
      </c>
      <c r="J3970" s="10">
        <f t="shared" si="432"/>
        <v>42452.815659722226</v>
      </c>
      <c r="K3970">
        <v>1463945673</v>
      </c>
      <c r="L3970">
        <v>1458761673</v>
      </c>
      <c r="M3970" t="b">
        <v>0</v>
      </c>
      <c r="N3970">
        <v>11</v>
      </c>
      <c r="O3970" s="5">
        <f t="shared" ref="O3970:O4033" si="434">E3970/D3970</f>
        <v>0.10539999999999999</v>
      </c>
      <c r="P3970">
        <f t="shared" ref="P3970:P4033" si="435">IFERROR((E3970/N3970),"Received No Donations")</f>
        <v>47.909090909090907</v>
      </c>
      <c r="Q3970" t="str">
        <f t="shared" ref="Q3970:Q4033" si="436">LEFT(S3970,FIND("/",S3970)-1)</f>
        <v>theater</v>
      </c>
      <c r="R3970" t="str">
        <f t="shared" ref="R3970:R4033" si="437">RIGHT(S3970,LEN(S3970)-FIND("/",S3970))</f>
        <v>plays</v>
      </c>
      <c r="S3970" t="s">
        <v>8269</v>
      </c>
      <c r="T3970" t="b">
        <v>0</v>
      </c>
      <c r="U3970" t="str">
        <f t="shared" si="433"/>
        <v>Unsuccessful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8223</v>
      </c>
      <c r="H3971" t="s">
        <v>8244</v>
      </c>
      <c r="I3971" s="10">
        <f t="shared" ref="I3971:I4034" si="438">((K3971/86400)/IF(LEN(K3971)=13,1000,1))+DATE(1970,1,1)</f>
        <v>42611.163194444445</v>
      </c>
      <c r="J3971" s="10">
        <f t="shared" ref="J3971:J4034" si="439">((L3971/86400)/IF(LEN(L3971)=13,1000,1))+DATE(1970,1,1)</f>
        <v>42601.854699074072</v>
      </c>
      <c r="K3971">
        <v>1472442900</v>
      </c>
      <c r="L3971">
        <v>1471638646</v>
      </c>
      <c r="M3971" t="b">
        <v>0</v>
      </c>
      <c r="N3971">
        <v>6</v>
      </c>
      <c r="O3971" s="5">
        <f t="shared" si="434"/>
        <v>7.4690265486725665E-2</v>
      </c>
      <c r="P3971">
        <f t="shared" si="435"/>
        <v>35.166666666666664</v>
      </c>
      <c r="Q3971" t="str">
        <f t="shared" si="436"/>
        <v>theater</v>
      </c>
      <c r="R3971" t="str">
        <f t="shared" si="437"/>
        <v>plays</v>
      </c>
      <c r="S3971" t="s">
        <v>8269</v>
      </c>
      <c r="T3971" t="b">
        <v>0</v>
      </c>
      <c r="U3971" t="str">
        <f t="shared" ref="U3971:U4034" si="440">IF(F3971="successful","Successful","Unsuccessful")</f>
        <v>Unsuccessful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8223</v>
      </c>
      <c r="H3972" t="s">
        <v>8244</v>
      </c>
      <c r="I3972" s="10">
        <f t="shared" si="438"/>
        <v>42477.863553240742</v>
      </c>
      <c r="J3972" s="10">
        <f t="shared" si="439"/>
        <v>42447.863553240742</v>
      </c>
      <c r="K3972">
        <v>1460925811</v>
      </c>
      <c r="L3972">
        <v>1458333811</v>
      </c>
      <c r="M3972" t="b">
        <v>0</v>
      </c>
      <c r="N3972">
        <v>2</v>
      </c>
      <c r="O3972" s="5">
        <f t="shared" si="434"/>
        <v>7.3333333333333334E-4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t="s">
        <v>8269</v>
      </c>
      <c r="T3972" t="b">
        <v>0</v>
      </c>
      <c r="U3972" t="str">
        <f t="shared" si="440"/>
        <v>Unsuccessful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8223</v>
      </c>
      <c r="H3973" t="s">
        <v>8244</v>
      </c>
      <c r="I3973" s="10">
        <f t="shared" si="438"/>
        <v>41841.536180555559</v>
      </c>
      <c r="J3973" s="10">
        <f t="shared" si="439"/>
        <v>41811.536180555559</v>
      </c>
      <c r="K3973">
        <v>1405947126</v>
      </c>
      <c r="L3973">
        <v>1403355126</v>
      </c>
      <c r="M3973" t="b">
        <v>0</v>
      </c>
      <c r="N3973">
        <v>6</v>
      </c>
      <c r="O3973" s="5">
        <f t="shared" si="434"/>
        <v>9.7142857142857135E-3</v>
      </c>
      <c r="P397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t="s">
        <v>8269</v>
      </c>
      <c r="T3973" t="b">
        <v>0</v>
      </c>
      <c r="U3973" t="str">
        <f t="shared" si="440"/>
        <v>Unsuccessful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8223</v>
      </c>
      <c r="H3974" t="s">
        <v>8244</v>
      </c>
      <c r="I3974" s="10">
        <f t="shared" si="438"/>
        <v>42041.067523148144</v>
      </c>
      <c r="J3974" s="10">
        <f t="shared" si="439"/>
        <v>41981.067523148144</v>
      </c>
      <c r="K3974">
        <v>1423186634</v>
      </c>
      <c r="L3974">
        <v>1418002634</v>
      </c>
      <c r="M3974" t="b">
        <v>0</v>
      </c>
      <c r="N3974">
        <v>8</v>
      </c>
      <c r="O3974" s="5">
        <f t="shared" si="434"/>
        <v>0.21099999999999999</v>
      </c>
      <c r="P3974">
        <f t="shared" si="435"/>
        <v>26.375</v>
      </c>
      <c r="Q3974" t="str">
        <f t="shared" si="436"/>
        <v>theater</v>
      </c>
      <c r="R3974" t="str">
        <f t="shared" si="437"/>
        <v>plays</v>
      </c>
      <c r="S3974" t="s">
        <v>8269</v>
      </c>
      <c r="T3974" t="b">
        <v>0</v>
      </c>
      <c r="U3974" t="str">
        <f t="shared" si="440"/>
        <v>Unsuccessful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8223</v>
      </c>
      <c r="H3975" t="s">
        <v>8244</v>
      </c>
      <c r="I3975" s="10">
        <f t="shared" si="438"/>
        <v>42499.166666666672</v>
      </c>
      <c r="J3975" s="10">
        <f t="shared" si="439"/>
        <v>42469.68414351852</v>
      </c>
      <c r="K3975">
        <v>1462766400</v>
      </c>
      <c r="L3975">
        <v>1460219110</v>
      </c>
      <c r="M3975" t="b">
        <v>0</v>
      </c>
      <c r="N3975">
        <v>37</v>
      </c>
      <c r="O3975" s="5">
        <f t="shared" si="434"/>
        <v>0.78100000000000003</v>
      </c>
      <c r="P397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t="s">
        <v>8269</v>
      </c>
      <c r="T3975" t="b">
        <v>0</v>
      </c>
      <c r="U3975" t="str">
        <f t="shared" si="440"/>
        <v>Unsuccessful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8224</v>
      </c>
      <c r="H3976" t="s">
        <v>8245</v>
      </c>
      <c r="I3976" s="10">
        <f t="shared" si="438"/>
        <v>42523.546851851846</v>
      </c>
      <c r="J3976" s="10">
        <f t="shared" si="439"/>
        <v>42493.546851851846</v>
      </c>
      <c r="K3976">
        <v>1464872848</v>
      </c>
      <c r="L3976">
        <v>1462280848</v>
      </c>
      <c r="M3976" t="b">
        <v>0</v>
      </c>
      <c r="N3976">
        <v>11</v>
      </c>
      <c r="O3976" s="5">
        <f t="shared" si="434"/>
        <v>0.32</v>
      </c>
      <c r="P3976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t="s">
        <v>8269</v>
      </c>
      <c r="T3976" t="b">
        <v>0</v>
      </c>
      <c r="U3976" t="str">
        <f t="shared" si="440"/>
        <v>Unsuccessful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8223</v>
      </c>
      <c r="H3977" t="s">
        <v>8244</v>
      </c>
      <c r="I3977" s="10">
        <f t="shared" si="438"/>
        <v>42564.866875</v>
      </c>
      <c r="J3977" s="10">
        <f t="shared" si="439"/>
        <v>42534.866875</v>
      </c>
      <c r="K3977">
        <v>1468442898</v>
      </c>
      <c r="L3977">
        <v>1465850898</v>
      </c>
      <c r="M3977" t="b">
        <v>0</v>
      </c>
      <c r="N3977">
        <v>0</v>
      </c>
      <c r="O3977" s="5">
        <f t="shared" si="434"/>
        <v>0</v>
      </c>
      <c r="P3977" t="str">
        <f t="shared" si="435"/>
        <v>Received No Donations</v>
      </c>
      <c r="Q3977" t="str">
        <f t="shared" si="436"/>
        <v>theater</v>
      </c>
      <c r="R3977" t="str">
        <f t="shared" si="437"/>
        <v>plays</v>
      </c>
      <c r="S3977" t="s">
        <v>8269</v>
      </c>
      <c r="T3977" t="b">
        <v>0</v>
      </c>
      <c r="U3977" t="str">
        <f t="shared" si="440"/>
        <v>Unsuccessful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8223</v>
      </c>
      <c r="H3978" t="s">
        <v>8244</v>
      </c>
      <c r="I3978" s="10">
        <f t="shared" si="438"/>
        <v>41852.291666666664</v>
      </c>
      <c r="J3978" s="10">
        <f t="shared" si="439"/>
        <v>41830.858344907407</v>
      </c>
      <c r="K3978">
        <v>1406876400</v>
      </c>
      <c r="L3978">
        <v>1405024561</v>
      </c>
      <c r="M3978" t="b">
        <v>0</v>
      </c>
      <c r="N3978">
        <v>10</v>
      </c>
      <c r="O3978" s="5">
        <f t="shared" si="434"/>
        <v>0.47692307692307695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t="s">
        <v>8269</v>
      </c>
      <c r="T3978" t="b">
        <v>0</v>
      </c>
      <c r="U3978" t="str">
        <f t="shared" si="440"/>
        <v>Unsuccessful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8223</v>
      </c>
      <c r="H3979" t="s">
        <v>8244</v>
      </c>
      <c r="I3979" s="10">
        <f t="shared" si="438"/>
        <v>42573.788564814815</v>
      </c>
      <c r="J3979" s="10">
        <f t="shared" si="439"/>
        <v>42543.788564814815</v>
      </c>
      <c r="K3979">
        <v>1469213732</v>
      </c>
      <c r="L3979">
        <v>1466621732</v>
      </c>
      <c r="M3979" t="b">
        <v>0</v>
      </c>
      <c r="N3979">
        <v>6</v>
      </c>
      <c r="O3979" s="5">
        <f t="shared" si="434"/>
        <v>1.4500000000000001E-2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t="s">
        <v>8269</v>
      </c>
      <c r="T3979" t="b">
        <v>0</v>
      </c>
      <c r="U3979" t="str">
        <f t="shared" si="440"/>
        <v>Unsuccessful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8223</v>
      </c>
      <c r="H3980" t="s">
        <v>8244</v>
      </c>
      <c r="I3980" s="10">
        <f t="shared" si="438"/>
        <v>42035.642974537041</v>
      </c>
      <c r="J3980" s="10">
        <f t="shared" si="439"/>
        <v>41975.642974537041</v>
      </c>
      <c r="K3980">
        <v>1422717953</v>
      </c>
      <c r="L3980">
        <v>1417533953</v>
      </c>
      <c r="M3980" t="b">
        <v>0</v>
      </c>
      <c r="N3980">
        <v>8</v>
      </c>
      <c r="O3980" s="5">
        <f t="shared" si="434"/>
        <v>0.107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t="s">
        <v>8269</v>
      </c>
      <c r="T3980" t="b">
        <v>0</v>
      </c>
      <c r="U3980" t="str">
        <f t="shared" si="440"/>
        <v>Unsuccessful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8224</v>
      </c>
      <c r="H3981" t="s">
        <v>8245</v>
      </c>
      <c r="I3981" s="10">
        <f t="shared" si="438"/>
        <v>42092.833333333328</v>
      </c>
      <c r="J3981" s="10">
        <f t="shared" si="439"/>
        <v>42069.903437500005</v>
      </c>
      <c r="K3981">
        <v>1427659200</v>
      </c>
      <c r="L3981">
        <v>1425678057</v>
      </c>
      <c r="M3981" t="b">
        <v>0</v>
      </c>
      <c r="N3981">
        <v>6</v>
      </c>
      <c r="O3981" s="5">
        <f t="shared" si="434"/>
        <v>1.8333333333333333E-2</v>
      </c>
      <c r="P3981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t="s">
        <v>8269</v>
      </c>
      <c r="T3981" t="b">
        <v>0</v>
      </c>
      <c r="U3981" t="str">
        <f t="shared" si="440"/>
        <v>Unsuccessful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8223</v>
      </c>
      <c r="H3982" t="s">
        <v>8244</v>
      </c>
      <c r="I3982" s="10">
        <f t="shared" si="438"/>
        <v>41825.598923611113</v>
      </c>
      <c r="J3982" s="10">
        <f t="shared" si="439"/>
        <v>41795.598923611113</v>
      </c>
      <c r="K3982">
        <v>1404570147</v>
      </c>
      <c r="L3982">
        <v>1401978147</v>
      </c>
      <c r="M3982" t="b">
        <v>0</v>
      </c>
      <c r="N3982">
        <v>7</v>
      </c>
      <c r="O3982" s="5">
        <f t="shared" si="434"/>
        <v>0.18</v>
      </c>
      <c r="P3982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t="s">
        <v>8269</v>
      </c>
      <c r="T3982" t="b">
        <v>0</v>
      </c>
      <c r="U3982" t="str">
        <f t="shared" si="440"/>
        <v>Unsuccessful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8223</v>
      </c>
      <c r="H3983" t="s">
        <v>8244</v>
      </c>
      <c r="I3983" s="10">
        <f t="shared" si="438"/>
        <v>42568.179965277777</v>
      </c>
      <c r="J3983" s="10">
        <f t="shared" si="439"/>
        <v>42508.179965277777</v>
      </c>
      <c r="K3983">
        <v>1468729149</v>
      </c>
      <c r="L3983">
        <v>1463545149</v>
      </c>
      <c r="M3983" t="b">
        <v>0</v>
      </c>
      <c r="N3983">
        <v>7</v>
      </c>
      <c r="O3983" s="5">
        <f t="shared" si="434"/>
        <v>4.0833333333333333E-2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t="s">
        <v>8269</v>
      </c>
      <c r="T3983" t="b">
        <v>0</v>
      </c>
      <c r="U3983" t="str">
        <f t="shared" si="440"/>
        <v>Unsuccessful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8224</v>
      </c>
      <c r="H3984" t="s">
        <v>8245</v>
      </c>
      <c r="I3984" s="10">
        <f t="shared" si="438"/>
        <v>42192.809953703705</v>
      </c>
      <c r="J3984" s="10">
        <f t="shared" si="439"/>
        <v>42132.809953703705</v>
      </c>
      <c r="K3984">
        <v>1436297180</v>
      </c>
      <c r="L3984">
        <v>1431113180</v>
      </c>
      <c r="M3984" t="b">
        <v>0</v>
      </c>
      <c r="N3984">
        <v>5</v>
      </c>
      <c r="O3984" s="5">
        <f t="shared" si="434"/>
        <v>0.2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t="s">
        <v>8269</v>
      </c>
      <c r="T3984" t="b">
        <v>0</v>
      </c>
      <c r="U3984" t="str">
        <f t="shared" si="440"/>
        <v>Unsuccessful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8223</v>
      </c>
      <c r="H3985" t="s">
        <v>8244</v>
      </c>
      <c r="I3985" s="10">
        <f t="shared" si="438"/>
        <v>41779.290972222225</v>
      </c>
      <c r="J3985" s="10">
        <f t="shared" si="439"/>
        <v>41747.86986111111</v>
      </c>
      <c r="K3985">
        <v>1400569140</v>
      </c>
      <c r="L3985">
        <v>1397854356</v>
      </c>
      <c r="M3985" t="b">
        <v>0</v>
      </c>
      <c r="N3985">
        <v>46</v>
      </c>
      <c r="O3985" s="5">
        <f t="shared" si="434"/>
        <v>0.34802513464991025</v>
      </c>
      <c r="P398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t="s">
        <v>8269</v>
      </c>
      <c r="T3985" t="b">
        <v>0</v>
      </c>
      <c r="U3985" t="str">
        <f t="shared" si="440"/>
        <v>Unsuccessful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8224</v>
      </c>
      <c r="H3986" t="s">
        <v>8245</v>
      </c>
      <c r="I3986" s="10">
        <f t="shared" si="438"/>
        <v>41951</v>
      </c>
      <c r="J3986" s="10">
        <f t="shared" si="439"/>
        <v>41920.963472222225</v>
      </c>
      <c r="K3986">
        <v>1415404800</v>
      </c>
      <c r="L3986">
        <v>1412809644</v>
      </c>
      <c r="M3986" t="b">
        <v>0</v>
      </c>
      <c r="N3986">
        <v>10</v>
      </c>
      <c r="O3986" s="5">
        <f t="shared" si="434"/>
        <v>6.3333333333333339E-2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t="s">
        <v>8269</v>
      </c>
      <c r="T3986" t="b">
        <v>0</v>
      </c>
      <c r="U3986" t="str">
        <f t="shared" si="440"/>
        <v>Unsuccessful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8223</v>
      </c>
      <c r="H3987" t="s">
        <v>8244</v>
      </c>
      <c r="I3987" s="10">
        <f t="shared" si="438"/>
        <v>42420.878472222219</v>
      </c>
      <c r="J3987" s="10">
        <f t="shared" si="439"/>
        <v>42399.707407407404</v>
      </c>
      <c r="K3987">
        <v>1456002300</v>
      </c>
      <c r="L3987">
        <v>1454173120</v>
      </c>
      <c r="M3987" t="b">
        <v>0</v>
      </c>
      <c r="N3987">
        <v>19</v>
      </c>
      <c r="O3987" s="5">
        <f t="shared" si="434"/>
        <v>0.32050000000000001</v>
      </c>
      <c r="P398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t="s">
        <v>8269</v>
      </c>
      <c r="T3987" t="b">
        <v>0</v>
      </c>
      <c r="U3987" t="str">
        <f t="shared" si="440"/>
        <v>Unsuccessful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8224</v>
      </c>
      <c r="H3988" t="s">
        <v>8245</v>
      </c>
      <c r="I3988" s="10">
        <f t="shared" si="438"/>
        <v>42496.544444444444</v>
      </c>
      <c r="J3988" s="10">
        <f t="shared" si="439"/>
        <v>42467.548541666663</v>
      </c>
      <c r="K3988">
        <v>1462539840</v>
      </c>
      <c r="L3988">
        <v>1460034594</v>
      </c>
      <c r="M3988" t="b">
        <v>0</v>
      </c>
      <c r="N3988">
        <v>13</v>
      </c>
      <c r="O3988" s="5">
        <f t="shared" si="434"/>
        <v>9.7600000000000006E-2</v>
      </c>
      <c r="P3988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t="s">
        <v>8269</v>
      </c>
      <c r="T3988" t="b">
        <v>0</v>
      </c>
      <c r="U3988" t="str">
        <f t="shared" si="440"/>
        <v>Unsuccessful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8224</v>
      </c>
      <c r="H3989" t="s">
        <v>8245</v>
      </c>
      <c r="I3989" s="10">
        <f t="shared" si="438"/>
        <v>41775.92465277778</v>
      </c>
      <c r="J3989" s="10">
        <f t="shared" si="439"/>
        <v>41765.92465277778</v>
      </c>
      <c r="K3989">
        <v>1400278290</v>
      </c>
      <c r="L3989">
        <v>1399414290</v>
      </c>
      <c r="M3989" t="b">
        <v>0</v>
      </c>
      <c r="N3989">
        <v>13</v>
      </c>
      <c r="O3989" s="5">
        <f t="shared" si="434"/>
        <v>0.3775</v>
      </c>
      <c r="P3989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t="s">
        <v>8269</v>
      </c>
      <c r="T3989" t="b">
        <v>0</v>
      </c>
      <c r="U3989" t="str">
        <f t="shared" si="440"/>
        <v>Unsuccessful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8223</v>
      </c>
      <c r="H3990" t="s">
        <v>8244</v>
      </c>
      <c r="I3990" s="10">
        <f t="shared" si="438"/>
        <v>42245.08116898148</v>
      </c>
      <c r="J3990" s="10">
        <f t="shared" si="439"/>
        <v>42230.08116898148</v>
      </c>
      <c r="K3990">
        <v>1440813413</v>
      </c>
      <c r="L3990">
        <v>1439517413</v>
      </c>
      <c r="M3990" t="b">
        <v>0</v>
      </c>
      <c r="N3990">
        <v>4</v>
      </c>
      <c r="O3990" s="5">
        <f t="shared" si="434"/>
        <v>2.1333333333333333E-2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t="s">
        <v>8269</v>
      </c>
      <c r="T3990" t="b">
        <v>0</v>
      </c>
      <c r="U3990" t="str">
        <f t="shared" si="440"/>
        <v>Unsuccessful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8223</v>
      </c>
      <c r="H3991" t="s">
        <v>8244</v>
      </c>
      <c r="I3991" s="10">
        <f t="shared" si="438"/>
        <v>42316.791446759264</v>
      </c>
      <c r="J3991" s="10">
        <f t="shared" si="439"/>
        <v>42286.749780092592</v>
      </c>
      <c r="K3991">
        <v>1447009181</v>
      </c>
      <c r="L3991">
        <v>1444413581</v>
      </c>
      <c r="M3991" t="b">
        <v>0</v>
      </c>
      <c r="N3991">
        <v>0</v>
      </c>
      <c r="O3991" s="5">
        <f t="shared" si="434"/>
        <v>0</v>
      </c>
      <c r="P3991" t="str">
        <f t="shared" si="435"/>
        <v>Received No Donations</v>
      </c>
      <c r="Q3991" t="str">
        <f t="shared" si="436"/>
        <v>theater</v>
      </c>
      <c r="R3991" t="str">
        <f t="shared" si="437"/>
        <v>plays</v>
      </c>
      <c r="S3991" t="s">
        <v>8269</v>
      </c>
      <c r="T3991" t="b">
        <v>0</v>
      </c>
      <c r="U3991" t="str">
        <f t="shared" si="440"/>
        <v>Unsuccessful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8224</v>
      </c>
      <c r="H3992" t="s">
        <v>8245</v>
      </c>
      <c r="I3992" s="10">
        <f t="shared" si="438"/>
        <v>42431.672372685185</v>
      </c>
      <c r="J3992" s="10">
        <f t="shared" si="439"/>
        <v>42401.672372685185</v>
      </c>
      <c r="K3992">
        <v>1456934893</v>
      </c>
      <c r="L3992">
        <v>1454342893</v>
      </c>
      <c r="M3992" t="b">
        <v>0</v>
      </c>
      <c r="N3992">
        <v>3</v>
      </c>
      <c r="O3992" s="5">
        <f t="shared" si="434"/>
        <v>4.1818181818181817E-2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t="s">
        <v>8269</v>
      </c>
      <c r="T3992" t="b">
        <v>0</v>
      </c>
      <c r="U3992" t="str">
        <f t="shared" si="440"/>
        <v>Unsuccessful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8223</v>
      </c>
      <c r="H3993" t="s">
        <v>8244</v>
      </c>
      <c r="I3993" s="10">
        <f t="shared" si="438"/>
        <v>42155.644467592589</v>
      </c>
      <c r="J3993" s="10">
        <f t="shared" si="439"/>
        <v>42125.644467592589</v>
      </c>
      <c r="K3993">
        <v>1433086082</v>
      </c>
      <c r="L3993">
        <v>1430494082</v>
      </c>
      <c r="M3993" t="b">
        <v>0</v>
      </c>
      <c r="N3993">
        <v>1</v>
      </c>
      <c r="O3993" s="5">
        <f t="shared" si="434"/>
        <v>0.2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t="s">
        <v>8269</v>
      </c>
      <c r="T3993" t="b">
        <v>0</v>
      </c>
      <c r="U3993" t="str">
        <f t="shared" si="440"/>
        <v>Unsuccessful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8223</v>
      </c>
      <c r="H3994" t="s">
        <v>8244</v>
      </c>
      <c r="I3994" s="10">
        <f t="shared" si="438"/>
        <v>42349.982164351852</v>
      </c>
      <c r="J3994" s="10">
        <f t="shared" si="439"/>
        <v>42289.94049768518</v>
      </c>
      <c r="K3994">
        <v>1449876859</v>
      </c>
      <c r="L3994">
        <v>1444689259</v>
      </c>
      <c r="M3994" t="b">
        <v>0</v>
      </c>
      <c r="N3994">
        <v>9</v>
      </c>
      <c r="O3994" s="5">
        <f t="shared" si="434"/>
        <v>5.4100000000000002E-2</v>
      </c>
      <c r="P3994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t="s">
        <v>8269</v>
      </c>
      <c r="T3994" t="b">
        <v>0</v>
      </c>
      <c r="U3994" t="str">
        <f t="shared" si="440"/>
        <v>Unsuccessful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8223</v>
      </c>
      <c r="H3995" t="s">
        <v>8244</v>
      </c>
      <c r="I3995" s="10">
        <f t="shared" si="438"/>
        <v>42137.864722222221</v>
      </c>
      <c r="J3995" s="10">
        <f t="shared" si="439"/>
        <v>42107.864722222221</v>
      </c>
      <c r="K3995">
        <v>1431549912</v>
      </c>
      <c r="L3995">
        <v>1428957912</v>
      </c>
      <c r="M3995" t="b">
        <v>0</v>
      </c>
      <c r="N3995">
        <v>1</v>
      </c>
      <c r="O3995" s="5">
        <f t="shared" si="434"/>
        <v>6.0000000000000002E-5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t="s">
        <v>8269</v>
      </c>
      <c r="T3995" t="b">
        <v>0</v>
      </c>
      <c r="U3995" t="str">
        <f t="shared" si="440"/>
        <v>Unsuccessful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8223</v>
      </c>
      <c r="H3996" t="s">
        <v>8244</v>
      </c>
      <c r="I3996" s="10">
        <f t="shared" si="438"/>
        <v>41839.389930555553</v>
      </c>
      <c r="J3996" s="10">
        <f t="shared" si="439"/>
        <v>41809.389930555553</v>
      </c>
      <c r="K3996">
        <v>1405761690</v>
      </c>
      <c r="L3996">
        <v>1403169690</v>
      </c>
      <c r="M3996" t="b">
        <v>0</v>
      </c>
      <c r="N3996">
        <v>1</v>
      </c>
      <c r="O3996" s="5">
        <f t="shared" si="434"/>
        <v>2.5000000000000001E-3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t="s">
        <v>8269</v>
      </c>
      <c r="T3996" t="b">
        <v>0</v>
      </c>
      <c r="U3996" t="str">
        <f t="shared" si="440"/>
        <v>Unsuccessful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8224</v>
      </c>
      <c r="H3997" t="s">
        <v>8245</v>
      </c>
      <c r="I3997" s="10">
        <f t="shared" si="438"/>
        <v>42049.477083333331</v>
      </c>
      <c r="J3997" s="10">
        <f t="shared" si="439"/>
        <v>42019.683761574073</v>
      </c>
      <c r="K3997">
        <v>1423913220</v>
      </c>
      <c r="L3997">
        <v>1421339077</v>
      </c>
      <c r="M3997" t="b">
        <v>0</v>
      </c>
      <c r="N3997">
        <v>4</v>
      </c>
      <c r="O3997" s="5">
        <f t="shared" si="434"/>
        <v>0.35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t="s">
        <v>8269</v>
      </c>
      <c r="T3997" t="b">
        <v>0</v>
      </c>
      <c r="U3997" t="str">
        <f t="shared" si="440"/>
        <v>Unsuccessful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8223</v>
      </c>
      <c r="H3998" t="s">
        <v>8244</v>
      </c>
      <c r="I3998" s="10">
        <f t="shared" si="438"/>
        <v>41963.669444444444</v>
      </c>
      <c r="J3998" s="10">
        <f t="shared" si="439"/>
        <v>41950.266944444447</v>
      </c>
      <c r="K3998">
        <v>1416499440</v>
      </c>
      <c r="L3998">
        <v>1415341464</v>
      </c>
      <c r="M3998" t="b">
        <v>0</v>
      </c>
      <c r="N3998">
        <v>17</v>
      </c>
      <c r="O3998" s="5">
        <f t="shared" si="434"/>
        <v>0.16566666666666666</v>
      </c>
      <c r="P3998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t="s">
        <v>8269</v>
      </c>
      <c r="T3998" t="b">
        <v>0</v>
      </c>
      <c r="U3998" t="str">
        <f t="shared" si="440"/>
        <v>Unsuccessful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8224</v>
      </c>
      <c r="H3999" t="s">
        <v>8245</v>
      </c>
      <c r="I3999" s="10">
        <f t="shared" si="438"/>
        <v>42099.349780092598</v>
      </c>
      <c r="J3999" s="10">
        <f t="shared" si="439"/>
        <v>42069.391446759255</v>
      </c>
      <c r="K3999">
        <v>1428222221</v>
      </c>
      <c r="L3999">
        <v>1425633821</v>
      </c>
      <c r="M3999" t="b">
        <v>0</v>
      </c>
      <c r="N3999">
        <v>0</v>
      </c>
      <c r="O3999" s="5">
        <f t="shared" si="434"/>
        <v>0</v>
      </c>
      <c r="P3999" t="str">
        <f t="shared" si="435"/>
        <v>Received No Donations</v>
      </c>
      <c r="Q3999" t="str">
        <f t="shared" si="436"/>
        <v>theater</v>
      </c>
      <c r="R3999" t="str">
        <f t="shared" si="437"/>
        <v>plays</v>
      </c>
      <c r="S3999" t="s">
        <v>8269</v>
      </c>
      <c r="T3999" t="b">
        <v>0</v>
      </c>
      <c r="U3999" t="str">
        <f t="shared" si="440"/>
        <v>Unsuccessful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8223</v>
      </c>
      <c r="H4000" t="s">
        <v>8244</v>
      </c>
      <c r="I4000" s="10">
        <f t="shared" si="438"/>
        <v>42091.921597222223</v>
      </c>
      <c r="J4000" s="10">
        <f t="shared" si="439"/>
        <v>42061.963263888887</v>
      </c>
      <c r="K4000">
        <v>1427580426</v>
      </c>
      <c r="L4000">
        <v>1424992026</v>
      </c>
      <c r="M4000" t="b">
        <v>0</v>
      </c>
      <c r="N4000">
        <v>12</v>
      </c>
      <c r="O4000" s="5">
        <f t="shared" si="434"/>
        <v>0.57199999999999995</v>
      </c>
      <c r="P4000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t="s">
        <v>8269</v>
      </c>
      <c r="T4000" t="b">
        <v>0</v>
      </c>
      <c r="U4000" t="str">
        <f t="shared" si="440"/>
        <v>Unsuccessful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8223</v>
      </c>
      <c r="H4001" t="s">
        <v>8244</v>
      </c>
      <c r="I4001" s="10">
        <f t="shared" si="438"/>
        <v>41882.827650462961</v>
      </c>
      <c r="J4001" s="10">
        <f t="shared" si="439"/>
        <v>41842.828680555554</v>
      </c>
      <c r="K4001">
        <v>1409514709</v>
      </c>
      <c r="L4001">
        <v>1406058798</v>
      </c>
      <c r="M4001" t="b">
        <v>0</v>
      </c>
      <c r="N4001">
        <v>14</v>
      </c>
      <c r="O4001" s="5">
        <f t="shared" si="434"/>
        <v>0.16514285714285715</v>
      </c>
      <c r="P4001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t="s">
        <v>8269</v>
      </c>
      <c r="T4001" t="b">
        <v>0</v>
      </c>
      <c r="U4001" t="str">
        <f t="shared" si="440"/>
        <v>Unsuccessful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8223</v>
      </c>
      <c r="H4002" t="s">
        <v>8244</v>
      </c>
      <c r="I4002" s="10">
        <f t="shared" si="438"/>
        <v>42497.603680555556</v>
      </c>
      <c r="J4002" s="10">
        <f t="shared" si="439"/>
        <v>42437.64534722222</v>
      </c>
      <c r="K4002">
        <v>1462631358</v>
      </c>
      <c r="L4002">
        <v>1457450958</v>
      </c>
      <c r="M4002" t="b">
        <v>0</v>
      </c>
      <c r="N4002">
        <v>1</v>
      </c>
      <c r="O4002" s="5">
        <f t="shared" si="434"/>
        <v>1.25E-3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t="s">
        <v>8269</v>
      </c>
      <c r="T4002" t="b">
        <v>0</v>
      </c>
      <c r="U4002" t="str">
        <f t="shared" si="440"/>
        <v>Unsuccessful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8224</v>
      </c>
      <c r="H4003" t="s">
        <v>8245</v>
      </c>
      <c r="I4003" s="10">
        <f t="shared" si="438"/>
        <v>42795.791666666672</v>
      </c>
      <c r="J4003" s="10">
        <f t="shared" si="439"/>
        <v>42775.964212962965</v>
      </c>
      <c r="K4003">
        <v>1488394800</v>
      </c>
      <c r="L4003">
        <v>1486681708</v>
      </c>
      <c r="M4003" t="b">
        <v>0</v>
      </c>
      <c r="N4003">
        <v>14</v>
      </c>
      <c r="O4003" s="5">
        <f t="shared" si="434"/>
        <v>0.3775</v>
      </c>
      <c r="P400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t="s">
        <v>8269</v>
      </c>
      <c r="T4003" t="b">
        <v>0</v>
      </c>
      <c r="U4003" t="str">
        <f t="shared" si="440"/>
        <v>Unsuccessful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8223</v>
      </c>
      <c r="H4004" t="s">
        <v>8244</v>
      </c>
      <c r="I4004" s="10">
        <f t="shared" si="438"/>
        <v>41909.043530092589</v>
      </c>
      <c r="J4004" s="10">
        <f t="shared" si="439"/>
        <v>41879.043530092589</v>
      </c>
      <c r="K4004">
        <v>1411779761</v>
      </c>
      <c r="L4004">
        <v>1409187761</v>
      </c>
      <c r="M4004" t="b">
        <v>0</v>
      </c>
      <c r="N4004">
        <v>4</v>
      </c>
      <c r="O4004" s="5">
        <f t="shared" si="434"/>
        <v>1.84E-2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t="s">
        <v>8269</v>
      </c>
      <c r="T4004" t="b">
        <v>0</v>
      </c>
      <c r="U4004" t="str">
        <f t="shared" si="440"/>
        <v>Unsuccessful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8223</v>
      </c>
      <c r="H4005" t="s">
        <v>8244</v>
      </c>
      <c r="I4005" s="10">
        <f t="shared" si="438"/>
        <v>42050.587349537032</v>
      </c>
      <c r="J4005" s="10">
        <f t="shared" si="439"/>
        <v>42020.587349537032</v>
      </c>
      <c r="K4005">
        <v>1424009147</v>
      </c>
      <c r="L4005">
        <v>1421417147</v>
      </c>
      <c r="M4005" t="b">
        <v>0</v>
      </c>
      <c r="N4005">
        <v>2</v>
      </c>
      <c r="O4005" s="5">
        <f t="shared" si="434"/>
        <v>0.10050000000000001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t="s">
        <v>8269</v>
      </c>
      <c r="T4005" t="b">
        <v>0</v>
      </c>
      <c r="U4005" t="str">
        <f t="shared" si="440"/>
        <v>Unsuccessful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8223</v>
      </c>
      <c r="H4006" t="s">
        <v>8244</v>
      </c>
      <c r="I4006" s="10">
        <f t="shared" si="438"/>
        <v>41920.16269675926</v>
      </c>
      <c r="J4006" s="10">
        <f t="shared" si="439"/>
        <v>41890.16269675926</v>
      </c>
      <c r="K4006">
        <v>1412740457</v>
      </c>
      <c r="L4006">
        <v>1410148457</v>
      </c>
      <c r="M4006" t="b">
        <v>0</v>
      </c>
      <c r="N4006">
        <v>1</v>
      </c>
      <c r="O4006" s="5">
        <f t="shared" si="434"/>
        <v>2E-3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t="s">
        <v>8269</v>
      </c>
      <c r="T4006" t="b">
        <v>0</v>
      </c>
      <c r="U4006" t="str">
        <f t="shared" si="440"/>
        <v>Unsuccessful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8223</v>
      </c>
      <c r="H4007" t="s">
        <v>8244</v>
      </c>
      <c r="I4007" s="10">
        <f t="shared" si="438"/>
        <v>41932.807696759257</v>
      </c>
      <c r="J4007" s="10">
        <f t="shared" si="439"/>
        <v>41872.807696759257</v>
      </c>
      <c r="K4007">
        <v>1413832985</v>
      </c>
      <c r="L4007">
        <v>1408648985</v>
      </c>
      <c r="M4007" t="b">
        <v>0</v>
      </c>
      <c r="N4007">
        <v>2</v>
      </c>
      <c r="O4007" s="5">
        <f t="shared" si="434"/>
        <v>1.3333333333333334E-2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t="s">
        <v>8269</v>
      </c>
      <c r="T4007" t="b">
        <v>0</v>
      </c>
      <c r="U4007" t="str">
        <f t="shared" si="440"/>
        <v>Unsuccessful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8223</v>
      </c>
      <c r="H4008" t="s">
        <v>8244</v>
      </c>
      <c r="I4008" s="10">
        <f t="shared" si="438"/>
        <v>42416.772997685184</v>
      </c>
      <c r="J4008" s="10">
        <f t="shared" si="439"/>
        <v>42391.772997685184</v>
      </c>
      <c r="K4008">
        <v>1455647587</v>
      </c>
      <c r="L4008">
        <v>1453487587</v>
      </c>
      <c r="M4008" t="b">
        <v>0</v>
      </c>
      <c r="N4008">
        <v>1</v>
      </c>
      <c r="O4008" s="5">
        <f t="shared" si="434"/>
        <v>6.666666666666667E-5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t="s">
        <v>8269</v>
      </c>
      <c r="T4008" t="b">
        <v>0</v>
      </c>
      <c r="U4008" t="str">
        <f t="shared" si="440"/>
        <v>Unsuccessful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8223</v>
      </c>
      <c r="H4009" t="s">
        <v>8244</v>
      </c>
      <c r="I4009" s="10">
        <f t="shared" si="438"/>
        <v>41877.686111111107</v>
      </c>
      <c r="J4009" s="10">
        <f t="shared" si="439"/>
        <v>41848.772928240738</v>
      </c>
      <c r="K4009">
        <v>1409070480</v>
      </c>
      <c r="L4009">
        <v>1406572381</v>
      </c>
      <c r="M4009" t="b">
        <v>0</v>
      </c>
      <c r="N4009">
        <v>1</v>
      </c>
      <c r="O4009" s="5">
        <f t="shared" si="434"/>
        <v>2.5000000000000001E-3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t="s">
        <v>8269</v>
      </c>
      <c r="T4009" t="b">
        <v>0</v>
      </c>
      <c r="U4009" t="str">
        <f t="shared" si="440"/>
        <v>Unsuccessful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8224</v>
      </c>
      <c r="H4010" t="s">
        <v>8245</v>
      </c>
      <c r="I4010" s="10">
        <f t="shared" si="438"/>
        <v>42207.964201388888</v>
      </c>
      <c r="J4010" s="10">
        <f t="shared" si="439"/>
        <v>42177.964201388888</v>
      </c>
      <c r="K4010">
        <v>1437606507</v>
      </c>
      <c r="L4010">
        <v>1435014507</v>
      </c>
      <c r="M4010" t="b">
        <v>0</v>
      </c>
      <c r="N4010">
        <v>4</v>
      </c>
      <c r="O4010" s="5">
        <f t="shared" si="434"/>
        <v>0.06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t="s">
        <v>8269</v>
      </c>
      <c r="T4010" t="b">
        <v>0</v>
      </c>
      <c r="U4010" t="str">
        <f t="shared" si="440"/>
        <v>Unsuccessful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8224</v>
      </c>
      <c r="H4011" t="s">
        <v>8245</v>
      </c>
      <c r="I4011" s="10">
        <f t="shared" si="438"/>
        <v>41891.700925925928</v>
      </c>
      <c r="J4011" s="10">
        <f t="shared" si="439"/>
        <v>41851.700925925928</v>
      </c>
      <c r="K4011">
        <v>1410281360</v>
      </c>
      <c r="L4011">
        <v>1406825360</v>
      </c>
      <c r="M4011" t="b">
        <v>0</v>
      </c>
      <c r="N4011">
        <v>3</v>
      </c>
      <c r="O4011" s="5">
        <f t="shared" si="434"/>
        <v>3.8860103626943004E-2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t="s">
        <v>8269</v>
      </c>
      <c r="T4011" t="b">
        <v>0</v>
      </c>
      <c r="U4011" t="str">
        <f t="shared" si="440"/>
        <v>Unsuccessful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8223</v>
      </c>
      <c r="H4012" t="s">
        <v>8244</v>
      </c>
      <c r="I4012" s="10">
        <f t="shared" si="438"/>
        <v>41938.770439814813</v>
      </c>
      <c r="J4012" s="10">
        <f t="shared" si="439"/>
        <v>41921.770439814813</v>
      </c>
      <c r="K4012">
        <v>1414348166</v>
      </c>
      <c r="L4012">
        <v>1412879366</v>
      </c>
      <c r="M4012" t="b">
        <v>0</v>
      </c>
      <c r="N4012">
        <v>38</v>
      </c>
      <c r="O4012" s="5">
        <f t="shared" si="434"/>
        <v>0.24194444444444443</v>
      </c>
      <c r="P4012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t="s">
        <v>8269</v>
      </c>
      <c r="T4012" t="b">
        <v>0</v>
      </c>
      <c r="U4012" t="str">
        <f t="shared" si="440"/>
        <v>Unsuccessful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8224</v>
      </c>
      <c r="H4013" t="s">
        <v>8245</v>
      </c>
      <c r="I4013" s="10">
        <f t="shared" si="438"/>
        <v>42032.54488425926</v>
      </c>
      <c r="J4013" s="10">
        <f t="shared" si="439"/>
        <v>42002.54488425926</v>
      </c>
      <c r="K4013">
        <v>1422450278</v>
      </c>
      <c r="L4013">
        <v>1419858278</v>
      </c>
      <c r="M4013" t="b">
        <v>0</v>
      </c>
      <c r="N4013">
        <v>4</v>
      </c>
      <c r="O4013" s="5">
        <f t="shared" si="434"/>
        <v>7.5999999999999998E-2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t="s">
        <v>8269</v>
      </c>
      <c r="T4013" t="b">
        <v>0</v>
      </c>
      <c r="U4013" t="str">
        <f t="shared" si="440"/>
        <v>Unsuccessful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8224</v>
      </c>
      <c r="H4014" t="s">
        <v>8245</v>
      </c>
      <c r="I4014" s="10">
        <f t="shared" si="438"/>
        <v>42126.544548611113</v>
      </c>
      <c r="J4014" s="10">
        <f t="shared" si="439"/>
        <v>42096.544548611113</v>
      </c>
      <c r="K4014">
        <v>1430571849</v>
      </c>
      <c r="L4014">
        <v>1427979849</v>
      </c>
      <c r="M4014" t="b">
        <v>0</v>
      </c>
      <c r="N4014">
        <v>0</v>
      </c>
      <c r="O4014" s="5">
        <f t="shared" si="434"/>
        <v>0</v>
      </c>
      <c r="P4014" t="str">
        <f t="shared" si="435"/>
        <v>Received No Donations</v>
      </c>
      <c r="Q4014" t="str">
        <f t="shared" si="436"/>
        <v>theater</v>
      </c>
      <c r="R4014" t="str">
        <f t="shared" si="437"/>
        <v>plays</v>
      </c>
      <c r="S4014" t="s">
        <v>8269</v>
      </c>
      <c r="T4014" t="b">
        <v>0</v>
      </c>
      <c r="U4014" t="str">
        <f t="shared" si="440"/>
        <v>Unsuccessful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8223</v>
      </c>
      <c r="H4015" t="s">
        <v>8244</v>
      </c>
      <c r="I4015" s="10">
        <f t="shared" si="438"/>
        <v>42051.301192129627</v>
      </c>
      <c r="J4015" s="10">
        <f t="shared" si="439"/>
        <v>42021.301192129627</v>
      </c>
      <c r="K4015">
        <v>1424070823</v>
      </c>
      <c r="L4015">
        <v>1421478823</v>
      </c>
      <c r="M4015" t="b">
        <v>0</v>
      </c>
      <c r="N4015">
        <v>2</v>
      </c>
      <c r="O4015" s="5">
        <f t="shared" si="434"/>
        <v>1.2999999999999999E-2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t="s">
        <v>8269</v>
      </c>
      <c r="T4015" t="b">
        <v>0</v>
      </c>
      <c r="U4015" t="str">
        <f t="shared" si="440"/>
        <v>Unsuccessful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8223</v>
      </c>
      <c r="H4016" t="s">
        <v>8244</v>
      </c>
      <c r="I4016" s="10">
        <f t="shared" si="438"/>
        <v>42434.246168981481</v>
      </c>
      <c r="J4016" s="10">
        <f t="shared" si="439"/>
        <v>42419.246168981481</v>
      </c>
      <c r="K4016">
        <v>1457157269</v>
      </c>
      <c r="L4016">
        <v>1455861269</v>
      </c>
      <c r="M4016" t="b">
        <v>0</v>
      </c>
      <c r="N4016">
        <v>0</v>
      </c>
      <c r="O4016" s="5">
        <f t="shared" si="434"/>
        <v>0</v>
      </c>
      <c r="P4016" t="str">
        <f t="shared" si="435"/>
        <v>Received No Donations</v>
      </c>
      <c r="Q4016" t="str">
        <f t="shared" si="436"/>
        <v>theater</v>
      </c>
      <c r="R4016" t="str">
        <f t="shared" si="437"/>
        <v>plays</v>
      </c>
      <c r="S4016" t="s">
        <v>8269</v>
      </c>
      <c r="T4016" t="b">
        <v>0</v>
      </c>
      <c r="U4016" t="str">
        <f t="shared" si="440"/>
        <v>Unsuccessful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8223</v>
      </c>
      <c r="H4017" t="s">
        <v>8244</v>
      </c>
      <c r="I4017" s="10">
        <f t="shared" si="438"/>
        <v>42204.780821759261</v>
      </c>
      <c r="J4017" s="10">
        <f t="shared" si="439"/>
        <v>42174.780821759261</v>
      </c>
      <c r="K4017">
        <v>1437331463</v>
      </c>
      <c r="L4017">
        <v>1434739463</v>
      </c>
      <c r="M4017" t="b">
        <v>0</v>
      </c>
      <c r="N4017">
        <v>1</v>
      </c>
      <c r="O4017" s="5">
        <f t="shared" si="434"/>
        <v>1.4285714285714287E-4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t="s">
        <v>8269</v>
      </c>
      <c r="T4017" t="b">
        <v>0</v>
      </c>
      <c r="U4017" t="str">
        <f t="shared" si="440"/>
        <v>Unsuccessful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8224</v>
      </c>
      <c r="H4018" t="s">
        <v>8245</v>
      </c>
      <c r="I4018" s="10">
        <f t="shared" si="438"/>
        <v>41899.872685185182</v>
      </c>
      <c r="J4018" s="10">
        <f t="shared" si="439"/>
        <v>41869.872685185182</v>
      </c>
      <c r="K4018">
        <v>1410987400</v>
      </c>
      <c r="L4018">
        <v>1408395400</v>
      </c>
      <c r="M4018" t="b">
        <v>0</v>
      </c>
      <c r="N4018">
        <v>7</v>
      </c>
      <c r="O4018" s="5">
        <f t="shared" si="434"/>
        <v>0.14000000000000001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t="s">
        <v>8269</v>
      </c>
      <c r="T4018" t="b">
        <v>0</v>
      </c>
      <c r="U4018" t="str">
        <f t="shared" si="440"/>
        <v>Unsuccessful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8223</v>
      </c>
      <c r="H4019" t="s">
        <v>8244</v>
      </c>
      <c r="I4019" s="10">
        <f t="shared" si="438"/>
        <v>41886.672152777777</v>
      </c>
      <c r="J4019" s="10">
        <f t="shared" si="439"/>
        <v>41856.672152777777</v>
      </c>
      <c r="K4019">
        <v>1409846874</v>
      </c>
      <c r="L4019">
        <v>1407254874</v>
      </c>
      <c r="M4019" t="b">
        <v>0</v>
      </c>
      <c r="N4019">
        <v>2</v>
      </c>
      <c r="O4019" s="5">
        <f t="shared" si="434"/>
        <v>1.0500000000000001E-2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t="s">
        <v>8269</v>
      </c>
      <c r="T4019" t="b">
        <v>0</v>
      </c>
      <c r="U4019" t="str">
        <f t="shared" si="440"/>
        <v>Unsuccessful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8224</v>
      </c>
      <c r="H4020" t="s">
        <v>8245</v>
      </c>
      <c r="I4020" s="10">
        <f t="shared" si="438"/>
        <v>42650.91097222222</v>
      </c>
      <c r="J4020" s="10">
        <f t="shared" si="439"/>
        <v>42620.91097222222</v>
      </c>
      <c r="K4020">
        <v>1475877108</v>
      </c>
      <c r="L4020">
        <v>1473285108</v>
      </c>
      <c r="M4020" t="b">
        <v>0</v>
      </c>
      <c r="N4020">
        <v>4</v>
      </c>
      <c r="O4020" s="5">
        <f t="shared" si="434"/>
        <v>8.666666666666667E-2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t="s">
        <v>8269</v>
      </c>
      <c r="T4020" t="b">
        <v>0</v>
      </c>
      <c r="U4020" t="str">
        <f t="shared" si="440"/>
        <v>Unsuccessful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8223</v>
      </c>
      <c r="H4021" t="s">
        <v>8244</v>
      </c>
      <c r="I4021" s="10">
        <f t="shared" si="438"/>
        <v>42475.686111111107</v>
      </c>
      <c r="J4021" s="10">
        <f t="shared" si="439"/>
        <v>42417.675879629634</v>
      </c>
      <c r="K4021">
        <v>1460737680</v>
      </c>
      <c r="L4021">
        <v>1455725596</v>
      </c>
      <c r="M4021" t="b">
        <v>0</v>
      </c>
      <c r="N4021">
        <v>4</v>
      </c>
      <c r="O4021" s="5">
        <f t="shared" si="434"/>
        <v>8.2857142857142851E-3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t="s">
        <v>8269</v>
      </c>
      <c r="T4021" t="b">
        <v>0</v>
      </c>
      <c r="U4021" t="str">
        <f t="shared" si="440"/>
        <v>Unsuccessful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8223</v>
      </c>
      <c r="H4022" t="s">
        <v>8244</v>
      </c>
      <c r="I4022" s="10">
        <f t="shared" si="438"/>
        <v>42087.149293981478</v>
      </c>
      <c r="J4022" s="10">
        <f t="shared" si="439"/>
        <v>42057.190960648149</v>
      </c>
      <c r="K4022">
        <v>1427168099</v>
      </c>
      <c r="L4022">
        <v>1424579699</v>
      </c>
      <c r="M4022" t="b">
        <v>0</v>
      </c>
      <c r="N4022">
        <v>3</v>
      </c>
      <c r="O4022" s="5">
        <f t="shared" si="434"/>
        <v>0.16666666666666666</v>
      </c>
      <c r="P4022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t="s">
        <v>8269</v>
      </c>
      <c r="T4022" t="b">
        <v>0</v>
      </c>
      <c r="U4022" t="str">
        <f t="shared" si="440"/>
        <v>Unsuccessful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8223</v>
      </c>
      <c r="H4023" t="s">
        <v>8244</v>
      </c>
      <c r="I4023" s="10">
        <f t="shared" si="438"/>
        <v>41938.911550925928</v>
      </c>
      <c r="J4023" s="10">
        <f t="shared" si="439"/>
        <v>41878.911550925928</v>
      </c>
      <c r="K4023">
        <v>1414360358</v>
      </c>
      <c r="L4023">
        <v>1409176358</v>
      </c>
      <c r="M4023" t="b">
        <v>0</v>
      </c>
      <c r="N4023">
        <v>2</v>
      </c>
      <c r="O4023" s="5">
        <f t="shared" si="434"/>
        <v>8.3333333333333332E-3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t="s">
        <v>8269</v>
      </c>
      <c r="T4023" t="b">
        <v>0</v>
      </c>
      <c r="U4023" t="str">
        <f t="shared" si="440"/>
        <v>Unsuccessful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8223</v>
      </c>
      <c r="H4024" t="s">
        <v>8244</v>
      </c>
      <c r="I4024" s="10">
        <f t="shared" si="438"/>
        <v>42036.120833333334</v>
      </c>
      <c r="J4024" s="10">
        <f t="shared" si="439"/>
        <v>41990.584108796298</v>
      </c>
      <c r="K4024">
        <v>1422759240</v>
      </c>
      <c r="L4024">
        <v>1418824867</v>
      </c>
      <c r="M4024" t="b">
        <v>0</v>
      </c>
      <c r="N4024">
        <v>197</v>
      </c>
      <c r="O4024" s="5">
        <f t="shared" si="434"/>
        <v>0.69561111111111107</v>
      </c>
      <c r="P4024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t="s">
        <v>8269</v>
      </c>
      <c r="T4024" t="b">
        <v>0</v>
      </c>
      <c r="U4024" t="str">
        <f t="shared" si="440"/>
        <v>Unsuccessful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8223</v>
      </c>
      <c r="H4025" t="s">
        <v>8244</v>
      </c>
      <c r="I4025" s="10">
        <f t="shared" si="438"/>
        <v>42453.957905092597</v>
      </c>
      <c r="J4025" s="10">
        <f t="shared" si="439"/>
        <v>42408.999571759261</v>
      </c>
      <c r="K4025">
        <v>1458860363</v>
      </c>
      <c r="L4025">
        <v>1454975963</v>
      </c>
      <c r="M4025" t="b">
        <v>0</v>
      </c>
      <c r="N4025">
        <v>0</v>
      </c>
      <c r="O4025" s="5">
        <f t="shared" si="434"/>
        <v>0</v>
      </c>
      <c r="P4025" t="str">
        <f t="shared" si="435"/>
        <v>Received No Donations</v>
      </c>
      <c r="Q4025" t="str">
        <f t="shared" si="436"/>
        <v>theater</v>
      </c>
      <c r="R4025" t="str">
        <f t="shared" si="437"/>
        <v>plays</v>
      </c>
      <c r="S4025" t="s">
        <v>8269</v>
      </c>
      <c r="T4025" t="b">
        <v>0</v>
      </c>
      <c r="U4025" t="str">
        <f t="shared" si="440"/>
        <v>Unsuccessful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8223</v>
      </c>
      <c r="H4026" t="s">
        <v>8244</v>
      </c>
      <c r="I4026" s="10">
        <f t="shared" si="438"/>
        <v>42247.670104166667</v>
      </c>
      <c r="J4026" s="10">
        <f t="shared" si="439"/>
        <v>42217.670104166667</v>
      </c>
      <c r="K4026">
        <v>1441037097</v>
      </c>
      <c r="L4026">
        <v>1438445097</v>
      </c>
      <c r="M4026" t="b">
        <v>0</v>
      </c>
      <c r="N4026">
        <v>1</v>
      </c>
      <c r="O4026" s="5">
        <f t="shared" si="434"/>
        <v>1.2500000000000001E-2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t="s">
        <v>8269</v>
      </c>
      <c r="T4026" t="b">
        <v>0</v>
      </c>
      <c r="U4026" t="str">
        <f t="shared" si="440"/>
        <v>Unsuccessful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8229</v>
      </c>
      <c r="H4027" t="s">
        <v>8247</v>
      </c>
      <c r="I4027" s="10">
        <f t="shared" si="438"/>
        <v>42211.237685185188</v>
      </c>
      <c r="J4027" s="10">
        <f t="shared" si="439"/>
        <v>42151.237685185188</v>
      </c>
      <c r="K4027">
        <v>1437889336</v>
      </c>
      <c r="L4027">
        <v>1432705336</v>
      </c>
      <c r="M4027" t="b">
        <v>0</v>
      </c>
      <c r="N4027">
        <v>4</v>
      </c>
      <c r="O4027" s="5">
        <f t="shared" si="434"/>
        <v>0.05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t="s">
        <v>8269</v>
      </c>
      <c r="T4027" t="b">
        <v>0</v>
      </c>
      <c r="U4027" t="str">
        <f t="shared" si="440"/>
        <v>Unsuccessful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8223</v>
      </c>
      <c r="H4028" t="s">
        <v>8244</v>
      </c>
      <c r="I4028" s="10">
        <f t="shared" si="438"/>
        <v>42342.697210648148</v>
      </c>
      <c r="J4028" s="10">
        <f t="shared" si="439"/>
        <v>42282.655543981484</v>
      </c>
      <c r="K4028">
        <v>1449247439</v>
      </c>
      <c r="L4028">
        <v>1444059839</v>
      </c>
      <c r="M4028" t="b">
        <v>0</v>
      </c>
      <c r="N4028">
        <v>0</v>
      </c>
      <c r="O4028" s="5">
        <f t="shared" si="434"/>
        <v>0</v>
      </c>
      <c r="P4028" t="str">
        <f t="shared" si="435"/>
        <v>Received No Donations</v>
      </c>
      <c r="Q4028" t="str">
        <f t="shared" si="436"/>
        <v>theater</v>
      </c>
      <c r="R4028" t="str">
        <f t="shared" si="437"/>
        <v>plays</v>
      </c>
      <c r="S4028" t="s">
        <v>8269</v>
      </c>
      <c r="T4028" t="b">
        <v>0</v>
      </c>
      <c r="U4028" t="str">
        <f t="shared" si="440"/>
        <v>Unsuccessful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8223</v>
      </c>
      <c r="H4029" t="s">
        <v>8244</v>
      </c>
      <c r="I4029" s="10">
        <f t="shared" si="438"/>
        <v>42789.041666666672</v>
      </c>
      <c r="J4029" s="10">
        <f t="shared" si="439"/>
        <v>42768.97084490741</v>
      </c>
      <c r="K4029">
        <v>1487811600</v>
      </c>
      <c r="L4029">
        <v>1486077481</v>
      </c>
      <c r="M4029" t="b">
        <v>0</v>
      </c>
      <c r="N4029">
        <v>7</v>
      </c>
      <c r="O4029" s="5">
        <f t="shared" si="434"/>
        <v>7.166666666666667E-2</v>
      </c>
      <c r="P4029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t="s">
        <v>8269</v>
      </c>
      <c r="T4029" t="b">
        <v>0</v>
      </c>
      <c r="U4029" t="str">
        <f t="shared" si="440"/>
        <v>Unsuccessful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8223</v>
      </c>
      <c r="H4030" t="s">
        <v>8244</v>
      </c>
      <c r="I4030" s="10">
        <f t="shared" si="438"/>
        <v>41795.938657407409</v>
      </c>
      <c r="J4030" s="10">
        <f t="shared" si="439"/>
        <v>41765.938657407409</v>
      </c>
      <c r="K4030">
        <v>1402007500</v>
      </c>
      <c r="L4030">
        <v>1399415500</v>
      </c>
      <c r="M4030" t="b">
        <v>0</v>
      </c>
      <c r="N4030">
        <v>11</v>
      </c>
      <c r="O4030" s="5">
        <f t="shared" si="434"/>
        <v>0.28050000000000003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t="s">
        <v>8269</v>
      </c>
      <c r="T4030" t="b">
        <v>0</v>
      </c>
      <c r="U4030" t="str">
        <f t="shared" si="440"/>
        <v>Unsuccessful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8223</v>
      </c>
      <c r="H4031" t="s">
        <v>8244</v>
      </c>
      <c r="I4031" s="10">
        <f t="shared" si="438"/>
        <v>42352.02511574074</v>
      </c>
      <c r="J4031" s="10">
        <f t="shared" si="439"/>
        <v>42322.02511574074</v>
      </c>
      <c r="K4031">
        <v>1450053370</v>
      </c>
      <c r="L4031">
        <v>1447461370</v>
      </c>
      <c r="M4031" t="b">
        <v>0</v>
      </c>
      <c r="N4031">
        <v>0</v>
      </c>
      <c r="O4031" s="5">
        <f t="shared" si="434"/>
        <v>0</v>
      </c>
      <c r="P4031" t="str">
        <f t="shared" si="435"/>
        <v>Received No Donations</v>
      </c>
      <c r="Q4031" t="str">
        <f t="shared" si="436"/>
        <v>theater</v>
      </c>
      <c r="R4031" t="str">
        <f t="shared" si="437"/>
        <v>plays</v>
      </c>
      <c r="S4031" t="s">
        <v>8269</v>
      </c>
      <c r="T4031" t="b">
        <v>0</v>
      </c>
      <c r="U4031" t="str">
        <f t="shared" si="440"/>
        <v>Unsuccessful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8223</v>
      </c>
      <c r="H4032" t="s">
        <v>8244</v>
      </c>
      <c r="I4032" s="10">
        <f t="shared" si="438"/>
        <v>42403.78402777778</v>
      </c>
      <c r="J4032" s="10">
        <f t="shared" si="439"/>
        <v>42374.655081018514</v>
      </c>
      <c r="K4032">
        <v>1454525340</v>
      </c>
      <c r="L4032">
        <v>1452008599</v>
      </c>
      <c r="M4032" t="b">
        <v>0</v>
      </c>
      <c r="N4032">
        <v>6</v>
      </c>
      <c r="O4032" s="5">
        <f t="shared" si="434"/>
        <v>0.16</v>
      </c>
      <c r="P4032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t="s">
        <v>8269</v>
      </c>
      <c r="T4032" t="b">
        <v>0</v>
      </c>
      <c r="U4032" t="str">
        <f t="shared" si="440"/>
        <v>Unsuccessful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8223</v>
      </c>
      <c r="H4033" t="s">
        <v>8244</v>
      </c>
      <c r="I4033" s="10">
        <f t="shared" si="438"/>
        <v>41991.626898148148</v>
      </c>
      <c r="J4033" s="10">
        <f t="shared" si="439"/>
        <v>41941.585231481484</v>
      </c>
      <c r="K4033">
        <v>1418914964</v>
      </c>
      <c r="L4033">
        <v>1414591364</v>
      </c>
      <c r="M4033" t="b">
        <v>0</v>
      </c>
      <c r="N4033">
        <v>0</v>
      </c>
      <c r="O4033" s="5">
        <f t="shared" si="434"/>
        <v>0</v>
      </c>
      <c r="P4033" t="str">
        <f t="shared" si="435"/>
        <v>Received No Donations</v>
      </c>
      <c r="Q4033" t="str">
        <f t="shared" si="436"/>
        <v>theater</v>
      </c>
      <c r="R4033" t="str">
        <f t="shared" si="437"/>
        <v>plays</v>
      </c>
      <c r="S4033" t="s">
        <v>8269</v>
      </c>
      <c r="T4033" t="b">
        <v>0</v>
      </c>
      <c r="U4033" t="str">
        <f t="shared" si="440"/>
        <v>Unsuccessful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8223</v>
      </c>
      <c r="H4034" t="s">
        <v>8244</v>
      </c>
      <c r="I4034" s="10">
        <f t="shared" si="438"/>
        <v>42353.85087962963</v>
      </c>
      <c r="J4034" s="10">
        <f t="shared" si="439"/>
        <v>42293.809212962966</v>
      </c>
      <c r="K4034">
        <v>1450211116</v>
      </c>
      <c r="L4034">
        <v>1445023516</v>
      </c>
      <c r="M4034" t="b">
        <v>0</v>
      </c>
      <c r="N4034">
        <v>7</v>
      </c>
      <c r="O4034" s="5">
        <f t="shared" ref="O4034:O4097" si="441">E4034/D4034</f>
        <v>6.8287037037037035E-2</v>
      </c>
      <c r="P4034">
        <f t="shared" ref="P4034:P4097" si="442">IFERROR((E4034/N4034),"Received No Donations")</f>
        <v>59</v>
      </c>
      <c r="Q4034" t="str">
        <f t="shared" ref="Q4034:Q4097" si="443">LEFT(S4034,FIND("/",S4034)-1)</f>
        <v>theater</v>
      </c>
      <c r="R4034" t="str">
        <f t="shared" ref="R4034:R4097" si="444">RIGHT(S4034,LEN(S4034)-FIND("/",S4034))</f>
        <v>plays</v>
      </c>
      <c r="S4034" t="s">
        <v>8269</v>
      </c>
      <c r="T4034" t="b">
        <v>0</v>
      </c>
      <c r="U4034" t="str">
        <f t="shared" si="440"/>
        <v>Unsuccessful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8224</v>
      </c>
      <c r="H4035" t="s">
        <v>8245</v>
      </c>
      <c r="I4035" s="10">
        <f t="shared" ref="I4035:I4098" si="445">((K4035/86400)/IF(LEN(K4035)=13,1000,1))+DATE(1970,1,1)</f>
        <v>42645.375</v>
      </c>
      <c r="J4035" s="10">
        <f t="shared" ref="J4035:J4098" si="446">((L4035/86400)/IF(LEN(L4035)=13,1000,1))+DATE(1970,1,1)</f>
        <v>42614.268796296295</v>
      </c>
      <c r="K4035">
        <v>1475398800</v>
      </c>
      <c r="L4035">
        <v>1472711224</v>
      </c>
      <c r="M4035" t="b">
        <v>0</v>
      </c>
      <c r="N4035">
        <v>94</v>
      </c>
      <c r="O4035" s="5">
        <f t="shared" si="441"/>
        <v>0.25698702928870293</v>
      </c>
      <c r="P4035">
        <f t="shared" si="442"/>
        <v>65.340319148936175</v>
      </c>
      <c r="Q4035" t="str">
        <f t="shared" si="443"/>
        <v>theater</v>
      </c>
      <c r="R4035" t="str">
        <f t="shared" si="444"/>
        <v>plays</v>
      </c>
      <c r="S4035" t="s">
        <v>8269</v>
      </c>
      <c r="T4035" t="b">
        <v>0</v>
      </c>
      <c r="U4035" t="str">
        <f t="shared" ref="U4035:U4098" si="447">IF(F4035="successful","Successful","Unsuccessful")</f>
        <v>Unsuccessful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8223</v>
      </c>
      <c r="H4036" t="s">
        <v>8244</v>
      </c>
      <c r="I4036" s="10">
        <f t="shared" si="445"/>
        <v>42097.905671296292</v>
      </c>
      <c r="J4036" s="10">
        <f t="shared" si="446"/>
        <v>42067.947337962964</v>
      </c>
      <c r="K4036">
        <v>1428097450</v>
      </c>
      <c r="L4036">
        <v>1425509050</v>
      </c>
      <c r="M4036" t="b">
        <v>0</v>
      </c>
      <c r="N4036">
        <v>2</v>
      </c>
      <c r="O4036" s="5">
        <f t="shared" si="441"/>
        <v>1.4814814814814815E-2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t="s">
        <v>8269</v>
      </c>
      <c r="T4036" t="b">
        <v>0</v>
      </c>
      <c r="U4036" t="str">
        <f t="shared" si="447"/>
        <v>Unsuccessful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8223</v>
      </c>
      <c r="H4037" t="s">
        <v>8244</v>
      </c>
      <c r="I4037" s="10">
        <f t="shared" si="445"/>
        <v>41933.882951388892</v>
      </c>
      <c r="J4037" s="10">
        <f t="shared" si="446"/>
        <v>41903.882951388892</v>
      </c>
      <c r="K4037">
        <v>1413925887</v>
      </c>
      <c r="L4037">
        <v>1411333887</v>
      </c>
      <c r="M4037" t="b">
        <v>0</v>
      </c>
      <c r="N4037">
        <v>25</v>
      </c>
      <c r="O4037" s="5">
        <f t="shared" si="441"/>
        <v>0.36849999999999999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t="s">
        <v>8269</v>
      </c>
      <c r="T4037" t="b">
        <v>0</v>
      </c>
      <c r="U4037" t="str">
        <f t="shared" si="447"/>
        <v>Unsuccessful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8223</v>
      </c>
      <c r="H4038" t="s">
        <v>8244</v>
      </c>
      <c r="I4038" s="10">
        <f t="shared" si="445"/>
        <v>41821.9375</v>
      </c>
      <c r="J4038" s="10">
        <f t="shared" si="446"/>
        <v>41804.937083333338</v>
      </c>
      <c r="K4038">
        <v>1404253800</v>
      </c>
      <c r="L4038">
        <v>1402784964</v>
      </c>
      <c r="M4038" t="b">
        <v>0</v>
      </c>
      <c r="N4038">
        <v>17</v>
      </c>
      <c r="O4038" s="5">
        <f t="shared" si="441"/>
        <v>0.47049999999999997</v>
      </c>
      <c r="P4038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t="s">
        <v>8269</v>
      </c>
      <c r="T4038" t="b">
        <v>0</v>
      </c>
      <c r="U4038" t="str">
        <f t="shared" si="447"/>
        <v>Unsuccessful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8223</v>
      </c>
      <c r="H4039" t="s">
        <v>8244</v>
      </c>
      <c r="I4039" s="10">
        <f t="shared" si="445"/>
        <v>42514.600694444445</v>
      </c>
      <c r="J4039" s="10">
        <f t="shared" si="446"/>
        <v>42497.070775462962</v>
      </c>
      <c r="K4039">
        <v>1464099900</v>
      </c>
      <c r="L4039">
        <v>1462585315</v>
      </c>
      <c r="M4039" t="b">
        <v>0</v>
      </c>
      <c r="N4039">
        <v>2</v>
      </c>
      <c r="O4039" s="5">
        <f t="shared" si="441"/>
        <v>0.11428571428571428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t="s">
        <v>8269</v>
      </c>
      <c r="T4039" t="b">
        <v>0</v>
      </c>
      <c r="U4039" t="str">
        <f t="shared" si="447"/>
        <v>Unsuccessful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8223</v>
      </c>
      <c r="H4040" t="s">
        <v>8244</v>
      </c>
      <c r="I4040" s="10">
        <f t="shared" si="445"/>
        <v>41929.798726851848</v>
      </c>
      <c r="J4040" s="10">
        <f t="shared" si="446"/>
        <v>41869.798726851848</v>
      </c>
      <c r="K4040">
        <v>1413573010</v>
      </c>
      <c r="L4040">
        <v>1408389010</v>
      </c>
      <c r="M4040" t="b">
        <v>0</v>
      </c>
      <c r="N4040">
        <v>4</v>
      </c>
      <c r="O4040" s="5">
        <f t="shared" si="441"/>
        <v>0.12039999999999999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t="s">
        <v>8269</v>
      </c>
      <c r="T4040" t="b">
        <v>0</v>
      </c>
      <c r="U4040" t="str">
        <f t="shared" si="447"/>
        <v>Unsuccessful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8223</v>
      </c>
      <c r="H4041" t="s">
        <v>8244</v>
      </c>
      <c r="I4041" s="10">
        <f t="shared" si="445"/>
        <v>42339.249305555553</v>
      </c>
      <c r="J4041" s="10">
        <f t="shared" si="446"/>
        <v>42305.670914351853</v>
      </c>
      <c r="K4041">
        <v>1448949540</v>
      </c>
      <c r="L4041">
        <v>1446048367</v>
      </c>
      <c r="M4041" t="b">
        <v>0</v>
      </c>
      <c r="N4041">
        <v>5</v>
      </c>
      <c r="O4041" s="5">
        <f t="shared" si="441"/>
        <v>0.6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t="s">
        <v>8269</v>
      </c>
      <c r="T4041" t="b">
        <v>0</v>
      </c>
      <c r="U4041" t="str">
        <f t="shared" si="447"/>
        <v>Unsuccessful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8223</v>
      </c>
      <c r="H4042" t="s">
        <v>8244</v>
      </c>
      <c r="I4042" s="10">
        <f t="shared" si="445"/>
        <v>42203.125</v>
      </c>
      <c r="J4042" s="10">
        <f t="shared" si="446"/>
        <v>42144.231527777782</v>
      </c>
      <c r="K4042">
        <v>1437188400</v>
      </c>
      <c r="L4042">
        <v>1432100004</v>
      </c>
      <c r="M4042" t="b">
        <v>0</v>
      </c>
      <c r="N4042">
        <v>2</v>
      </c>
      <c r="O4042" s="5">
        <f t="shared" si="441"/>
        <v>0.3125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t="s">
        <v>8269</v>
      </c>
      <c r="T4042" t="b">
        <v>0</v>
      </c>
      <c r="U4042" t="str">
        <f t="shared" si="447"/>
        <v>Unsuccessful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8224</v>
      </c>
      <c r="H4043" t="s">
        <v>8245</v>
      </c>
      <c r="I4043" s="10">
        <f t="shared" si="445"/>
        <v>42619.474004629628</v>
      </c>
      <c r="J4043" s="10">
        <f t="shared" si="446"/>
        <v>42559.474004629628</v>
      </c>
      <c r="K4043">
        <v>1473160954</v>
      </c>
      <c r="L4043">
        <v>1467976954</v>
      </c>
      <c r="M4043" t="b">
        <v>0</v>
      </c>
      <c r="N4043">
        <v>2</v>
      </c>
      <c r="O4043" s="5">
        <f t="shared" si="441"/>
        <v>4.1999999999999997E-3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t="s">
        <v>8269</v>
      </c>
      <c r="T4043" t="b">
        <v>0</v>
      </c>
      <c r="U4043" t="str">
        <f t="shared" si="447"/>
        <v>Unsuccessful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8223</v>
      </c>
      <c r="H4044" t="s">
        <v>8244</v>
      </c>
      <c r="I4044" s="10">
        <f t="shared" si="445"/>
        <v>42024.802777777775</v>
      </c>
      <c r="J4044" s="10">
        <f t="shared" si="446"/>
        <v>41995.084074074075</v>
      </c>
      <c r="K4044">
        <v>1421781360</v>
      </c>
      <c r="L4044">
        <v>1419213664</v>
      </c>
      <c r="M4044" t="b">
        <v>0</v>
      </c>
      <c r="N4044">
        <v>3</v>
      </c>
      <c r="O4044" s="5">
        <f t="shared" si="441"/>
        <v>2.0999999999999999E-3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t="s">
        <v>8269</v>
      </c>
      <c r="T4044" t="b">
        <v>0</v>
      </c>
      <c r="U4044" t="str">
        <f t="shared" si="447"/>
        <v>Unsuccessful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8228</v>
      </c>
      <c r="H4045" t="s">
        <v>8249</v>
      </c>
      <c r="I4045" s="10">
        <f t="shared" si="445"/>
        <v>41963.957465277781</v>
      </c>
      <c r="J4045" s="10">
        <f t="shared" si="446"/>
        <v>41948.957465277781</v>
      </c>
      <c r="K4045">
        <v>1416524325</v>
      </c>
      <c r="L4045">
        <v>1415228325</v>
      </c>
      <c r="M4045" t="b">
        <v>0</v>
      </c>
      <c r="N4045">
        <v>0</v>
      </c>
      <c r="O4045" s="5">
        <f t="shared" si="441"/>
        <v>0</v>
      </c>
      <c r="P4045" t="str">
        <f t="shared" si="442"/>
        <v>Received No Donations</v>
      </c>
      <c r="Q4045" t="str">
        <f t="shared" si="443"/>
        <v>theater</v>
      </c>
      <c r="R4045" t="str">
        <f t="shared" si="444"/>
        <v>plays</v>
      </c>
      <c r="S4045" t="s">
        <v>8269</v>
      </c>
      <c r="T4045" t="b">
        <v>0</v>
      </c>
      <c r="U4045" t="str">
        <f t="shared" si="447"/>
        <v>Unsuccessful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8223</v>
      </c>
      <c r="H4046" t="s">
        <v>8244</v>
      </c>
      <c r="I4046" s="10">
        <f t="shared" si="445"/>
        <v>42104.208333333328</v>
      </c>
      <c r="J4046" s="10">
        <f t="shared" si="446"/>
        <v>42074.219699074078</v>
      </c>
      <c r="K4046">
        <v>1428642000</v>
      </c>
      <c r="L4046">
        <v>1426050982</v>
      </c>
      <c r="M4046" t="b">
        <v>0</v>
      </c>
      <c r="N4046">
        <v>4</v>
      </c>
      <c r="O4046" s="5">
        <f t="shared" si="441"/>
        <v>0.375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t="s">
        <v>8269</v>
      </c>
      <c r="T4046" t="b">
        <v>0</v>
      </c>
      <c r="U4046" t="str">
        <f t="shared" si="447"/>
        <v>Unsuccessful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8225</v>
      </c>
      <c r="H4047" t="s">
        <v>8246</v>
      </c>
      <c r="I4047" s="10">
        <f t="shared" si="445"/>
        <v>41872.201261574075</v>
      </c>
      <c r="J4047" s="10">
        <f t="shared" si="446"/>
        <v>41842.201261574075</v>
      </c>
      <c r="K4047">
        <v>1408596589</v>
      </c>
      <c r="L4047">
        <v>1406004589</v>
      </c>
      <c r="M4047" t="b">
        <v>0</v>
      </c>
      <c r="N4047">
        <v>1</v>
      </c>
      <c r="O4047" s="5">
        <f t="shared" si="441"/>
        <v>2.0000000000000001E-4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t="s">
        <v>8269</v>
      </c>
      <c r="T4047" t="b">
        <v>0</v>
      </c>
      <c r="U4047" t="str">
        <f t="shared" si="447"/>
        <v>Unsuccessful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8223</v>
      </c>
      <c r="H4048" t="s">
        <v>8244</v>
      </c>
      <c r="I4048" s="10">
        <f t="shared" si="445"/>
        <v>41934.650578703702</v>
      </c>
      <c r="J4048" s="10">
        <f t="shared" si="446"/>
        <v>41904.650578703702</v>
      </c>
      <c r="K4048">
        <v>1413992210</v>
      </c>
      <c r="L4048">
        <v>1411400210</v>
      </c>
      <c r="M4048" t="b">
        <v>0</v>
      </c>
      <c r="N4048">
        <v>12</v>
      </c>
      <c r="O4048" s="5">
        <f t="shared" si="441"/>
        <v>8.2142857142857142E-2</v>
      </c>
      <c r="P4048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t="s">
        <v>8269</v>
      </c>
      <c r="T4048" t="b">
        <v>0</v>
      </c>
      <c r="U4048" t="str">
        <f t="shared" si="447"/>
        <v>Unsuccessful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8223</v>
      </c>
      <c r="H4049" t="s">
        <v>8244</v>
      </c>
      <c r="I4049" s="10">
        <f t="shared" si="445"/>
        <v>42015.041666666672</v>
      </c>
      <c r="J4049" s="10">
        <f t="shared" si="446"/>
        <v>41991.022488425922</v>
      </c>
      <c r="K4049">
        <v>1420938000</v>
      </c>
      <c r="L4049">
        <v>1418862743</v>
      </c>
      <c r="M4049" t="b">
        <v>0</v>
      </c>
      <c r="N4049">
        <v>4</v>
      </c>
      <c r="O4049" s="5">
        <f t="shared" si="441"/>
        <v>2.1999999999999999E-2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t="s">
        <v>8269</v>
      </c>
      <c r="T4049" t="b">
        <v>0</v>
      </c>
      <c r="U4049" t="str">
        <f t="shared" si="447"/>
        <v>Unsuccessful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8224</v>
      </c>
      <c r="H4050" t="s">
        <v>8245</v>
      </c>
      <c r="I4050" s="10">
        <f t="shared" si="445"/>
        <v>42471.467442129629</v>
      </c>
      <c r="J4050" s="10">
        <f t="shared" si="446"/>
        <v>42436.509108796294</v>
      </c>
      <c r="K4050">
        <v>1460373187</v>
      </c>
      <c r="L4050">
        <v>1457352787</v>
      </c>
      <c r="M4050" t="b">
        <v>0</v>
      </c>
      <c r="N4050">
        <v>91</v>
      </c>
      <c r="O4050" s="5">
        <f t="shared" si="441"/>
        <v>0.17652941176470588</v>
      </c>
      <c r="P4050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t="s">
        <v>8269</v>
      </c>
      <c r="T4050" t="b">
        <v>0</v>
      </c>
      <c r="U4050" t="str">
        <f t="shared" si="447"/>
        <v>Unsuccessful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8223</v>
      </c>
      <c r="H4051" t="s">
        <v>8244</v>
      </c>
      <c r="I4051" s="10">
        <f t="shared" si="445"/>
        <v>42199.958506944444</v>
      </c>
      <c r="J4051" s="10">
        <f t="shared" si="446"/>
        <v>42169.958506944444</v>
      </c>
      <c r="K4051">
        <v>1436914815</v>
      </c>
      <c r="L4051">
        <v>1434322815</v>
      </c>
      <c r="M4051" t="b">
        <v>0</v>
      </c>
      <c r="N4051">
        <v>1</v>
      </c>
      <c r="O4051" s="5">
        <f t="shared" si="441"/>
        <v>8.0000000000000004E-4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t="s">
        <v>8269</v>
      </c>
      <c r="T4051" t="b">
        <v>0</v>
      </c>
      <c r="U4051" t="str">
        <f t="shared" si="447"/>
        <v>Unsuccessful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8223</v>
      </c>
      <c r="H4052" t="s">
        <v>8244</v>
      </c>
      <c r="I4052" s="10">
        <f t="shared" si="445"/>
        <v>41935.636469907404</v>
      </c>
      <c r="J4052" s="10">
        <f t="shared" si="446"/>
        <v>41905.636469907404</v>
      </c>
      <c r="K4052">
        <v>1414077391</v>
      </c>
      <c r="L4052">
        <v>1411485391</v>
      </c>
      <c r="M4052" t="b">
        <v>0</v>
      </c>
      <c r="N4052">
        <v>1</v>
      </c>
      <c r="O4052" s="5">
        <f t="shared" si="441"/>
        <v>6.6666666666666664E-4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t="s">
        <v>8269</v>
      </c>
      <c r="T4052" t="b">
        <v>0</v>
      </c>
      <c r="U4052" t="str">
        <f t="shared" si="447"/>
        <v>Unsuccessful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8223</v>
      </c>
      <c r="H4053" t="s">
        <v>8244</v>
      </c>
      <c r="I4053" s="10">
        <f t="shared" si="445"/>
        <v>41768.286805555559</v>
      </c>
      <c r="J4053" s="10">
        <f t="shared" si="446"/>
        <v>41761.810150462959</v>
      </c>
      <c r="K4053">
        <v>1399618380</v>
      </c>
      <c r="L4053">
        <v>1399058797</v>
      </c>
      <c r="M4053" t="b">
        <v>0</v>
      </c>
      <c r="N4053">
        <v>0</v>
      </c>
      <c r="O4053" s="5">
        <f t="shared" si="441"/>
        <v>0</v>
      </c>
      <c r="P4053" t="str">
        <f t="shared" si="442"/>
        <v>Received No Donations</v>
      </c>
      <c r="Q4053" t="str">
        <f t="shared" si="443"/>
        <v>theater</v>
      </c>
      <c r="R4053" t="str">
        <f t="shared" si="444"/>
        <v>plays</v>
      </c>
      <c r="S4053" t="s">
        <v>8269</v>
      </c>
      <c r="T4053" t="b">
        <v>0</v>
      </c>
      <c r="U4053" t="str">
        <f t="shared" si="447"/>
        <v>Unsuccessful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8223</v>
      </c>
      <c r="H4054" t="s">
        <v>8244</v>
      </c>
      <c r="I4054" s="10">
        <f t="shared" si="445"/>
        <v>41925.878657407404</v>
      </c>
      <c r="J4054" s="10">
        <f t="shared" si="446"/>
        <v>41865.878657407404</v>
      </c>
      <c r="K4054">
        <v>1413234316</v>
      </c>
      <c r="L4054">
        <v>1408050316</v>
      </c>
      <c r="M4054" t="b">
        <v>0</v>
      </c>
      <c r="N4054">
        <v>13</v>
      </c>
      <c r="O4054" s="5">
        <f t="shared" si="441"/>
        <v>0.37533333333333335</v>
      </c>
      <c r="P4054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t="s">
        <v>8269</v>
      </c>
      <c r="T4054" t="b">
        <v>0</v>
      </c>
      <c r="U4054" t="str">
        <f t="shared" si="447"/>
        <v>Unsuccessful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8224</v>
      </c>
      <c r="H4055" t="s">
        <v>8245</v>
      </c>
      <c r="I4055" s="10">
        <f t="shared" si="445"/>
        <v>41958.833333333328</v>
      </c>
      <c r="J4055" s="10">
        <f t="shared" si="446"/>
        <v>41928.690138888887</v>
      </c>
      <c r="K4055">
        <v>1416081600</v>
      </c>
      <c r="L4055">
        <v>1413477228</v>
      </c>
      <c r="M4055" t="b">
        <v>0</v>
      </c>
      <c r="N4055">
        <v>2</v>
      </c>
      <c r="O4055" s="5">
        <f t="shared" si="441"/>
        <v>0.22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t="s">
        <v>8269</v>
      </c>
      <c r="T4055" t="b">
        <v>0</v>
      </c>
      <c r="U4055" t="str">
        <f t="shared" si="447"/>
        <v>Unsuccessful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8223</v>
      </c>
      <c r="H4056" t="s">
        <v>8244</v>
      </c>
      <c r="I4056" s="10">
        <f t="shared" si="445"/>
        <v>42644.166666666672</v>
      </c>
      <c r="J4056" s="10">
        <f t="shared" si="446"/>
        <v>42613.841261574074</v>
      </c>
      <c r="K4056">
        <v>1475294400</v>
      </c>
      <c r="L4056">
        <v>1472674285</v>
      </c>
      <c r="M4056" t="b">
        <v>0</v>
      </c>
      <c r="N4056">
        <v>0</v>
      </c>
      <c r="O4056" s="5">
        <f t="shared" si="441"/>
        <v>0</v>
      </c>
      <c r="P4056" t="str">
        <f t="shared" si="442"/>
        <v>Received No Donations</v>
      </c>
      <c r="Q4056" t="str">
        <f t="shared" si="443"/>
        <v>theater</v>
      </c>
      <c r="R4056" t="str">
        <f t="shared" si="444"/>
        <v>plays</v>
      </c>
      <c r="S4056" t="s">
        <v>8269</v>
      </c>
      <c r="T4056" t="b">
        <v>0</v>
      </c>
      <c r="U4056" t="str">
        <f t="shared" si="447"/>
        <v>Unsuccessful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8224</v>
      </c>
      <c r="H4057" t="s">
        <v>8245</v>
      </c>
      <c r="I4057" s="10">
        <f t="shared" si="445"/>
        <v>41809.648506944446</v>
      </c>
      <c r="J4057" s="10">
        <f t="shared" si="446"/>
        <v>41779.648506944446</v>
      </c>
      <c r="K4057">
        <v>1403192031</v>
      </c>
      <c r="L4057">
        <v>1400600031</v>
      </c>
      <c r="M4057" t="b">
        <v>0</v>
      </c>
      <c r="N4057">
        <v>21</v>
      </c>
      <c r="O4057" s="5">
        <f t="shared" si="441"/>
        <v>0.1762</v>
      </c>
      <c r="P405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t="s">
        <v>8269</v>
      </c>
      <c r="T4057" t="b">
        <v>0</v>
      </c>
      <c r="U4057" t="str">
        <f t="shared" si="447"/>
        <v>Unsuccessful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8223</v>
      </c>
      <c r="H4058" t="s">
        <v>8244</v>
      </c>
      <c r="I4058" s="10">
        <f t="shared" si="445"/>
        <v>42554.832638888889</v>
      </c>
      <c r="J4058" s="10">
        <f t="shared" si="446"/>
        <v>42534.933321759258</v>
      </c>
      <c r="K4058">
        <v>1467575940</v>
      </c>
      <c r="L4058">
        <v>1465856639</v>
      </c>
      <c r="M4058" t="b">
        <v>0</v>
      </c>
      <c r="N4058">
        <v>9</v>
      </c>
      <c r="O4058" s="5">
        <f t="shared" si="441"/>
        <v>0.53</v>
      </c>
      <c r="P4058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t="s">
        <v>8269</v>
      </c>
      <c r="T4058" t="b">
        <v>0</v>
      </c>
      <c r="U4058" t="str">
        <f t="shared" si="447"/>
        <v>Unsuccessful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8224</v>
      </c>
      <c r="H4059" t="s">
        <v>8245</v>
      </c>
      <c r="I4059" s="10">
        <f t="shared" si="445"/>
        <v>42333.958333333328</v>
      </c>
      <c r="J4059" s="10">
        <f t="shared" si="446"/>
        <v>42310.968518518523</v>
      </c>
      <c r="K4059">
        <v>1448492400</v>
      </c>
      <c r="L4059">
        <v>1446506080</v>
      </c>
      <c r="M4059" t="b">
        <v>0</v>
      </c>
      <c r="N4059">
        <v>6</v>
      </c>
      <c r="O4059" s="5">
        <f t="shared" si="441"/>
        <v>0.22142857142857142</v>
      </c>
      <c r="P4059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t="s">
        <v>8269</v>
      </c>
      <c r="T4059" t="b">
        <v>0</v>
      </c>
      <c r="U4059" t="str">
        <f t="shared" si="447"/>
        <v>Unsuccessful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8223</v>
      </c>
      <c r="H4060" t="s">
        <v>8244</v>
      </c>
      <c r="I4060" s="10">
        <f t="shared" si="445"/>
        <v>42461.165972222225</v>
      </c>
      <c r="J4060" s="10">
        <f t="shared" si="446"/>
        <v>42446.060694444444</v>
      </c>
      <c r="K4060">
        <v>1459483140</v>
      </c>
      <c r="L4060">
        <v>1458178044</v>
      </c>
      <c r="M4060" t="b">
        <v>0</v>
      </c>
      <c r="N4060">
        <v>4</v>
      </c>
      <c r="O4060" s="5">
        <f t="shared" si="441"/>
        <v>2.5333333333333333E-2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t="s">
        <v>8269</v>
      </c>
      <c r="T4060" t="b">
        <v>0</v>
      </c>
      <c r="U4060" t="str">
        <f t="shared" si="447"/>
        <v>Unsuccessful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8228</v>
      </c>
      <c r="H4061" t="s">
        <v>8249</v>
      </c>
      <c r="I4061" s="10">
        <f t="shared" si="445"/>
        <v>41898.125</v>
      </c>
      <c r="J4061" s="10">
        <f t="shared" si="446"/>
        <v>41866.640648148146</v>
      </c>
      <c r="K4061">
        <v>1410836400</v>
      </c>
      <c r="L4061">
        <v>1408116152</v>
      </c>
      <c r="M4061" t="b">
        <v>0</v>
      </c>
      <c r="N4061">
        <v>7</v>
      </c>
      <c r="O4061" s="5">
        <f t="shared" si="441"/>
        <v>2.5000000000000001E-2</v>
      </c>
      <c r="P4061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t="s">
        <v>8269</v>
      </c>
      <c r="T4061" t="b">
        <v>0</v>
      </c>
      <c r="U4061" t="str">
        <f t="shared" si="447"/>
        <v>Unsuccessful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8228</v>
      </c>
      <c r="H4062" t="s">
        <v>8249</v>
      </c>
      <c r="I4062" s="10">
        <f t="shared" si="445"/>
        <v>41813.666666666664</v>
      </c>
      <c r="J4062" s="10">
        <f t="shared" si="446"/>
        <v>41779.695092592592</v>
      </c>
      <c r="K4062">
        <v>1403539200</v>
      </c>
      <c r="L4062">
        <v>1400604056</v>
      </c>
      <c r="M4062" t="b">
        <v>0</v>
      </c>
      <c r="N4062">
        <v>5</v>
      </c>
      <c r="O4062" s="5">
        <f t="shared" si="441"/>
        <v>2.8500000000000001E-2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t="s">
        <v>8269</v>
      </c>
      <c r="T4062" t="b">
        <v>0</v>
      </c>
      <c r="U4062" t="str">
        <f t="shared" si="447"/>
        <v>Unsuccessful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8223</v>
      </c>
      <c r="H4063" t="s">
        <v>8244</v>
      </c>
      <c r="I4063" s="10">
        <f t="shared" si="445"/>
        <v>42481.099803240737</v>
      </c>
      <c r="J4063" s="10">
        <f t="shared" si="446"/>
        <v>42421.141469907408</v>
      </c>
      <c r="K4063">
        <v>1461205423</v>
      </c>
      <c r="L4063">
        <v>1456025023</v>
      </c>
      <c r="M4063" t="b">
        <v>0</v>
      </c>
      <c r="N4063">
        <v>0</v>
      </c>
      <c r="O4063" s="5">
        <f t="shared" si="441"/>
        <v>0</v>
      </c>
      <c r="P4063" t="str">
        <f t="shared" si="442"/>
        <v>Received No Donations</v>
      </c>
      <c r="Q4063" t="str">
        <f t="shared" si="443"/>
        <v>theater</v>
      </c>
      <c r="R4063" t="str">
        <f t="shared" si="444"/>
        <v>plays</v>
      </c>
      <c r="S4063" t="s">
        <v>8269</v>
      </c>
      <c r="T4063" t="b">
        <v>0</v>
      </c>
      <c r="U4063" t="str">
        <f t="shared" si="447"/>
        <v>Unsuccessful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8223</v>
      </c>
      <c r="H4064" t="s">
        <v>8244</v>
      </c>
      <c r="I4064" s="10">
        <f t="shared" si="445"/>
        <v>42553.739212962959</v>
      </c>
      <c r="J4064" s="10">
        <f t="shared" si="446"/>
        <v>42523.739212962959</v>
      </c>
      <c r="K4064">
        <v>1467481468</v>
      </c>
      <c r="L4064">
        <v>1464889468</v>
      </c>
      <c r="M4064" t="b">
        <v>0</v>
      </c>
      <c r="N4064">
        <v>3</v>
      </c>
      <c r="O4064" s="5">
        <f t="shared" si="441"/>
        <v>2.4500000000000001E-2</v>
      </c>
      <c r="P4064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t="s">
        <v>8269</v>
      </c>
      <c r="T4064" t="b">
        <v>0</v>
      </c>
      <c r="U4064" t="str">
        <f t="shared" si="447"/>
        <v>Unsuccessful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8224</v>
      </c>
      <c r="H4065" t="s">
        <v>8245</v>
      </c>
      <c r="I4065" s="10">
        <f t="shared" si="445"/>
        <v>41817.681527777779</v>
      </c>
      <c r="J4065" s="10">
        <f t="shared" si="446"/>
        <v>41787.681527777779</v>
      </c>
      <c r="K4065">
        <v>1403886084</v>
      </c>
      <c r="L4065">
        <v>1401294084</v>
      </c>
      <c r="M4065" t="b">
        <v>0</v>
      </c>
      <c r="N4065">
        <v>9</v>
      </c>
      <c r="O4065" s="5">
        <f t="shared" si="441"/>
        <v>1.4210526315789474E-2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t="s">
        <v>8269</v>
      </c>
      <c r="T4065" t="b">
        <v>0</v>
      </c>
      <c r="U4065" t="str">
        <f t="shared" si="447"/>
        <v>Unsuccessful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8225</v>
      </c>
      <c r="H4066" t="s">
        <v>8246</v>
      </c>
      <c r="I4066" s="10">
        <f t="shared" si="445"/>
        <v>42123.588263888887</v>
      </c>
      <c r="J4066" s="10">
        <f t="shared" si="446"/>
        <v>42093.588263888887</v>
      </c>
      <c r="K4066">
        <v>1430316426</v>
      </c>
      <c r="L4066">
        <v>1427724426</v>
      </c>
      <c r="M4066" t="b">
        <v>0</v>
      </c>
      <c r="N4066">
        <v>6</v>
      </c>
      <c r="O4066" s="5">
        <f t="shared" si="441"/>
        <v>0.1925</v>
      </c>
      <c r="P4066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t="s">
        <v>8269</v>
      </c>
      <c r="T4066" t="b">
        <v>0</v>
      </c>
      <c r="U4066" t="str">
        <f t="shared" si="447"/>
        <v>Unsuccessful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8223</v>
      </c>
      <c r="H4067" t="s">
        <v>8244</v>
      </c>
      <c r="I4067" s="10">
        <f t="shared" si="445"/>
        <v>41863.951516203706</v>
      </c>
      <c r="J4067" s="10">
        <f t="shared" si="446"/>
        <v>41833.951516203706</v>
      </c>
      <c r="K4067">
        <v>1407883811</v>
      </c>
      <c r="L4067">
        <v>1405291811</v>
      </c>
      <c r="M4067" t="b">
        <v>0</v>
      </c>
      <c r="N4067">
        <v>4</v>
      </c>
      <c r="O4067" s="5">
        <f t="shared" si="441"/>
        <v>6.7499999999999999E-3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t="s">
        <v>8269</v>
      </c>
      <c r="T4067" t="b">
        <v>0</v>
      </c>
      <c r="U4067" t="str">
        <f t="shared" si="447"/>
        <v>Unsuccessful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8223</v>
      </c>
      <c r="H4068" t="s">
        <v>8244</v>
      </c>
      <c r="I4068" s="10">
        <f t="shared" si="445"/>
        <v>42509.039212962962</v>
      </c>
      <c r="J4068" s="10">
        <f t="shared" si="446"/>
        <v>42479.039212962962</v>
      </c>
      <c r="K4068">
        <v>1463619388</v>
      </c>
      <c r="L4068">
        <v>1461027388</v>
      </c>
      <c r="M4068" t="b">
        <v>0</v>
      </c>
      <c r="N4068">
        <v>1</v>
      </c>
      <c r="O4068" s="5">
        <f t="shared" si="441"/>
        <v>1.6666666666666668E-3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t="s">
        <v>8269</v>
      </c>
      <c r="T4068" t="b">
        <v>0</v>
      </c>
      <c r="U4068" t="str">
        <f t="shared" si="447"/>
        <v>Unsuccessful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8223</v>
      </c>
      <c r="H4069" t="s">
        <v>8244</v>
      </c>
      <c r="I4069" s="10">
        <f t="shared" si="445"/>
        <v>42275.117476851854</v>
      </c>
      <c r="J4069" s="10">
        <f t="shared" si="446"/>
        <v>42235.117476851854</v>
      </c>
      <c r="K4069">
        <v>1443408550</v>
      </c>
      <c r="L4069">
        <v>1439952550</v>
      </c>
      <c r="M4069" t="b">
        <v>0</v>
      </c>
      <c r="N4069">
        <v>17</v>
      </c>
      <c r="O4069" s="5">
        <f t="shared" si="441"/>
        <v>0.60899999999999999</v>
      </c>
      <c r="P4069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t="s">
        <v>8269</v>
      </c>
      <c r="T4069" t="b">
        <v>0</v>
      </c>
      <c r="U4069" t="str">
        <f t="shared" si="447"/>
        <v>Unsuccessful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8223</v>
      </c>
      <c r="H4070" t="s">
        <v>8244</v>
      </c>
      <c r="I4070" s="10">
        <f t="shared" si="445"/>
        <v>42748.961805555555</v>
      </c>
      <c r="J4070" s="10">
        <f t="shared" si="446"/>
        <v>42718.963599537034</v>
      </c>
      <c r="K4070">
        <v>1484348700</v>
      </c>
      <c r="L4070">
        <v>1481756855</v>
      </c>
      <c r="M4070" t="b">
        <v>0</v>
      </c>
      <c r="N4070">
        <v>1</v>
      </c>
      <c r="O4070" s="5">
        <f t="shared" si="441"/>
        <v>0.01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t="s">
        <v>8269</v>
      </c>
      <c r="T4070" t="b">
        <v>0</v>
      </c>
      <c r="U4070" t="str">
        <f t="shared" si="447"/>
        <v>Unsuccessful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8224</v>
      </c>
      <c r="H4071" t="s">
        <v>8245</v>
      </c>
      <c r="I4071" s="10">
        <f t="shared" si="445"/>
        <v>42063.5</v>
      </c>
      <c r="J4071" s="10">
        <f t="shared" si="446"/>
        <v>42022.661527777775</v>
      </c>
      <c r="K4071">
        <v>1425124800</v>
      </c>
      <c r="L4071">
        <v>1421596356</v>
      </c>
      <c r="M4071" t="b">
        <v>0</v>
      </c>
      <c r="N4071">
        <v>13</v>
      </c>
      <c r="O4071" s="5">
        <f t="shared" si="441"/>
        <v>0.34399999999999997</v>
      </c>
      <c r="P4071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t="s">
        <v>8269</v>
      </c>
      <c r="T4071" t="b">
        <v>0</v>
      </c>
      <c r="U4071" t="str">
        <f t="shared" si="447"/>
        <v>Unsuccessful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8223</v>
      </c>
      <c r="H4072" t="s">
        <v>8244</v>
      </c>
      <c r="I4072" s="10">
        <f t="shared" si="445"/>
        <v>42064.125</v>
      </c>
      <c r="J4072" s="10">
        <f t="shared" si="446"/>
        <v>42031.666898148149</v>
      </c>
      <c r="K4072">
        <v>1425178800</v>
      </c>
      <c r="L4072">
        <v>1422374420</v>
      </c>
      <c r="M4072" t="b">
        <v>0</v>
      </c>
      <c r="N4072">
        <v>6</v>
      </c>
      <c r="O4072" s="5">
        <f t="shared" si="441"/>
        <v>0.16500000000000001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t="s">
        <v>8269</v>
      </c>
      <c r="T4072" t="b">
        <v>0</v>
      </c>
      <c r="U4072" t="str">
        <f t="shared" si="447"/>
        <v>Unsuccessful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8237</v>
      </c>
      <c r="H4073" t="s">
        <v>8254</v>
      </c>
      <c r="I4073" s="10">
        <f t="shared" si="445"/>
        <v>42730.804756944446</v>
      </c>
      <c r="J4073" s="10">
        <f t="shared" si="446"/>
        <v>42700.804756944446</v>
      </c>
      <c r="K4073">
        <v>1482779931</v>
      </c>
      <c r="L4073">
        <v>1480187931</v>
      </c>
      <c r="M4073" t="b">
        <v>0</v>
      </c>
      <c r="N4073">
        <v>0</v>
      </c>
      <c r="O4073" s="5">
        <f t="shared" si="441"/>
        <v>0</v>
      </c>
      <c r="P4073" t="str">
        <f t="shared" si="442"/>
        <v>Received No Donations</v>
      </c>
      <c r="Q4073" t="str">
        <f t="shared" si="443"/>
        <v>theater</v>
      </c>
      <c r="R4073" t="str">
        <f t="shared" si="444"/>
        <v>plays</v>
      </c>
      <c r="S4073" t="s">
        <v>8269</v>
      </c>
      <c r="T4073" t="b">
        <v>0</v>
      </c>
      <c r="U4073" t="str">
        <f t="shared" si="447"/>
        <v>Unsuccessful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8224</v>
      </c>
      <c r="H4074" t="s">
        <v>8245</v>
      </c>
      <c r="I4074" s="10">
        <f t="shared" si="445"/>
        <v>41872.77443287037</v>
      </c>
      <c r="J4074" s="10">
        <f t="shared" si="446"/>
        <v>41812.77443287037</v>
      </c>
      <c r="K4074">
        <v>1408646111</v>
      </c>
      <c r="L4074">
        <v>1403462111</v>
      </c>
      <c r="M4074" t="b">
        <v>0</v>
      </c>
      <c r="N4074">
        <v>2</v>
      </c>
      <c r="O4074" s="5">
        <f t="shared" si="441"/>
        <v>4.0000000000000001E-3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t="s">
        <v>8269</v>
      </c>
      <c r="T4074" t="b">
        <v>0</v>
      </c>
      <c r="U4074" t="str">
        <f t="shared" si="447"/>
        <v>Unsuccessful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8223</v>
      </c>
      <c r="H4075" t="s">
        <v>8244</v>
      </c>
      <c r="I4075" s="10">
        <f t="shared" si="445"/>
        <v>42133.166666666672</v>
      </c>
      <c r="J4075" s="10">
        <f t="shared" si="446"/>
        <v>42078.345208333332</v>
      </c>
      <c r="K4075">
        <v>1431144000</v>
      </c>
      <c r="L4075">
        <v>1426407426</v>
      </c>
      <c r="M4075" t="b">
        <v>0</v>
      </c>
      <c r="N4075">
        <v>2</v>
      </c>
      <c r="O4075" s="5">
        <f t="shared" si="441"/>
        <v>1.0571428571428572E-2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t="s">
        <v>8269</v>
      </c>
      <c r="T4075" t="b">
        <v>0</v>
      </c>
      <c r="U4075" t="str">
        <f t="shared" si="447"/>
        <v>Unsuccessful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8224</v>
      </c>
      <c r="H4076" t="s">
        <v>8245</v>
      </c>
      <c r="I4076" s="10">
        <f t="shared" si="445"/>
        <v>42313.594618055555</v>
      </c>
      <c r="J4076" s="10">
        <f t="shared" si="446"/>
        <v>42283.552951388891</v>
      </c>
      <c r="K4076">
        <v>1446732975</v>
      </c>
      <c r="L4076">
        <v>1444137375</v>
      </c>
      <c r="M4076" t="b">
        <v>0</v>
      </c>
      <c r="N4076">
        <v>21</v>
      </c>
      <c r="O4076" s="5">
        <f t="shared" si="441"/>
        <v>0.26727272727272727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t="s">
        <v>8269</v>
      </c>
      <c r="T4076" t="b">
        <v>0</v>
      </c>
      <c r="U4076" t="str">
        <f t="shared" si="447"/>
        <v>Unsuccessful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8224</v>
      </c>
      <c r="H4077" t="s">
        <v>8245</v>
      </c>
      <c r="I4077" s="10">
        <f t="shared" si="445"/>
        <v>41820.727777777778</v>
      </c>
      <c r="J4077" s="10">
        <f t="shared" si="446"/>
        <v>41779.045937499999</v>
      </c>
      <c r="K4077">
        <v>1404149280</v>
      </c>
      <c r="L4077">
        <v>1400547969</v>
      </c>
      <c r="M4077" t="b">
        <v>0</v>
      </c>
      <c r="N4077">
        <v>13</v>
      </c>
      <c r="O4077" s="5">
        <f t="shared" si="441"/>
        <v>0.28799999999999998</v>
      </c>
      <c r="P407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t="s">
        <v>8269</v>
      </c>
      <c r="T4077" t="b">
        <v>0</v>
      </c>
      <c r="U4077" t="str">
        <f t="shared" si="447"/>
        <v>Unsuccessful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8223</v>
      </c>
      <c r="H4078" t="s">
        <v>8244</v>
      </c>
      <c r="I4078" s="10">
        <f t="shared" si="445"/>
        <v>41933.827083333337</v>
      </c>
      <c r="J4078" s="10">
        <f t="shared" si="446"/>
        <v>41905.795706018514</v>
      </c>
      <c r="K4078">
        <v>1413921060</v>
      </c>
      <c r="L4078">
        <v>1411499149</v>
      </c>
      <c r="M4078" t="b">
        <v>0</v>
      </c>
      <c r="N4078">
        <v>0</v>
      </c>
      <c r="O4078" s="5">
        <f t="shared" si="441"/>
        <v>0</v>
      </c>
      <c r="P4078" t="str">
        <f t="shared" si="442"/>
        <v>Received No Donations</v>
      </c>
      <c r="Q4078" t="str">
        <f t="shared" si="443"/>
        <v>theater</v>
      </c>
      <c r="R4078" t="str">
        <f t="shared" si="444"/>
        <v>plays</v>
      </c>
      <c r="S4078" t="s">
        <v>8269</v>
      </c>
      <c r="T4078" t="b">
        <v>0</v>
      </c>
      <c r="U4078" t="str">
        <f t="shared" si="447"/>
        <v>Unsuccessful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8223</v>
      </c>
      <c r="H4079" t="s">
        <v>8244</v>
      </c>
      <c r="I4079" s="10">
        <f t="shared" si="445"/>
        <v>42725.7105787037</v>
      </c>
      <c r="J4079" s="10">
        <f t="shared" si="446"/>
        <v>42695.7105787037</v>
      </c>
      <c r="K4079">
        <v>1482339794</v>
      </c>
      <c r="L4079">
        <v>1479747794</v>
      </c>
      <c r="M4079" t="b">
        <v>0</v>
      </c>
      <c r="N4079">
        <v>6</v>
      </c>
      <c r="O4079" s="5">
        <f t="shared" si="441"/>
        <v>8.8999999999999996E-2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t="s">
        <v>8269</v>
      </c>
      <c r="T4079" t="b">
        <v>0</v>
      </c>
      <c r="U4079" t="str">
        <f t="shared" si="447"/>
        <v>Unsuccessful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8224</v>
      </c>
      <c r="H4080" t="s">
        <v>8245</v>
      </c>
      <c r="I4080" s="10">
        <f t="shared" si="445"/>
        <v>42762.787523148145</v>
      </c>
      <c r="J4080" s="10">
        <f t="shared" si="446"/>
        <v>42732.787523148145</v>
      </c>
      <c r="K4080">
        <v>1485543242</v>
      </c>
      <c r="L4080">
        <v>1482951242</v>
      </c>
      <c r="M4080" t="b">
        <v>0</v>
      </c>
      <c r="N4080">
        <v>0</v>
      </c>
      <c r="O4080" s="5">
        <f t="shared" si="441"/>
        <v>0</v>
      </c>
      <c r="P4080" t="str">
        <f t="shared" si="442"/>
        <v>Received No Donations</v>
      </c>
      <c r="Q4080" t="str">
        <f t="shared" si="443"/>
        <v>theater</v>
      </c>
      <c r="R4080" t="str">
        <f t="shared" si="444"/>
        <v>plays</v>
      </c>
      <c r="S4080" t="s">
        <v>8269</v>
      </c>
      <c r="T4080" t="b">
        <v>0</v>
      </c>
      <c r="U4080" t="str">
        <f t="shared" si="447"/>
        <v>Unsuccessful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8223</v>
      </c>
      <c r="H4081" t="s">
        <v>8244</v>
      </c>
      <c r="I4081" s="10">
        <f t="shared" si="445"/>
        <v>42540.938900462963</v>
      </c>
      <c r="J4081" s="10">
        <f t="shared" si="446"/>
        <v>42510.938900462963</v>
      </c>
      <c r="K4081">
        <v>1466375521</v>
      </c>
      <c r="L4081">
        <v>1463783521</v>
      </c>
      <c r="M4081" t="b">
        <v>0</v>
      </c>
      <c r="N4081">
        <v>1</v>
      </c>
      <c r="O4081" s="5">
        <f t="shared" si="441"/>
        <v>1.6666666666666668E-3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t="s">
        <v>8269</v>
      </c>
      <c r="T4081" t="b">
        <v>0</v>
      </c>
      <c r="U4081" t="str">
        <f t="shared" si="447"/>
        <v>Unsuccessful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8223</v>
      </c>
      <c r="H4082" t="s">
        <v>8244</v>
      </c>
      <c r="I4082" s="10">
        <f t="shared" si="445"/>
        <v>42535.787499999999</v>
      </c>
      <c r="J4082" s="10">
        <f t="shared" si="446"/>
        <v>42511.698101851856</v>
      </c>
      <c r="K4082">
        <v>1465930440</v>
      </c>
      <c r="L4082">
        <v>1463849116</v>
      </c>
      <c r="M4082" t="b">
        <v>0</v>
      </c>
      <c r="N4082">
        <v>0</v>
      </c>
      <c r="O4082" s="5">
        <f t="shared" si="441"/>
        <v>0</v>
      </c>
      <c r="P4082" t="str">
        <f t="shared" si="442"/>
        <v>Received No Donations</v>
      </c>
      <c r="Q4082" t="str">
        <f t="shared" si="443"/>
        <v>theater</v>
      </c>
      <c r="R4082" t="str">
        <f t="shared" si="444"/>
        <v>plays</v>
      </c>
      <c r="S4082" t="s">
        <v>8269</v>
      </c>
      <c r="T4082" t="b">
        <v>0</v>
      </c>
      <c r="U4082" t="str">
        <f t="shared" si="447"/>
        <v>Unsuccessful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8223</v>
      </c>
      <c r="H4083" t="s">
        <v>8244</v>
      </c>
      <c r="I4083" s="10">
        <f t="shared" si="445"/>
        <v>42071.539641203708</v>
      </c>
      <c r="J4083" s="10">
        <f t="shared" si="446"/>
        <v>42041.581307870365</v>
      </c>
      <c r="K4083">
        <v>1425819425</v>
      </c>
      <c r="L4083">
        <v>1423231025</v>
      </c>
      <c r="M4083" t="b">
        <v>0</v>
      </c>
      <c r="N4083">
        <v>12</v>
      </c>
      <c r="O4083" s="5">
        <f t="shared" si="441"/>
        <v>0.15737410071942445</v>
      </c>
      <c r="P408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t="s">
        <v>8269</v>
      </c>
      <c r="T4083" t="b">
        <v>0</v>
      </c>
      <c r="U4083" t="str">
        <f t="shared" si="447"/>
        <v>Unsuccessful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8223</v>
      </c>
      <c r="H4084" t="s">
        <v>8244</v>
      </c>
      <c r="I4084" s="10">
        <f t="shared" si="445"/>
        <v>42322.958333333328</v>
      </c>
      <c r="J4084" s="10">
        <f t="shared" si="446"/>
        <v>42307.189270833333</v>
      </c>
      <c r="K4084">
        <v>1447542000</v>
      </c>
      <c r="L4084">
        <v>1446179553</v>
      </c>
      <c r="M4084" t="b">
        <v>0</v>
      </c>
      <c r="N4084">
        <v>2</v>
      </c>
      <c r="O4084" s="5">
        <f t="shared" si="441"/>
        <v>0.02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t="s">
        <v>8269</v>
      </c>
      <c r="T4084" t="b">
        <v>0</v>
      </c>
      <c r="U4084" t="str">
        <f t="shared" si="447"/>
        <v>Unsuccessful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8223</v>
      </c>
      <c r="H4085" t="s">
        <v>8244</v>
      </c>
      <c r="I4085" s="10">
        <f t="shared" si="445"/>
        <v>42383.761759259258</v>
      </c>
      <c r="J4085" s="10">
        <f t="shared" si="446"/>
        <v>42353.761759259258</v>
      </c>
      <c r="K4085">
        <v>1452795416</v>
      </c>
      <c r="L4085">
        <v>1450203416</v>
      </c>
      <c r="M4085" t="b">
        <v>0</v>
      </c>
      <c r="N4085">
        <v>6</v>
      </c>
      <c r="O4085" s="5">
        <f t="shared" si="441"/>
        <v>0.21685714285714286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t="s">
        <v>8269</v>
      </c>
      <c r="T4085" t="b">
        <v>0</v>
      </c>
      <c r="U4085" t="str">
        <f t="shared" si="447"/>
        <v>Unsuccessful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8236</v>
      </c>
      <c r="H4086" t="s">
        <v>8247</v>
      </c>
      <c r="I4086" s="10">
        <f t="shared" si="445"/>
        <v>42652.436412037037</v>
      </c>
      <c r="J4086" s="10">
        <f t="shared" si="446"/>
        <v>42622.436412037037</v>
      </c>
      <c r="K4086">
        <v>1476008906</v>
      </c>
      <c r="L4086">
        <v>1473416906</v>
      </c>
      <c r="M4086" t="b">
        <v>0</v>
      </c>
      <c r="N4086">
        <v>1</v>
      </c>
      <c r="O4086" s="5">
        <f t="shared" si="441"/>
        <v>3.3333333333333335E-3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t="s">
        <v>8269</v>
      </c>
      <c r="T4086" t="b">
        <v>0</v>
      </c>
      <c r="U4086" t="str">
        <f t="shared" si="447"/>
        <v>Unsuccessful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8223</v>
      </c>
      <c r="H4087" t="s">
        <v>8244</v>
      </c>
      <c r="I4087" s="10">
        <f t="shared" si="445"/>
        <v>42087.165972222225</v>
      </c>
      <c r="J4087" s="10">
        <f t="shared" si="446"/>
        <v>42058.603877314818</v>
      </c>
      <c r="K4087">
        <v>1427169540</v>
      </c>
      <c r="L4087">
        <v>1424701775</v>
      </c>
      <c r="M4087" t="b">
        <v>0</v>
      </c>
      <c r="N4087">
        <v>1</v>
      </c>
      <c r="O4087" s="5">
        <f t="shared" si="441"/>
        <v>2.8571428571428571E-3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t="s">
        <v>8269</v>
      </c>
      <c r="T4087" t="b">
        <v>0</v>
      </c>
      <c r="U4087" t="str">
        <f t="shared" si="447"/>
        <v>Unsuccessful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8223</v>
      </c>
      <c r="H4088" t="s">
        <v>8244</v>
      </c>
      <c r="I4088" s="10">
        <f t="shared" si="445"/>
        <v>42329.166666666672</v>
      </c>
      <c r="J4088" s="10">
        <f t="shared" si="446"/>
        <v>42304.940960648149</v>
      </c>
      <c r="K4088">
        <v>1448078400</v>
      </c>
      <c r="L4088">
        <v>1445985299</v>
      </c>
      <c r="M4088" t="b">
        <v>0</v>
      </c>
      <c r="N4088">
        <v>5</v>
      </c>
      <c r="O4088" s="5">
        <f t="shared" si="441"/>
        <v>4.7E-2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t="s">
        <v>8269</v>
      </c>
      <c r="T4088" t="b">
        <v>0</v>
      </c>
      <c r="U4088" t="str">
        <f t="shared" si="447"/>
        <v>Unsuccessful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8223</v>
      </c>
      <c r="H4089" t="s">
        <v>8244</v>
      </c>
      <c r="I4089" s="10">
        <f t="shared" si="445"/>
        <v>42568.742893518516</v>
      </c>
      <c r="J4089" s="10">
        <f t="shared" si="446"/>
        <v>42538.742893518516</v>
      </c>
      <c r="K4089">
        <v>1468777786</v>
      </c>
      <c r="L4089">
        <v>1466185786</v>
      </c>
      <c r="M4089" t="b">
        <v>0</v>
      </c>
      <c r="N4089">
        <v>0</v>
      </c>
      <c r="O4089" s="5">
        <f t="shared" si="441"/>
        <v>0</v>
      </c>
      <c r="P4089" t="str">
        <f t="shared" si="442"/>
        <v>Received No Donations</v>
      </c>
      <c r="Q4089" t="str">
        <f t="shared" si="443"/>
        <v>theater</v>
      </c>
      <c r="R4089" t="str">
        <f t="shared" si="444"/>
        <v>plays</v>
      </c>
      <c r="S4089" t="s">
        <v>8269</v>
      </c>
      <c r="T4089" t="b">
        <v>0</v>
      </c>
      <c r="U4089" t="str">
        <f t="shared" si="447"/>
        <v>Unsuccessful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8224</v>
      </c>
      <c r="H4090" t="s">
        <v>8245</v>
      </c>
      <c r="I4090" s="10">
        <f t="shared" si="445"/>
        <v>42020.43472222222</v>
      </c>
      <c r="J4090" s="10">
        <f t="shared" si="446"/>
        <v>41990.612546296295</v>
      </c>
      <c r="K4090">
        <v>1421403960</v>
      </c>
      <c r="L4090">
        <v>1418827324</v>
      </c>
      <c r="M4090" t="b">
        <v>0</v>
      </c>
      <c r="N4090">
        <v>3</v>
      </c>
      <c r="O4090" s="5">
        <f t="shared" si="441"/>
        <v>0.108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t="s">
        <v>8269</v>
      </c>
      <c r="T4090" t="b">
        <v>0</v>
      </c>
      <c r="U4090" t="str">
        <f t="shared" si="447"/>
        <v>Unsuccessful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8223</v>
      </c>
      <c r="H4091" t="s">
        <v>8244</v>
      </c>
      <c r="I4091" s="10">
        <f t="shared" si="445"/>
        <v>42155.732638888891</v>
      </c>
      <c r="J4091" s="10">
        <f t="shared" si="446"/>
        <v>42122.732499999998</v>
      </c>
      <c r="K4091">
        <v>1433093700</v>
      </c>
      <c r="L4091">
        <v>1430242488</v>
      </c>
      <c r="M4091" t="b">
        <v>0</v>
      </c>
      <c r="N4091">
        <v>8</v>
      </c>
      <c r="O4091" s="5">
        <f t="shared" si="441"/>
        <v>4.8000000000000001E-2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t="s">
        <v>8269</v>
      </c>
      <c r="T4091" t="b">
        <v>0</v>
      </c>
      <c r="U4091" t="str">
        <f t="shared" si="447"/>
        <v>Unsuccessful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8223</v>
      </c>
      <c r="H4092" t="s">
        <v>8244</v>
      </c>
      <c r="I4092" s="10">
        <f t="shared" si="445"/>
        <v>42223.625</v>
      </c>
      <c r="J4092" s="10">
        <f t="shared" si="446"/>
        <v>42209.67288194444</v>
      </c>
      <c r="K4092">
        <v>1438959600</v>
      </c>
      <c r="L4092">
        <v>1437754137</v>
      </c>
      <c r="M4092" t="b">
        <v>0</v>
      </c>
      <c r="N4092">
        <v>3</v>
      </c>
      <c r="O4092" s="5">
        <f t="shared" si="441"/>
        <v>3.2000000000000001E-2</v>
      </c>
      <c r="P4092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t="s">
        <v>8269</v>
      </c>
      <c r="T4092" t="b">
        <v>0</v>
      </c>
      <c r="U4092" t="str">
        <f t="shared" si="447"/>
        <v>Unsuccessful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8223</v>
      </c>
      <c r="H4093" t="s">
        <v>8244</v>
      </c>
      <c r="I4093" s="10">
        <f t="shared" si="445"/>
        <v>42020.506377314814</v>
      </c>
      <c r="J4093" s="10">
        <f t="shared" si="446"/>
        <v>41990.506377314814</v>
      </c>
      <c r="K4093">
        <v>1421410151</v>
      </c>
      <c r="L4093">
        <v>1418818151</v>
      </c>
      <c r="M4093" t="b">
        <v>0</v>
      </c>
      <c r="N4093">
        <v>8</v>
      </c>
      <c r="O4093" s="5">
        <f t="shared" si="441"/>
        <v>0.1275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t="s">
        <v>8269</v>
      </c>
      <c r="T4093" t="b">
        <v>0</v>
      </c>
      <c r="U4093" t="str">
        <f t="shared" si="447"/>
        <v>Unsuccessful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8223</v>
      </c>
      <c r="H4094" t="s">
        <v>8244</v>
      </c>
      <c r="I4094" s="10">
        <f t="shared" si="445"/>
        <v>42099.153321759259</v>
      </c>
      <c r="J4094" s="10">
        <f t="shared" si="446"/>
        <v>42039.194988425923</v>
      </c>
      <c r="K4094">
        <v>1428205247</v>
      </c>
      <c r="L4094">
        <v>1423024847</v>
      </c>
      <c r="M4094" t="b">
        <v>0</v>
      </c>
      <c r="N4094">
        <v>1</v>
      </c>
      <c r="O4094" s="5">
        <f t="shared" si="441"/>
        <v>1.8181818181818181E-4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t="s">
        <v>8269</v>
      </c>
      <c r="T4094" t="b">
        <v>0</v>
      </c>
      <c r="U4094" t="str">
        <f t="shared" si="447"/>
        <v>Unsuccessful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8224</v>
      </c>
      <c r="H4095" t="s">
        <v>8245</v>
      </c>
      <c r="I4095" s="10">
        <f t="shared" si="445"/>
        <v>42238.815891203703</v>
      </c>
      <c r="J4095" s="10">
        <f t="shared" si="446"/>
        <v>42178.815891203703</v>
      </c>
      <c r="K4095">
        <v>1440272093</v>
      </c>
      <c r="L4095">
        <v>1435088093</v>
      </c>
      <c r="M4095" t="b">
        <v>0</v>
      </c>
      <c r="N4095">
        <v>4</v>
      </c>
      <c r="O4095" s="5">
        <f t="shared" si="441"/>
        <v>2.4E-2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t="s">
        <v>8269</v>
      </c>
      <c r="T4095" t="b">
        <v>0</v>
      </c>
      <c r="U4095" t="str">
        <f t="shared" si="447"/>
        <v>Unsuccessful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8223</v>
      </c>
      <c r="H4096" t="s">
        <v>8244</v>
      </c>
      <c r="I4096" s="10">
        <f t="shared" si="445"/>
        <v>41934.207638888889</v>
      </c>
      <c r="J4096" s="10">
        <f t="shared" si="446"/>
        <v>41890.086805555555</v>
      </c>
      <c r="K4096">
        <v>1413953940</v>
      </c>
      <c r="L4096">
        <v>1410141900</v>
      </c>
      <c r="M4096" t="b">
        <v>0</v>
      </c>
      <c r="N4096">
        <v>8</v>
      </c>
      <c r="O4096" s="5">
        <f t="shared" si="441"/>
        <v>0.36499999999999999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t="s">
        <v>8269</v>
      </c>
      <c r="T4096" t="b">
        <v>0</v>
      </c>
      <c r="U4096" t="str">
        <f t="shared" si="447"/>
        <v>Unsuccessful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8237</v>
      </c>
      <c r="H4097" t="s">
        <v>8254</v>
      </c>
      <c r="I4097" s="10">
        <f t="shared" si="445"/>
        <v>42723.031828703708</v>
      </c>
      <c r="J4097" s="10">
        <f t="shared" si="446"/>
        <v>42693.031828703708</v>
      </c>
      <c r="K4097">
        <v>1482108350</v>
      </c>
      <c r="L4097">
        <v>1479516350</v>
      </c>
      <c r="M4097" t="b">
        <v>0</v>
      </c>
      <c r="N4097">
        <v>1</v>
      </c>
      <c r="O4097" s="5">
        <f t="shared" si="441"/>
        <v>2.6666666666666668E-2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t="s">
        <v>8269</v>
      </c>
      <c r="T4097" t="b">
        <v>0</v>
      </c>
      <c r="U4097" t="str">
        <f t="shared" si="447"/>
        <v>Unsuccessful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8224</v>
      </c>
      <c r="H4098" t="s">
        <v>8245</v>
      </c>
      <c r="I4098" s="10">
        <f t="shared" si="445"/>
        <v>42794.368750000001</v>
      </c>
      <c r="J4098" s="10">
        <f t="shared" si="446"/>
        <v>42750.530312499999</v>
      </c>
      <c r="K4098">
        <v>1488271860</v>
      </c>
      <c r="L4098">
        <v>1484484219</v>
      </c>
      <c r="M4098" t="b">
        <v>0</v>
      </c>
      <c r="N4098">
        <v>5</v>
      </c>
      <c r="O4098" s="5">
        <f t="shared" ref="O4098:O4115" si="448">E4098/D4098</f>
        <v>0.11428571428571428</v>
      </c>
      <c r="P4098">
        <f t="shared" ref="P4098:P4115" si="449">IFERROR((E4098/N4098),"Received No Donations")</f>
        <v>80</v>
      </c>
      <c r="Q4098" t="str">
        <f t="shared" ref="Q4098:Q4115" si="450">LEFT(S4098,FIND("/",S4098)-1)</f>
        <v>theater</v>
      </c>
      <c r="R4098" t="str">
        <f t="shared" ref="R4098:R4115" si="451">RIGHT(S4098,LEN(S4098)-FIND("/",S4098))</f>
        <v>plays</v>
      </c>
      <c r="S4098" t="s">
        <v>8269</v>
      </c>
      <c r="T4098" t="b">
        <v>0</v>
      </c>
      <c r="U4098" t="str">
        <f t="shared" si="447"/>
        <v>Unsuccessful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8224</v>
      </c>
      <c r="H4099" t="s">
        <v>8245</v>
      </c>
      <c r="I4099" s="10">
        <f t="shared" ref="I4099:I4115" si="452">((K4099/86400)/IF(LEN(K4099)=13,1000,1))+DATE(1970,1,1)</f>
        <v>42400.996527777781</v>
      </c>
      <c r="J4099" s="10">
        <f t="shared" ref="J4099:J4115" si="453">((L4099/86400)/IF(LEN(L4099)=13,1000,1))+DATE(1970,1,1)</f>
        <v>42344.824502314819</v>
      </c>
      <c r="K4099">
        <v>1454284500</v>
      </c>
      <c r="L4099">
        <v>1449431237</v>
      </c>
      <c r="M4099" t="b">
        <v>0</v>
      </c>
      <c r="N4099">
        <v>0</v>
      </c>
      <c r="O4099" s="5">
        <f t="shared" si="448"/>
        <v>0</v>
      </c>
      <c r="P4099" t="str">
        <f t="shared" si="449"/>
        <v>Received No Donations</v>
      </c>
      <c r="Q4099" t="str">
        <f t="shared" si="450"/>
        <v>theater</v>
      </c>
      <c r="R4099" t="str">
        <f t="shared" si="451"/>
        <v>plays</v>
      </c>
      <c r="S4099" t="s">
        <v>8269</v>
      </c>
      <c r="T4099" t="b">
        <v>0</v>
      </c>
      <c r="U4099" t="str">
        <f t="shared" ref="U4099:U4115" si="454">IF(F4099="successful","Successful","Unsuccessful")</f>
        <v>Unsuccessful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8223</v>
      </c>
      <c r="H4100" t="s">
        <v>8244</v>
      </c>
      <c r="I4100" s="10">
        <f t="shared" si="452"/>
        <v>42525.722187499996</v>
      </c>
      <c r="J4100" s="10">
        <f t="shared" si="453"/>
        <v>42495.722187499996</v>
      </c>
      <c r="K4100">
        <v>1465060797</v>
      </c>
      <c r="L4100">
        <v>1462468797</v>
      </c>
      <c r="M4100" t="b">
        <v>0</v>
      </c>
      <c r="N4100">
        <v>0</v>
      </c>
      <c r="O4100" s="5">
        <f t="shared" si="448"/>
        <v>0</v>
      </c>
      <c r="P4100" t="str">
        <f t="shared" si="449"/>
        <v>Received No Donations</v>
      </c>
      <c r="Q4100" t="str">
        <f t="shared" si="450"/>
        <v>theater</v>
      </c>
      <c r="R4100" t="str">
        <f t="shared" si="451"/>
        <v>plays</v>
      </c>
      <c r="S4100" t="s">
        <v>8269</v>
      </c>
      <c r="T4100" t="b">
        <v>0</v>
      </c>
      <c r="U4100" t="str">
        <f t="shared" si="454"/>
        <v>Unsuccessful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8223</v>
      </c>
      <c r="H4101" t="s">
        <v>8244</v>
      </c>
      <c r="I4101" s="10">
        <f t="shared" si="452"/>
        <v>42615.850381944445</v>
      </c>
      <c r="J4101" s="10">
        <f t="shared" si="453"/>
        <v>42570.850381944445</v>
      </c>
      <c r="K4101">
        <v>1472847873</v>
      </c>
      <c r="L4101">
        <v>1468959873</v>
      </c>
      <c r="M4101" t="b">
        <v>0</v>
      </c>
      <c r="N4101">
        <v>1</v>
      </c>
      <c r="O4101" s="5">
        <f t="shared" si="448"/>
        <v>1.1111111111111112E-2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t="s">
        <v>8269</v>
      </c>
      <c r="T4101" t="b">
        <v>0</v>
      </c>
      <c r="U4101" t="str">
        <f t="shared" si="454"/>
        <v>Unsuccessful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8223</v>
      </c>
      <c r="H4102" t="s">
        <v>8244</v>
      </c>
      <c r="I4102" s="10">
        <f t="shared" si="452"/>
        <v>41937.124884259261</v>
      </c>
      <c r="J4102" s="10">
        <f t="shared" si="453"/>
        <v>41927.124884259261</v>
      </c>
      <c r="K4102">
        <v>1414205990</v>
      </c>
      <c r="L4102">
        <v>1413341990</v>
      </c>
      <c r="M4102" t="b">
        <v>0</v>
      </c>
      <c r="N4102">
        <v>0</v>
      </c>
      <c r="O4102" s="5">
        <f t="shared" si="448"/>
        <v>0</v>
      </c>
      <c r="P4102" t="str">
        <f t="shared" si="449"/>
        <v>Received No Donations</v>
      </c>
      <c r="Q4102" t="str">
        <f t="shared" si="450"/>
        <v>theater</v>
      </c>
      <c r="R4102" t="str">
        <f t="shared" si="451"/>
        <v>plays</v>
      </c>
      <c r="S4102" t="s">
        <v>8269</v>
      </c>
      <c r="T4102" t="b">
        <v>0</v>
      </c>
      <c r="U4102" t="str">
        <f t="shared" si="454"/>
        <v>Unsuccessful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8223</v>
      </c>
      <c r="H4103" t="s">
        <v>8244</v>
      </c>
      <c r="I4103" s="10">
        <f t="shared" si="452"/>
        <v>42760.903726851851</v>
      </c>
      <c r="J4103" s="10">
        <f t="shared" si="453"/>
        <v>42730.903726851851</v>
      </c>
      <c r="K4103">
        <v>1485380482</v>
      </c>
      <c r="L4103">
        <v>1482788482</v>
      </c>
      <c r="M4103" t="b">
        <v>0</v>
      </c>
      <c r="N4103">
        <v>0</v>
      </c>
      <c r="O4103" s="5">
        <f t="shared" si="448"/>
        <v>0</v>
      </c>
      <c r="P4103" t="str">
        <f t="shared" si="449"/>
        <v>Received No Donations</v>
      </c>
      <c r="Q4103" t="str">
        <f t="shared" si="450"/>
        <v>theater</v>
      </c>
      <c r="R4103" t="str">
        <f t="shared" si="451"/>
        <v>plays</v>
      </c>
      <c r="S4103" t="s">
        <v>8269</v>
      </c>
      <c r="T4103" t="b">
        <v>0</v>
      </c>
      <c r="U4103" t="str">
        <f t="shared" si="454"/>
        <v>Unsuccessful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8223</v>
      </c>
      <c r="H4104" t="s">
        <v>8244</v>
      </c>
      <c r="I4104" s="10">
        <f t="shared" si="452"/>
        <v>42505.848067129627</v>
      </c>
      <c r="J4104" s="10">
        <f t="shared" si="453"/>
        <v>42475.848067129627</v>
      </c>
      <c r="K4104">
        <v>1463343673</v>
      </c>
      <c r="L4104">
        <v>1460751673</v>
      </c>
      <c r="M4104" t="b">
        <v>0</v>
      </c>
      <c r="N4104">
        <v>6</v>
      </c>
      <c r="O4104" s="5">
        <f t="shared" si="448"/>
        <v>0.27400000000000002</v>
      </c>
      <c r="P4104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t="s">
        <v>8269</v>
      </c>
      <c r="T4104" t="b">
        <v>0</v>
      </c>
      <c r="U4104" t="str">
        <f t="shared" si="454"/>
        <v>Unsuccessful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8223</v>
      </c>
      <c r="H4105" t="s">
        <v>8244</v>
      </c>
      <c r="I4105" s="10">
        <f t="shared" si="452"/>
        <v>42242.772222222222</v>
      </c>
      <c r="J4105" s="10">
        <f t="shared" si="453"/>
        <v>42188.83293981482</v>
      </c>
      <c r="K4105">
        <v>1440613920</v>
      </c>
      <c r="L4105">
        <v>1435953566</v>
      </c>
      <c r="M4105" t="b">
        <v>0</v>
      </c>
      <c r="N4105">
        <v>6</v>
      </c>
      <c r="O4105" s="5">
        <f t="shared" si="448"/>
        <v>0.1</v>
      </c>
      <c r="P410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t="s">
        <v>8269</v>
      </c>
      <c r="T4105" t="b">
        <v>0</v>
      </c>
      <c r="U4105" t="str">
        <f t="shared" si="454"/>
        <v>Unsuccessful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8225</v>
      </c>
      <c r="H4106" t="s">
        <v>8246</v>
      </c>
      <c r="I4106" s="10">
        <f t="shared" si="452"/>
        <v>42670.278171296297</v>
      </c>
      <c r="J4106" s="10">
        <f t="shared" si="453"/>
        <v>42640.278171296297</v>
      </c>
      <c r="K4106">
        <v>1477550434</v>
      </c>
      <c r="L4106">
        <v>1474958434</v>
      </c>
      <c r="M4106" t="b">
        <v>0</v>
      </c>
      <c r="N4106">
        <v>14</v>
      </c>
      <c r="O4106" s="5">
        <f t="shared" si="448"/>
        <v>0.21366666666666667</v>
      </c>
      <c r="P4106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t="s">
        <v>8269</v>
      </c>
      <c r="T4106" t="b">
        <v>0</v>
      </c>
      <c r="U4106" t="str">
        <f t="shared" si="454"/>
        <v>Unsuccessful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8237</v>
      </c>
      <c r="H4107" t="s">
        <v>8254</v>
      </c>
      <c r="I4107" s="10">
        <f t="shared" si="452"/>
        <v>42730.010520833333</v>
      </c>
      <c r="J4107" s="10">
        <f t="shared" si="453"/>
        <v>42697.010520833333</v>
      </c>
      <c r="K4107">
        <v>1482711309</v>
      </c>
      <c r="L4107">
        <v>1479860109</v>
      </c>
      <c r="M4107" t="b">
        <v>0</v>
      </c>
      <c r="N4107">
        <v>6</v>
      </c>
      <c r="O4107" s="5">
        <f t="shared" si="448"/>
        <v>6.9696969696969702E-2</v>
      </c>
      <c r="P410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t="s">
        <v>8269</v>
      </c>
      <c r="T4107" t="b">
        <v>0</v>
      </c>
      <c r="U4107" t="str">
        <f t="shared" si="454"/>
        <v>Unsuccessful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8223</v>
      </c>
      <c r="H4108" t="s">
        <v>8244</v>
      </c>
      <c r="I4108" s="10">
        <f t="shared" si="452"/>
        <v>42096.041666666672</v>
      </c>
      <c r="J4108" s="10">
        <f t="shared" si="453"/>
        <v>42053.049375000002</v>
      </c>
      <c r="K4108">
        <v>1427936400</v>
      </c>
      <c r="L4108">
        <v>1424221866</v>
      </c>
      <c r="M4108" t="b">
        <v>0</v>
      </c>
      <c r="N4108">
        <v>33</v>
      </c>
      <c r="O4108" s="5">
        <f t="shared" si="448"/>
        <v>0.70599999999999996</v>
      </c>
      <c r="P4108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t="s">
        <v>8269</v>
      </c>
      <c r="T4108" t="b">
        <v>0</v>
      </c>
      <c r="U4108" t="str">
        <f t="shared" si="454"/>
        <v>Unsuccessful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8223</v>
      </c>
      <c r="H4109" t="s">
        <v>8244</v>
      </c>
      <c r="I4109" s="10">
        <f t="shared" si="452"/>
        <v>41906.916678240741</v>
      </c>
      <c r="J4109" s="10">
        <f t="shared" si="453"/>
        <v>41883.916678240741</v>
      </c>
      <c r="K4109">
        <v>1411596001</v>
      </c>
      <c r="L4109">
        <v>1409608801</v>
      </c>
      <c r="M4109" t="b">
        <v>0</v>
      </c>
      <c r="N4109">
        <v>4</v>
      </c>
      <c r="O4109" s="5">
        <f t="shared" si="448"/>
        <v>2.0500000000000001E-2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t="s">
        <v>8269</v>
      </c>
      <c r="T4109" t="b">
        <v>0</v>
      </c>
      <c r="U4109" t="str">
        <f t="shared" si="454"/>
        <v>Unsuccessful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8223</v>
      </c>
      <c r="H4110" t="s">
        <v>8244</v>
      </c>
      <c r="I4110" s="10">
        <f t="shared" si="452"/>
        <v>42797.208333333328</v>
      </c>
      <c r="J4110" s="10">
        <f t="shared" si="453"/>
        <v>42767.031678240739</v>
      </c>
      <c r="K4110">
        <v>1488517200</v>
      </c>
      <c r="L4110">
        <v>1485909937</v>
      </c>
      <c r="M4110" t="b">
        <v>0</v>
      </c>
      <c r="N4110">
        <v>1</v>
      </c>
      <c r="O4110" s="5">
        <f t="shared" si="448"/>
        <v>1.9666666666666666E-2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t="s">
        <v>8269</v>
      </c>
      <c r="T4110" t="b">
        <v>0</v>
      </c>
      <c r="U4110" t="str">
        <f t="shared" si="454"/>
        <v>Unsuccessful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8224</v>
      </c>
      <c r="H4111" t="s">
        <v>8245</v>
      </c>
      <c r="I4111" s="10">
        <f t="shared" si="452"/>
        <v>42337.581064814818</v>
      </c>
      <c r="J4111" s="10">
        <f t="shared" si="453"/>
        <v>42307.539398148147</v>
      </c>
      <c r="K4111">
        <v>1448805404</v>
      </c>
      <c r="L4111">
        <v>1446209804</v>
      </c>
      <c r="M4111" t="b">
        <v>0</v>
      </c>
      <c r="N4111">
        <v>0</v>
      </c>
      <c r="O4111" s="5">
        <f t="shared" si="448"/>
        <v>0</v>
      </c>
      <c r="P4111" t="str">
        <f t="shared" si="449"/>
        <v>Received No Donations</v>
      </c>
      <c r="Q4111" t="str">
        <f t="shared" si="450"/>
        <v>theater</v>
      </c>
      <c r="R4111" t="str">
        <f t="shared" si="451"/>
        <v>plays</v>
      </c>
      <c r="S4111" t="s">
        <v>8269</v>
      </c>
      <c r="T4111" t="b">
        <v>0</v>
      </c>
      <c r="U4111" t="str">
        <f t="shared" si="454"/>
        <v>Unsuccessful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8224</v>
      </c>
      <c r="H4112" t="s">
        <v>8245</v>
      </c>
      <c r="I4112" s="10">
        <f t="shared" si="452"/>
        <v>42572.626747685186</v>
      </c>
      <c r="J4112" s="10">
        <f t="shared" si="453"/>
        <v>42512.626747685186</v>
      </c>
      <c r="K4112">
        <v>1469113351</v>
      </c>
      <c r="L4112">
        <v>1463929351</v>
      </c>
      <c r="M4112" t="b">
        <v>0</v>
      </c>
      <c r="N4112">
        <v>6</v>
      </c>
      <c r="O4112" s="5">
        <f t="shared" si="448"/>
        <v>0.28666666666666668</v>
      </c>
      <c r="P4112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t="s">
        <v>8269</v>
      </c>
      <c r="T4112" t="b">
        <v>0</v>
      </c>
      <c r="U4112" t="str">
        <f t="shared" si="454"/>
        <v>Unsuccessful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8223</v>
      </c>
      <c r="H4113" t="s">
        <v>8244</v>
      </c>
      <c r="I4113" s="10">
        <f t="shared" si="452"/>
        <v>42059.135879629626</v>
      </c>
      <c r="J4113" s="10">
        <f t="shared" si="453"/>
        <v>42029.135879629626</v>
      </c>
      <c r="K4113">
        <v>1424747740</v>
      </c>
      <c r="L4113">
        <v>1422155740</v>
      </c>
      <c r="M4113" t="b">
        <v>0</v>
      </c>
      <c r="N4113">
        <v>6</v>
      </c>
      <c r="O4113" s="5">
        <f t="shared" si="448"/>
        <v>3.1333333333333331E-2</v>
      </c>
      <c r="P411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t="s">
        <v>8269</v>
      </c>
      <c r="T4113" t="b">
        <v>0</v>
      </c>
      <c r="U4113" t="str">
        <f t="shared" si="454"/>
        <v>Unsuccessful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8240</v>
      </c>
      <c r="H4114" t="s">
        <v>8247</v>
      </c>
      <c r="I4114" s="10">
        <f t="shared" si="452"/>
        <v>42428</v>
      </c>
      <c r="J4114" s="10">
        <f t="shared" si="453"/>
        <v>42400.946597222224</v>
      </c>
      <c r="K4114">
        <v>1456617600</v>
      </c>
      <c r="L4114">
        <v>1454280186</v>
      </c>
      <c r="M4114" t="b">
        <v>0</v>
      </c>
      <c r="N4114">
        <v>1</v>
      </c>
      <c r="O4114" s="5">
        <f t="shared" si="448"/>
        <v>4.0000000000000002E-4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t="s">
        <v>8269</v>
      </c>
      <c r="T4114" t="b">
        <v>0</v>
      </c>
      <c r="U4114" t="str">
        <f t="shared" si="454"/>
        <v>Unsuccessful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8223</v>
      </c>
      <c r="H4115" t="s">
        <v>8244</v>
      </c>
      <c r="I4115" s="10">
        <f t="shared" si="452"/>
        <v>42377.273611111115</v>
      </c>
      <c r="J4115" s="10">
        <f t="shared" si="453"/>
        <v>42358.573182870372</v>
      </c>
      <c r="K4115">
        <v>1452234840</v>
      </c>
      <c r="L4115">
        <v>1450619123</v>
      </c>
      <c r="M4115" t="b">
        <v>0</v>
      </c>
      <c r="N4115">
        <v>3</v>
      </c>
      <c r="O4115" s="5">
        <f t="shared" si="448"/>
        <v>2E-3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t="s">
        <v>8269</v>
      </c>
      <c r="T4115" t="b">
        <v>0</v>
      </c>
      <c r="U4115" t="str">
        <f t="shared" si="454"/>
        <v>Unsuccessful</v>
      </c>
    </row>
  </sheetData>
  <autoFilter ref="A1:S4115" xr:uid="{79AE6110-9C1E-4A82-8D12-7502AC1B6981}"/>
  <conditionalFormatting sqref="F1:F1048576">
    <cfRule type="containsText" dxfId="48" priority="42" operator="containsText" text="live">
      <formula>NOT(ISERROR(SEARCH("live",F1)))</formula>
    </cfRule>
    <cfRule type="containsText" dxfId="47" priority="43" operator="containsText" text="canceled">
      <formula>NOT(ISERROR(SEARCH("canceled",F1)))</formula>
    </cfRule>
    <cfRule type="containsText" dxfId="46" priority="44" operator="containsText" text="failed">
      <formula>NOT(ISERROR(SEARCH("failed",F1)))</formula>
    </cfRule>
    <cfRule type="containsText" dxfId="45" priority="45" operator="containsText" text="successful">
      <formula>NOT(ISERROR(SEARCH("successful",F1)))</formula>
    </cfRule>
  </conditionalFormatting>
  <conditionalFormatting sqref="O2:O4115">
    <cfRule type="colorScale" priority="40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E1:E1048576">
    <cfRule type="expression" dxfId="44" priority="27">
      <formula>$H1="SGD"</formula>
    </cfRule>
    <cfRule type="expression" dxfId="43" priority="28">
      <formula>$H1="SEK"</formula>
    </cfRule>
    <cfRule type="expression" dxfId="42" priority="29">
      <formula>$H1="NZD"</formula>
    </cfRule>
    <cfRule type="expression" dxfId="41" priority="30">
      <formula>$H1="NOK"</formula>
    </cfRule>
    <cfRule type="expression" dxfId="40" priority="31">
      <formula>$H1="MXN"</formula>
    </cfRule>
    <cfRule type="expression" dxfId="39" priority="32">
      <formula>$H1="HKD"</formula>
    </cfRule>
    <cfRule type="expression" dxfId="38" priority="33">
      <formula>$H1="GBP"</formula>
    </cfRule>
    <cfRule type="expression" dxfId="37" priority="34">
      <formula>$H1="EUR"</formula>
    </cfRule>
    <cfRule type="expression" dxfId="36" priority="35">
      <formula>$H1="DKK"</formula>
    </cfRule>
    <cfRule type="expression" dxfId="35" priority="36">
      <formula>$H1="CHF"</formula>
    </cfRule>
    <cfRule type="expression" dxfId="34" priority="37">
      <formula>$H1="CAD"</formula>
    </cfRule>
    <cfRule type="expression" dxfId="33" priority="38">
      <formula>$H1="AUD"</formula>
    </cfRule>
    <cfRule type="expression" dxfId="32" priority="39">
      <formula>$H1="USD"</formula>
    </cfRule>
  </conditionalFormatting>
  <conditionalFormatting sqref="P1:Q1048576">
    <cfRule type="expression" dxfId="31" priority="14">
      <formula>$H1="SGD"</formula>
    </cfRule>
    <cfRule type="expression" dxfId="30" priority="15">
      <formula>$H1="SEK"</formula>
    </cfRule>
    <cfRule type="expression" dxfId="29" priority="16">
      <formula>$H1="NZD"</formula>
    </cfRule>
    <cfRule type="expression" dxfId="28" priority="17">
      <formula>$H1="NOK"</formula>
    </cfRule>
    <cfRule type="expression" dxfId="27" priority="18">
      <formula>$H1="MXN"</formula>
    </cfRule>
    <cfRule type="expression" dxfId="26" priority="19">
      <formula>$H1="HKD"</formula>
    </cfRule>
    <cfRule type="expression" dxfId="25" priority="20">
      <formula>$H1="GBP"</formula>
    </cfRule>
    <cfRule type="expression" dxfId="24" priority="21">
      <formula>$H1="EUR"</formula>
    </cfRule>
    <cfRule type="expression" dxfId="23" priority="22">
      <formula>$H1="DKK"</formula>
    </cfRule>
    <cfRule type="expression" dxfId="22" priority="23">
      <formula>$H1="CHF"</formula>
    </cfRule>
    <cfRule type="expression" dxfId="21" priority="24">
      <formula>$H1="CAD"</formula>
    </cfRule>
    <cfRule type="expression" dxfId="20" priority="25">
      <formula>$H1="AUD"</formula>
    </cfRule>
    <cfRule type="expression" dxfId="19" priority="26">
      <formula>$H1="USD"</formula>
    </cfRule>
  </conditionalFormatting>
  <conditionalFormatting sqref="D2:D4115">
    <cfRule type="expression" dxfId="12" priority="1">
      <formula>$H2="SGD"</formula>
    </cfRule>
    <cfRule type="expression" dxfId="11" priority="2">
      <formula>$H2="SEK"</formula>
    </cfRule>
    <cfRule type="expression" dxfId="10" priority="3">
      <formula>$H2="NZD"</formula>
    </cfRule>
    <cfRule type="expression" dxfId="9" priority="4">
      <formula>$H2="NOK"</formula>
    </cfRule>
    <cfRule type="expression" dxfId="8" priority="5">
      <formula>$H2="MXN"</formula>
    </cfRule>
    <cfRule type="expression" dxfId="7" priority="6">
      <formula>$H2="HKD"</formula>
    </cfRule>
    <cfRule type="expression" dxfId="6" priority="7">
      <formula>$H2="GBP"</formula>
    </cfRule>
    <cfRule type="expression" dxfId="5" priority="8">
      <formula>$H2="EUR"</formula>
    </cfRule>
    <cfRule type="expression" dxfId="4" priority="9">
      <formula>$H2="DKK"</formula>
    </cfRule>
    <cfRule type="expression" dxfId="3" priority="10">
      <formula>$H2="CHF"</formula>
    </cfRule>
    <cfRule type="expression" dxfId="2" priority="11">
      <formula>$H2="CAD"</formula>
    </cfRule>
    <cfRule type="expression" dxfId="1" priority="12">
      <formula>$H2="AUD"</formula>
    </cfRule>
    <cfRule type="expression" dxfId="0" priority="13">
      <formula>$H2="USD"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B5003-7AC9-4856-8E49-3CDE676A733F}">
  <sheetPr codeName="Sheet2"/>
  <dimension ref="A1:K13"/>
  <sheetViews>
    <sheetView topLeftCell="B4" workbookViewId="0">
      <selection activeCell="G2" sqref="E2:G13"/>
    </sheetView>
  </sheetViews>
  <sheetFormatPr defaultRowHeight="15" x14ac:dyDescent="0.25"/>
  <cols>
    <col min="4" max="4" width="36.140625" bestFit="1" customWidth="1"/>
    <col min="5" max="5" width="18.140625" bestFit="1" customWidth="1"/>
    <col min="6" max="6" width="14.28515625" bestFit="1" customWidth="1"/>
    <col min="7" max="7" width="17" bestFit="1" customWidth="1"/>
    <col min="8" max="8" width="13.140625" bestFit="1" customWidth="1"/>
    <col min="9" max="9" width="20.85546875" bestFit="1" customWidth="1"/>
    <col min="10" max="10" width="17" bestFit="1" customWidth="1"/>
    <col min="11" max="11" width="19.85546875" bestFit="1" customWidth="1"/>
  </cols>
  <sheetData>
    <row r="1" spans="1:11" x14ac:dyDescent="0.25">
      <c r="A1" s="12" t="s">
        <v>8387</v>
      </c>
      <c r="D1" t="s">
        <v>8386</v>
      </c>
      <c r="E1" t="s">
        <v>8388</v>
      </c>
      <c r="F1" t="s">
        <v>8389</v>
      </c>
      <c r="G1" t="s">
        <v>8390</v>
      </c>
      <c r="H1" t="s">
        <v>8391</v>
      </c>
      <c r="I1" t="s">
        <v>8392</v>
      </c>
      <c r="J1" t="s">
        <v>8393</v>
      </c>
      <c r="K1" t="s">
        <v>8394</v>
      </c>
    </row>
    <row r="2" spans="1:11" x14ac:dyDescent="0.25">
      <c r="D2" t="s">
        <v>8405</v>
      </c>
      <c r="E2">
        <f>COUNTIFS(Sheet1!$F:$F,"successful",Sheet1!$D:$D,"&lt;1000")</f>
        <v>322</v>
      </c>
      <c r="F2">
        <f>COUNTIFS(Sheet1!$F:$F,"failed",Sheet1!$D:$D,"&lt;1000")</f>
        <v>113</v>
      </c>
      <c r="G2">
        <f>COUNTIFS(Sheet1!$F:$F,"canceled",Sheet1!$D:$D,"&lt;1000")</f>
        <v>18</v>
      </c>
      <c r="H2">
        <f>SUM(E2:G2)</f>
        <v>453</v>
      </c>
      <c r="I2" s="5">
        <f>E2/$H2</f>
        <v>0.71081677704194257</v>
      </c>
      <c r="J2" s="5">
        <f t="shared" ref="J2:K2" si="0">F2/$H2</f>
        <v>0.24944812362030905</v>
      </c>
      <c r="K2" s="5">
        <f t="shared" si="0"/>
        <v>3.9735099337748346E-2</v>
      </c>
    </row>
    <row r="3" spans="1:11" x14ac:dyDescent="0.25">
      <c r="D3" t="s">
        <v>8395</v>
      </c>
      <c r="E3">
        <f>COUNTIFS(Sheet1!$F:$F,"successful",Sheet1!$D:$D,"&gt;=1000",Sheet1!$D:$D,"&lt;=4999")</f>
        <v>932</v>
      </c>
      <c r="F3">
        <f>COUNTIFS(Sheet1!$F:$F,"failed",Sheet1!$D:$D,"&gt;=1000",Sheet1!$D:$D,"&lt;=4999")</f>
        <v>420</v>
      </c>
      <c r="G3">
        <f>COUNTIFS(Sheet1!$F:$F,"canceled",Sheet1!$D:$D,"&gt;=1000",Sheet1!$D:$D,"&lt;=4999")</f>
        <v>60</v>
      </c>
      <c r="H3">
        <f t="shared" ref="H3:H13" si="1">SUM(E3:G3)</f>
        <v>1412</v>
      </c>
      <c r="I3" s="5">
        <f t="shared" ref="I3:I13" si="2">E3/$H3</f>
        <v>0.66005665722379603</v>
      </c>
      <c r="J3" s="5">
        <f t="shared" ref="J3:J13" si="3">F3/$H3</f>
        <v>0.29745042492917845</v>
      </c>
      <c r="K3" s="5">
        <f t="shared" ref="K3:K13" si="4">G3/$H3</f>
        <v>4.2492917847025496E-2</v>
      </c>
    </row>
    <row r="4" spans="1:11" x14ac:dyDescent="0.25">
      <c r="D4" t="s">
        <v>8396</v>
      </c>
      <c r="E4">
        <f>COUNTIFS(Sheet1!$F:$F,"successful",Sheet1!$D:$D,"&gt;=5000",Sheet1!$D:$D,"&lt;=9999")</f>
        <v>381</v>
      </c>
      <c r="F4">
        <f>COUNTIFS(Sheet1!$F:$F,"failed",Sheet1!$D:$D,"&gt;=5000",Sheet1!$D:$D,"&lt;=9999")</f>
        <v>283</v>
      </c>
      <c r="G4">
        <f>COUNTIFS(Sheet1!$F:$F,"canceled",Sheet1!$D:$D,"&gt;=5000",Sheet1!$D:$D,"&lt;=9999")</f>
        <v>52</v>
      </c>
      <c r="H4">
        <f t="shared" si="1"/>
        <v>716</v>
      </c>
      <c r="I4" s="5">
        <f t="shared" si="2"/>
        <v>0.53212290502793291</v>
      </c>
      <c r="J4" s="5">
        <f t="shared" si="3"/>
        <v>0.39525139664804471</v>
      </c>
      <c r="K4" s="5">
        <f t="shared" si="4"/>
        <v>7.2625698324022353E-2</v>
      </c>
    </row>
    <row r="5" spans="1:11" x14ac:dyDescent="0.25">
      <c r="D5" t="s">
        <v>8397</v>
      </c>
      <c r="E5">
        <f>COUNTIFS(Sheet1!$F:$F,"successful",Sheet1!$D:$D,"&gt;=1000",Sheet1!$D:$D,"&lt;=14999")</f>
        <v>1481</v>
      </c>
      <c r="F5">
        <f>COUNTIFS(Sheet1!$F:$F,"failed",Sheet1!$D:$D,"&gt;=1000",Sheet1!$D:$D,"&lt;=14999")</f>
        <v>847</v>
      </c>
      <c r="G5">
        <f>COUNTIFS(Sheet1!$F:$F,"canceled",Sheet1!$D:$D,"&gt;=1000",Sheet1!$D:$D,"&lt;=14999")</f>
        <v>152</v>
      </c>
      <c r="H5">
        <f t="shared" si="1"/>
        <v>2480</v>
      </c>
      <c r="I5" s="5">
        <f t="shared" si="2"/>
        <v>0.5971774193548387</v>
      </c>
      <c r="J5" s="5">
        <f t="shared" si="3"/>
        <v>0.34153225806451615</v>
      </c>
      <c r="K5" s="5">
        <f t="shared" si="4"/>
        <v>6.1290322580645158E-2</v>
      </c>
    </row>
    <row r="6" spans="1:11" x14ac:dyDescent="0.25">
      <c r="D6" t="s">
        <v>8398</v>
      </c>
      <c r="E6">
        <f>COUNTIFS(Sheet1!$F:$F,"successful",Sheet1!$D:$D,"&gt;=15000",Sheet1!$D:$D,"&lt;=19999")</f>
        <v>94</v>
      </c>
      <c r="F6">
        <f>COUNTIFS(Sheet1!$F:$F,"failed",Sheet1!$D:$D,"&gt;=15000",Sheet1!$D:$D,"&lt;=19999")</f>
        <v>90</v>
      </c>
      <c r="G6">
        <f>COUNTIFS(Sheet1!$F:$F,"canceled",Sheet1!$D:$D,"&gt;=15000",Sheet1!$D:$D,"&lt;=19999")</f>
        <v>17</v>
      </c>
      <c r="H6">
        <f t="shared" si="1"/>
        <v>201</v>
      </c>
      <c r="I6" s="5">
        <f t="shared" si="2"/>
        <v>0.46766169154228854</v>
      </c>
      <c r="J6" s="5">
        <f t="shared" si="3"/>
        <v>0.44776119402985076</v>
      </c>
      <c r="K6" s="5">
        <f t="shared" si="4"/>
        <v>8.45771144278607E-2</v>
      </c>
    </row>
    <row r="7" spans="1:11" x14ac:dyDescent="0.25">
      <c r="D7" t="s">
        <v>8399</v>
      </c>
      <c r="E7">
        <f>COUNTIFS(Sheet1!$F:$F,"successful",Sheet1!$D:$D,"&gt;=20000",Sheet1!$D:$D,"&lt;=24999")</f>
        <v>62</v>
      </c>
      <c r="F7">
        <f>COUNTIFS(Sheet1!$F:$F,"failed",Sheet1!$D:$D,"&gt;=20000",Sheet1!$D:$D,"&lt;=24999")</f>
        <v>72</v>
      </c>
      <c r="G7">
        <f>COUNTIFS(Sheet1!$F:$F,"canceled",Sheet1!$D:$D,"&gt;=20000",Sheet1!$D:$D,"&lt;=24999")</f>
        <v>14</v>
      </c>
      <c r="H7">
        <f t="shared" si="1"/>
        <v>148</v>
      </c>
      <c r="I7" s="5">
        <f t="shared" si="2"/>
        <v>0.41891891891891891</v>
      </c>
      <c r="J7" s="5">
        <f t="shared" si="3"/>
        <v>0.48648648648648651</v>
      </c>
      <c r="K7" s="5">
        <f t="shared" si="4"/>
        <v>9.45945945945946E-2</v>
      </c>
    </row>
    <row r="8" spans="1:11" x14ac:dyDescent="0.25">
      <c r="D8" t="s">
        <v>8400</v>
      </c>
      <c r="E8">
        <f>COUNTIFS(Sheet1!$F:$F,"successful",Sheet1!$D:$D,"&gt;=25000",Sheet1!$D:$D,"&lt;=29999")</f>
        <v>55</v>
      </c>
      <c r="F8">
        <f>COUNTIFS(Sheet1!$F:$F,"failed",Sheet1!$D:$D,"&gt;=25000",Sheet1!$D:$D,"&lt;=29999")</f>
        <v>64</v>
      </c>
      <c r="G8">
        <f>COUNTIFS(Sheet1!$F:$F,"canceled",Sheet1!$D:$D,"&gt;=25000",Sheet1!$D:$D,"&lt;=29999")</f>
        <v>18</v>
      </c>
      <c r="H8">
        <f t="shared" si="1"/>
        <v>137</v>
      </c>
      <c r="I8" s="5">
        <f t="shared" si="2"/>
        <v>0.40145985401459855</v>
      </c>
      <c r="J8" s="5">
        <f t="shared" si="3"/>
        <v>0.46715328467153283</v>
      </c>
      <c r="K8" s="5">
        <f t="shared" si="4"/>
        <v>0.13138686131386862</v>
      </c>
    </row>
    <row r="9" spans="1:11" x14ac:dyDescent="0.25">
      <c r="D9" t="s">
        <v>8401</v>
      </c>
      <c r="E9">
        <f>COUNTIFS(Sheet1!$F:$F,"successful",Sheet1!$D:$D,"&gt;=30000",Sheet1!$D:$D,"&lt;=34999")</f>
        <v>32</v>
      </c>
      <c r="F9">
        <f>COUNTIFS(Sheet1!$F:$F,"failed",Sheet1!$D:$D,"&gt;=30000",Sheet1!$D:$D,"&lt;=34999")</f>
        <v>37</v>
      </c>
      <c r="G9">
        <f>COUNTIFS(Sheet1!$F:$F,"canceled",Sheet1!$D:$D,"&gt;=30000",Sheet1!$D:$D,"&lt;=34999")</f>
        <v>13</v>
      </c>
      <c r="H9">
        <f t="shared" si="1"/>
        <v>82</v>
      </c>
      <c r="I9" s="5">
        <f t="shared" si="2"/>
        <v>0.3902439024390244</v>
      </c>
      <c r="J9" s="5">
        <f t="shared" si="3"/>
        <v>0.45121951219512196</v>
      </c>
      <c r="K9" s="5">
        <f t="shared" si="4"/>
        <v>0.15853658536585366</v>
      </c>
    </row>
    <row r="10" spans="1:11" x14ac:dyDescent="0.25">
      <c r="D10" t="s">
        <v>8402</v>
      </c>
      <c r="E10">
        <f>COUNTIFS(Sheet1!$F:$F,"successful",Sheet1!$D:$D,"&gt;=35000",Sheet1!$D:$D,"&lt;=39999")</f>
        <v>26</v>
      </c>
      <c r="F10">
        <f>COUNTIFS(Sheet1!$F:$F,"failed",Sheet1!$D:$D,"&gt;=35000",Sheet1!$D:$D,"&lt;=39999")</f>
        <v>22</v>
      </c>
      <c r="G10">
        <f>COUNTIFS(Sheet1!$F:$F,"canceled",Sheet1!$D:$D,"&gt;=35000",Sheet1!$D:$D,"&lt;=39999")</f>
        <v>7</v>
      </c>
      <c r="H10">
        <f t="shared" si="1"/>
        <v>55</v>
      </c>
      <c r="I10" s="5">
        <f t="shared" si="2"/>
        <v>0.47272727272727272</v>
      </c>
      <c r="J10" s="5">
        <f t="shared" si="3"/>
        <v>0.4</v>
      </c>
      <c r="K10" s="5">
        <f t="shared" si="4"/>
        <v>0.12727272727272726</v>
      </c>
    </row>
    <row r="11" spans="1:11" x14ac:dyDescent="0.25">
      <c r="D11" t="s">
        <v>8403</v>
      </c>
      <c r="E11">
        <f>COUNTIFS(Sheet1!$F:$F,"successful",Sheet1!$D:$D,"&gt;=40000",Sheet1!$D:$D,"&lt;=44999")</f>
        <v>21</v>
      </c>
      <c r="F11">
        <f>COUNTIFS(Sheet1!$F:$F,"failed",Sheet1!$D:$D,"&gt;=40000",Sheet1!$D:$D,"&lt;=44999")</f>
        <v>16</v>
      </c>
      <c r="G11">
        <f>COUNTIFS(Sheet1!$F:$F,"canceled",Sheet1!$D:$D,"&gt;=40000",Sheet1!$D:$D,"&lt;=44999")</f>
        <v>6</v>
      </c>
      <c r="H11">
        <f t="shared" si="1"/>
        <v>43</v>
      </c>
      <c r="I11" s="5">
        <f t="shared" si="2"/>
        <v>0.48837209302325579</v>
      </c>
      <c r="J11" s="5">
        <f t="shared" si="3"/>
        <v>0.37209302325581395</v>
      </c>
      <c r="K11" s="5">
        <f t="shared" si="4"/>
        <v>0.13953488372093023</v>
      </c>
    </row>
    <row r="12" spans="1:11" x14ac:dyDescent="0.25">
      <c r="D12" t="s">
        <v>8404</v>
      </c>
      <c r="E12">
        <f>COUNTIFS(Sheet1!$F:$F,"successful",Sheet1!$D:$D,"&gt;=45000",Sheet1!$D:$D,"&lt;=49999")</f>
        <v>6</v>
      </c>
      <c r="F12">
        <f>COUNTIFS(Sheet1!$F:$F,"failed",Sheet1!$D:$D,"&gt;=45000",Sheet1!$D:$D,"&lt;=49999")</f>
        <v>11</v>
      </c>
      <c r="G12">
        <f>COUNTIFS(Sheet1!$F:$F,"canceled",Sheet1!$D:$D,"&gt;=45000",Sheet1!$D:$D,"&lt;=49999")</f>
        <v>4</v>
      </c>
      <c r="H12">
        <f t="shared" si="1"/>
        <v>21</v>
      </c>
      <c r="I12" s="5">
        <f t="shared" si="2"/>
        <v>0.2857142857142857</v>
      </c>
      <c r="J12" s="5">
        <f t="shared" si="3"/>
        <v>0.52380952380952384</v>
      </c>
      <c r="K12" s="5">
        <f t="shared" si="4"/>
        <v>0.19047619047619047</v>
      </c>
    </row>
    <row r="13" spans="1:11" x14ac:dyDescent="0.25">
      <c r="D13" t="s">
        <v>8409</v>
      </c>
      <c r="E13">
        <f>COUNTIFS(Sheet1!$F:$F,"successful",Sheet1!$D:$D,"&gt;=50000")</f>
        <v>86</v>
      </c>
      <c r="F13">
        <f>COUNTIFS(Sheet1!$F:$F,"failed",Sheet1!$D:$D,"&gt;=50000")</f>
        <v>258</v>
      </c>
      <c r="G13">
        <f>COUNTIFS(Sheet1!$F:$F,"canceled",Sheet1!$D:$D,"&gt;=50000")</f>
        <v>100</v>
      </c>
      <c r="H13">
        <f t="shared" si="1"/>
        <v>444</v>
      </c>
      <c r="I13" s="5">
        <f t="shared" si="2"/>
        <v>0.19369369369369369</v>
      </c>
      <c r="J13" s="5">
        <f t="shared" si="3"/>
        <v>0.58108108108108103</v>
      </c>
      <c r="K13" s="5">
        <f t="shared" si="4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7775-C2B3-4E44-8A62-766BB1344461}">
  <sheetPr codeName="Sheet3"/>
  <dimension ref="A1:J3711"/>
  <sheetViews>
    <sheetView zoomScale="115" zoomScaleNormal="115" workbookViewId="0">
      <selection activeCell="A24" sqref="A24"/>
    </sheetView>
  </sheetViews>
  <sheetFormatPr defaultRowHeight="15" x14ac:dyDescent="0.25"/>
  <cols>
    <col min="1" max="1" width="84.5703125" bestFit="1" customWidth="1"/>
    <col min="2" max="2" width="16.28515625" bestFit="1" customWidth="1"/>
    <col min="3" max="3" width="10" bestFit="1" customWidth="1"/>
    <col min="4" max="4" width="4.42578125" bestFit="1" customWidth="1"/>
    <col min="5" max="5" width="10" bestFit="1" customWidth="1"/>
    <col min="6" max="6" width="7.28515625" bestFit="1" customWidth="1"/>
    <col min="7" max="7" width="17.7109375" bestFit="1" customWidth="1"/>
    <col min="8" max="8" width="18.140625" bestFit="1" customWidth="1"/>
    <col min="9" max="10" width="13.42578125" bestFit="1" customWidth="1"/>
    <col min="11" max="11" width="19.7109375" bestFit="1" customWidth="1"/>
    <col min="12" max="12" width="55.5703125" bestFit="1" customWidth="1"/>
    <col min="13" max="13" width="57.85546875" bestFit="1" customWidth="1"/>
    <col min="14" max="14" width="23.5703125" bestFit="1" customWidth="1"/>
    <col min="15" max="15" width="46.140625" bestFit="1" customWidth="1"/>
    <col min="16" max="16" width="43" bestFit="1" customWidth="1"/>
    <col min="17" max="17" width="13.85546875" bestFit="1" customWidth="1"/>
    <col min="18" max="18" width="32.5703125" bestFit="1" customWidth="1"/>
    <col min="19" max="19" width="57.28515625" bestFit="1" customWidth="1"/>
    <col min="20" max="20" width="30.5703125" bestFit="1" customWidth="1"/>
    <col min="21" max="21" width="55.5703125" bestFit="1" customWidth="1"/>
    <col min="22" max="22" width="33.28515625" bestFit="1" customWidth="1"/>
    <col min="23" max="23" width="52.28515625" bestFit="1" customWidth="1"/>
    <col min="24" max="24" width="51.7109375" bestFit="1" customWidth="1"/>
    <col min="25" max="25" width="20.140625" bestFit="1" customWidth="1"/>
    <col min="26" max="26" width="52.85546875" bestFit="1" customWidth="1"/>
    <col min="27" max="27" width="55" bestFit="1" customWidth="1"/>
    <col min="28" max="28" width="57.28515625" bestFit="1" customWidth="1"/>
    <col min="29" max="29" width="37.42578125" bestFit="1" customWidth="1"/>
    <col min="30" max="30" width="55.5703125" bestFit="1" customWidth="1"/>
    <col min="31" max="31" width="38.140625" bestFit="1" customWidth="1"/>
    <col min="32" max="32" width="26.28515625" bestFit="1" customWidth="1"/>
    <col min="33" max="33" width="38.5703125" bestFit="1" customWidth="1"/>
    <col min="34" max="34" width="23.7109375" bestFit="1" customWidth="1"/>
    <col min="35" max="35" width="35.7109375" bestFit="1" customWidth="1"/>
    <col min="36" max="36" width="19.28515625" bestFit="1" customWidth="1"/>
    <col min="37" max="37" width="39.7109375" bestFit="1" customWidth="1"/>
    <col min="38" max="38" width="49.140625" bestFit="1" customWidth="1"/>
    <col min="39" max="39" width="41.42578125" bestFit="1" customWidth="1"/>
    <col min="40" max="40" width="42.7109375" bestFit="1" customWidth="1"/>
    <col min="41" max="41" width="52.5703125" bestFit="1" customWidth="1"/>
    <col min="42" max="42" width="35.28515625" bestFit="1" customWidth="1"/>
    <col min="43" max="43" width="14.85546875" bestFit="1" customWidth="1"/>
    <col min="44" max="44" width="8.28515625" bestFit="1" customWidth="1"/>
    <col min="45" max="45" width="51.140625" bestFit="1" customWidth="1"/>
    <col min="46" max="46" width="46.28515625" bestFit="1" customWidth="1"/>
    <col min="47" max="47" width="44.28515625" bestFit="1" customWidth="1"/>
    <col min="48" max="48" width="54.85546875" bestFit="1" customWidth="1"/>
    <col min="49" max="49" width="55.85546875" bestFit="1" customWidth="1"/>
    <col min="50" max="50" width="24.7109375" bestFit="1" customWidth="1"/>
    <col min="51" max="51" width="41" bestFit="1" customWidth="1"/>
    <col min="52" max="52" width="41.85546875" bestFit="1" customWidth="1"/>
    <col min="53" max="53" width="37.7109375" bestFit="1" customWidth="1"/>
    <col min="54" max="54" width="37.140625" bestFit="1" customWidth="1"/>
    <col min="55" max="55" width="53.28515625" bestFit="1" customWidth="1"/>
    <col min="56" max="56" width="56.28515625" bestFit="1" customWidth="1"/>
    <col min="57" max="57" width="41.7109375" bestFit="1" customWidth="1"/>
    <col min="58" max="58" width="52.7109375" bestFit="1" customWidth="1"/>
    <col min="59" max="59" width="52.5703125" bestFit="1" customWidth="1"/>
    <col min="60" max="60" width="20" bestFit="1" customWidth="1"/>
    <col min="61" max="61" width="56.7109375" bestFit="1" customWidth="1"/>
    <col min="62" max="62" width="50.140625" bestFit="1" customWidth="1"/>
    <col min="63" max="63" width="24.42578125" bestFit="1" customWidth="1"/>
    <col min="64" max="64" width="46.28515625" bestFit="1" customWidth="1"/>
    <col min="65" max="65" width="75.42578125" bestFit="1" customWidth="1"/>
    <col min="66" max="66" width="46.28515625" bestFit="1" customWidth="1"/>
    <col min="67" max="67" width="46.42578125" bestFit="1" customWidth="1"/>
    <col min="68" max="68" width="29.7109375" bestFit="1" customWidth="1"/>
    <col min="69" max="69" width="58.140625" bestFit="1" customWidth="1"/>
    <col min="70" max="70" width="39" bestFit="1" customWidth="1"/>
    <col min="71" max="71" width="38.28515625" bestFit="1" customWidth="1"/>
    <col min="72" max="72" width="25" bestFit="1" customWidth="1"/>
    <col min="73" max="73" width="51.28515625" bestFit="1" customWidth="1"/>
    <col min="74" max="74" width="31.7109375" bestFit="1" customWidth="1"/>
    <col min="75" max="75" width="50.7109375" bestFit="1" customWidth="1"/>
    <col min="76" max="76" width="39" bestFit="1" customWidth="1"/>
    <col min="77" max="77" width="38.42578125" bestFit="1" customWidth="1"/>
    <col min="78" max="78" width="40.7109375" bestFit="1" customWidth="1"/>
    <col min="79" max="79" width="53.5703125" bestFit="1" customWidth="1"/>
    <col min="80" max="80" width="44" bestFit="1" customWidth="1"/>
    <col min="81" max="81" width="86.5703125" bestFit="1" customWidth="1"/>
    <col min="82" max="82" width="41.7109375" bestFit="1" customWidth="1"/>
    <col min="83" max="83" width="53.7109375" bestFit="1" customWidth="1"/>
    <col min="84" max="84" width="34.85546875" bestFit="1" customWidth="1"/>
    <col min="85" max="85" width="52.5703125" bestFit="1" customWidth="1"/>
    <col min="86" max="86" width="42.28515625" bestFit="1" customWidth="1"/>
    <col min="87" max="87" width="27.140625" bestFit="1" customWidth="1"/>
    <col min="88" max="88" width="16.5703125" bestFit="1" customWidth="1"/>
    <col min="89" max="89" width="33.85546875" bestFit="1" customWidth="1"/>
    <col min="90" max="90" width="32.5703125" bestFit="1" customWidth="1"/>
    <col min="91" max="91" width="59.42578125" bestFit="1" customWidth="1"/>
    <col min="92" max="92" width="51.85546875" bestFit="1" customWidth="1"/>
    <col min="93" max="93" width="55.85546875" bestFit="1" customWidth="1"/>
    <col min="94" max="94" width="50.42578125" bestFit="1" customWidth="1"/>
    <col min="95" max="95" width="53" bestFit="1" customWidth="1"/>
    <col min="96" max="96" width="45.5703125" bestFit="1" customWidth="1"/>
    <col min="97" max="97" width="53.7109375" bestFit="1" customWidth="1"/>
    <col min="98" max="98" width="14.140625" bestFit="1" customWidth="1"/>
    <col min="99" max="99" width="21.85546875" bestFit="1" customWidth="1"/>
    <col min="100" max="100" width="24.7109375" bestFit="1" customWidth="1"/>
    <col min="101" max="101" width="46.42578125" bestFit="1" customWidth="1"/>
    <col min="102" max="102" width="17.7109375" bestFit="1" customWidth="1"/>
    <col min="103" max="103" width="45.5703125" bestFit="1" customWidth="1"/>
    <col min="104" max="104" width="58.140625" bestFit="1" customWidth="1"/>
    <col min="105" max="105" width="34" bestFit="1" customWidth="1"/>
    <col min="106" max="106" width="31.42578125" bestFit="1" customWidth="1"/>
    <col min="107" max="107" width="18.28515625" bestFit="1" customWidth="1"/>
    <col min="108" max="108" width="50.42578125" bestFit="1" customWidth="1"/>
    <col min="109" max="109" width="36.7109375" bestFit="1" customWidth="1"/>
    <col min="110" max="110" width="30.85546875" bestFit="1" customWidth="1"/>
    <col min="111" max="111" width="52" bestFit="1" customWidth="1"/>
    <col min="112" max="112" width="26.140625" bestFit="1" customWidth="1"/>
    <col min="113" max="113" width="46.5703125" bestFit="1" customWidth="1"/>
    <col min="114" max="114" width="15.28515625" bestFit="1" customWidth="1"/>
    <col min="115" max="115" width="59" bestFit="1" customWidth="1"/>
    <col min="116" max="116" width="52" bestFit="1" customWidth="1"/>
    <col min="117" max="117" width="8.85546875" bestFit="1" customWidth="1"/>
    <col min="118" max="118" width="43.28515625" bestFit="1" customWidth="1"/>
    <col min="119" max="119" width="9" bestFit="1" customWidth="1"/>
    <col min="120" max="120" width="29.140625" bestFit="1" customWidth="1"/>
    <col min="121" max="121" width="47.5703125" bestFit="1" customWidth="1"/>
    <col min="122" max="122" width="6" bestFit="1" customWidth="1"/>
    <col min="123" max="123" width="31.140625" bestFit="1" customWidth="1"/>
    <col min="124" max="124" width="8.140625" bestFit="1" customWidth="1"/>
    <col min="125" max="125" width="48.5703125" bestFit="1" customWidth="1"/>
    <col min="126" max="126" width="13" bestFit="1" customWidth="1"/>
    <col min="127" max="127" width="46.28515625" bestFit="1" customWidth="1"/>
    <col min="128" max="128" width="15.28515625" bestFit="1" customWidth="1"/>
    <col min="129" max="129" width="21.5703125" bestFit="1" customWidth="1"/>
    <col min="130" max="130" width="53.7109375" bestFit="1" customWidth="1"/>
    <col min="131" max="131" width="34.5703125" bestFit="1" customWidth="1"/>
    <col min="132" max="132" width="68.28515625" bestFit="1" customWidth="1"/>
    <col min="133" max="133" width="49" bestFit="1" customWidth="1"/>
    <col min="134" max="134" width="58.7109375" bestFit="1" customWidth="1"/>
    <col min="135" max="135" width="24.28515625" bestFit="1" customWidth="1"/>
    <col min="136" max="136" width="39.7109375" bestFit="1" customWidth="1"/>
    <col min="137" max="137" width="29.140625" bestFit="1" customWidth="1"/>
    <col min="138" max="138" width="42.140625" bestFit="1" customWidth="1"/>
    <col min="139" max="139" width="32.7109375" bestFit="1" customWidth="1"/>
    <col min="140" max="140" width="59" bestFit="1" customWidth="1"/>
    <col min="141" max="141" width="37.42578125" bestFit="1" customWidth="1"/>
    <col min="142" max="142" width="27.140625" bestFit="1" customWidth="1"/>
    <col min="143" max="143" width="41.7109375" bestFit="1" customWidth="1"/>
    <col min="144" max="144" width="33" bestFit="1" customWidth="1"/>
    <col min="145" max="145" width="43.7109375" bestFit="1" customWidth="1"/>
    <col min="146" max="146" width="39.5703125" bestFit="1" customWidth="1"/>
    <col min="147" max="147" width="18.140625" bestFit="1" customWidth="1"/>
    <col min="148" max="148" width="24.28515625" bestFit="1" customWidth="1"/>
    <col min="149" max="149" width="17.140625" bestFit="1" customWidth="1"/>
    <col min="150" max="150" width="44.5703125" bestFit="1" customWidth="1"/>
    <col min="151" max="151" width="17.7109375" bestFit="1" customWidth="1"/>
    <col min="152" max="152" width="41.5703125" bestFit="1" customWidth="1"/>
    <col min="153" max="153" width="45.7109375" bestFit="1" customWidth="1"/>
    <col min="154" max="154" width="47.5703125" bestFit="1" customWidth="1"/>
    <col min="155" max="156" width="47.85546875" bestFit="1" customWidth="1"/>
    <col min="157" max="157" width="40.140625" bestFit="1" customWidth="1"/>
    <col min="158" max="158" width="39" bestFit="1" customWidth="1"/>
    <col min="159" max="159" width="9.85546875" bestFit="1" customWidth="1"/>
    <col min="160" max="160" width="51.28515625" bestFit="1" customWidth="1"/>
    <col min="161" max="161" width="22.85546875" bestFit="1" customWidth="1"/>
    <col min="162" max="162" width="23.5703125" bestFit="1" customWidth="1"/>
    <col min="163" max="163" width="18.140625" bestFit="1" customWidth="1"/>
    <col min="164" max="164" width="25.85546875" bestFit="1" customWidth="1"/>
    <col min="165" max="165" width="10.85546875" bestFit="1" customWidth="1"/>
    <col min="166" max="166" width="6.28515625" bestFit="1" customWidth="1"/>
    <col min="167" max="167" width="25.5703125" bestFit="1" customWidth="1"/>
    <col min="168" max="168" width="24.28515625" bestFit="1" customWidth="1"/>
    <col min="169" max="169" width="12" bestFit="1" customWidth="1"/>
    <col min="170" max="170" width="41.140625" bestFit="1" customWidth="1"/>
    <col min="171" max="171" width="10.42578125" bestFit="1" customWidth="1"/>
    <col min="172" max="172" width="46.28515625" bestFit="1" customWidth="1"/>
    <col min="173" max="173" width="53.140625" bestFit="1" customWidth="1"/>
    <col min="174" max="174" width="20.28515625" bestFit="1" customWidth="1"/>
    <col min="175" max="175" width="59.140625" bestFit="1" customWidth="1"/>
    <col min="176" max="176" width="38.28515625" bestFit="1" customWidth="1"/>
    <col min="177" max="177" width="57.85546875" bestFit="1" customWidth="1"/>
    <col min="178" max="178" width="33.140625" bestFit="1" customWidth="1"/>
    <col min="179" max="179" width="39.42578125" bestFit="1" customWidth="1"/>
    <col min="180" max="180" width="45.85546875" bestFit="1" customWidth="1"/>
    <col min="181" max="181" width="21.140625" bestFit="1" customWidth="1"/>
    <col min="182" max="182" width="35.85546875" bestFit="1" customWidth="1"/>
    <col min="183" max="183" width="58.85546875" bestFit="1" customWidth="1"/>
    <col min="184" max="184" width="15.5703125" bestFit="1" customWidth="1"/>
    <col min="185" max="185" width="38.140625" bestFit="1" customWidth="1"/>
    <col min="186" max="186" width="39.140625" bestFit="1" customWidth="1"/>
    <col min="187" max="187" width="36.42578125" bestFit="1" customWidth="1"/>
    <col min="188" max="188" width="13" bestFit="1" customWidth="1"/>
    <col min="189" max="189" width="55" bestFit="1" customWidth="1"/>
    <col min="190" max="190" width="52.7109375" bestFit="1" customWidth="1"/>
    <col min="191" max="191" width="56.42578125" bestFit="1" customWidth="1"/>
    <col min="192" max="192" width="32.85546875" bestFit="1" customWidth="1"/>
    <col min="193" max="193" width="50.42578125" bestFit="1" customWidth="1"/>
    <col min="194" max="194" width="26.140625" bestFit="1" customWidth="1"/>
    <col min="195" max="195" width="29.85546875" bestFit="1" customWidth="1"/>
    <col min="196" max="196" width="30.28515625" bestFit="1" customWidth="1"/>
    <col min="197" max="197" width="24.42578125" bestFit="1" customWidth="1"/>
    <col min="198" max="198" width="43.42578125" bestFit="1" customWidth="1"/>
    <col min="199" max="199" width="40.140625" bestFit="1" customWidth="1"/>
    <col min="200" max="200" width="20.42578125" bestFit="1" customWidth="1"/>
    <col min="201" max="201" width="15.85546875" bestFit="1" customWidth="1"/>
    <col min="202" max="202" width="51" bestFit="1" customWidth="1"/>
    <col min="203" max="203" width="28" bestFit="1" customWidth="1"/>
    <col min="204" max="204" width="50.85546875" bestFit="1" customWidth="1"/>
    <col min="205" max="205" width="30.5703125" bestFit="1" customWidth="1"/>
    <col min="206" max="206" width="48.42578125" bestFit="1" customWidth="1"/>
    <col min="207" max="207" width="28.85546875" bestFit="1" customWidth="1"/>
    <col min="208" max="208" width="51.7109375" bestFit="1" customWidth="1"/>
    <col min="209" max="209" width="42.5703125" bestFit="1" customWidth="1"/>
    <col min="210" max="210" width="32.140625" bestFit="1" customWidth="1"/>
    <col min="211" max="211" width="44.85546875" bestFit="1" customWidth="1"/>
    <col min="212" max="212" width="35.85546875" bestFit="1" customWidth="1"/>
    <col min="213" max="213" width="40.140625" bestFit="1" customWidth="1"/>
    <col min="214" max="214" width="27.140625" bestFit="1" customWidth="1"/>
    <col min="215" max="215" width="24.5703125" bestFit="1" customWidth="1"/>
    <col min="216" max="216" width="28.5703125" bestFit="1" customWidth="1"/>
    <col min="217" max="217" width="44" bestFit="1" customWidth="1"/>
    <col min="218" max="218" width="55.28515625" bestFit="1" customWidth="1"/>
    <col min="219" max="219" width="55" bestFit="1" customWidth="1"/>
    <col min="220" max="220" width="26.5703125" bestFit="1" customWidth="1"/>
    <col min="221" max="221" width="30.7109375" bestFit="1" customWidth="1"/>
    <col min="222" max="222" width="52.5703125" bestFit="1" customWidth="1"/>
    <col min="223" max="223" width="51" bestFit="1" customWidth="1"/>
    <col min="224" max="224" width="52.42578125" bestFit="1" customWidth="1"/>
    <col min="225" max="225" width="15.28515625" bestFit="1" customWidth="1"/>
    <col min="226" max="226" width="18.28515625" bestFit="1" customWidth="1"/>
    <col min="227" max="227" width="13.140625" bestFit="1" customWidth="1"/>
    <col min="228" max="228" width="34.85546875" bestFit="1" customWidth="1"/>
    <col min="229" max="229" width="39.7109375" bestFit="1" customWidth="1"/>
    <col min="230" max="230" width="27" bestFit="1" customWidth="1"/>
    <col min="231" max="231" width="38.28515625" bestFit="1" customWidth="1"/>
    <col min="232" max="232" width="28.140625" bestFit="1" customWidth="1"/>
    <col min="233" max="233" width="17.42578125" bestFit="1" customWidth="1"/>
    <col min="234" max="234" width="44.28515625" bestFit="1" customWidth="1"/>
    <col min="235" max="235" width="47.85546875" bestFit="1" customWidth="1"/>
    <col min="236" max="236" width="35.28515625" bestFit="1" customWidth="1"/>
    <col min="237" max="237" width="26.42578125" bestFit="1" customWidth="1"/>
    <col min="238" max="238" width="47.85546875" bestFit="1" customWidth="1"/>
    <col min="239" max="239" width="16.85546875" bestFit="1" customWidth="1"/>
    <col min="240" max="240" width="17.5703125" bestFit="1" customWidth="1"/>
    <col min="241" max="241" width="26.140625" bestFit="1" customWidth="1"/>
    <col min="242" max="242" width="46.7109375" bestFit="1" customWidth="1"/>
    <col min="243" max="243" width="37" bestFit="1" customWidth="1"/>
    <col min="244" max="244" width="23" bestFit="1" customWidth="1"/>
    <col min="245" max="245" width="19.140625" bestFit="1" customWidth="1"/>
    <col min="246" max="246" width="55.85546875" bestFit="1" customWidth="1"/>
    <col min="247" max="247" width="48.140625" bestFit="1" customWidth="1"/>
    <col min="248" max="248" width="54.7109375" bestFit="1" customWidth="1"/>
    <col min="249" max="249" width="62.28515625" bestFit="1" customWidth="1"/>
    <col min="250" max="250" width="55.7109375" bestFit="1" customWidth="1"/>
    <col min="251" max="251" width="26.140625" bestFit="1" customWidth="1"/>
    <col min="252" max="252" width="13.28515625" bestFit="1" customWidth="1"/>
    <col min="253" max="253" width="32.140625" bestFit="1" customWidth="1"/>
    <col min="254" max="254" width="55.140625" bestFit="1" customWidth="1"/>
    <col min="255" max="255" width="7.85546875" bestFit="1" customWidth="1"/>
    <col min="256" max="256" width="45.7109375" bestFit="1" customWidth="1"/>
    <col min="257" max="257" width="34.7109375" bestFit="1" customWidth="1"/>
    <col min="258" max="258" width="15.7109375" bestFit="1" customWidth="1"/>
    <col min="259" max="259" width="53.85546875" bestFit="1" customWidth="1"/>
    <col min="260" max="260" width="37.7109375" bestFit="1" customWidth="1"/>
    <col min="261" max="261" width="53.28515625" bestFit="1" customWidth="1"/>
    <col min="262" max="262" width="20.140625" bestFit="1" customWidth="1"/>
    <col min="263" max="263" width="36.5703125" bestFit="1" customWidth="1"/>
    <col min="264" max="264" width="43.85546875" bestFit="1" customWidth="1"/>
    <col min="265" max="265" width="30" bestFit="1" customWidth="1"/>
    <col min="266" max="266" width="24" bestFit="1" customWidth="1"/>
    <col min="267" max="267" width="37" bestFit="1" customWidth="1"/>
    <col min="268" max="268" width="29.28515625" bestFit="1" customWidth="1"/>
    <col min="269" max="269" width="40.85546875" bestFit="1" customWidth="1"/>
    <col min="270" max="270" width="43.5703125" bestFit="1" customWidth="1"/>
    <col min="271" max="271" width="28.140625" bestFit="1" customWidth="1"/>
    <col min="272" max="272" width="43.140625" bestFit="1" customWidth="1"/>
    <col min="273" max="273" width="62.5703125" bestFit="1" customWidth="1"/>
    <col min="274" max="274" width="41.7109375" bestFit="1" customWidth="1"/>
    <col min="275" max="275" width="13.85546875" bestFit="1" customWidth="1"/>
    <col min="276" max="276" width="50.5703125" bestFit="1" customWidth="1"/>
    <col min="277" max="277" width="50.7109375" bestFit="1" customWidth="1"/>
    <col min="278" max="278" width="21.85546875" bestFit="1" customWidth="1"/>
    <col min="279" max="279" width="49.140625" bestFit="1" customWidth="1"/>
    <col min="280" max="280" width="54" bestFit="1" customWidth="1"/>
    <col min="281" max="281" width="43.28515625" bestFit="1" customWidth="1"/>
    <col min="282" max="282" width="32" bestFit="1" customWidth="1"/>
    <col min="283" max="283" width="32.42578125" bestFit="1" customWidth="1"/>
    <col min="284" max="284" width="40" bestFit="1" customWidth="1"/>
    <col min="285" max="285" width="13.85546875" bestFit="1" customWidth="1"/>
    <col min="286" max="286" width="13.140625" bestFit="1" customWidth="1"/>
    <col min="287" max="287" width="48.85546875" bestFit="1" customWidth="1"/>
    <col min="288" max="288" width="35" bestFit="1" customWidth="1"/>
    <col min="289" max="289" width="47.28515625" bestFit="1" customWidth="1"/>
    <col min="290" max="290" width="31.85546875" bestFit="1" customWidth="1"/>
    <col min="291" max="291" width="38.140625" bestFit="1" customWidth="1"/>
    <col min="292" max="292" width="49.5703125" bestFit="1" customWidth="1"/>
    <col min="293" max="293" width="37.42578125" bestFit="1" customWidth="1"/>
    <col min="294" max="294" width="57.28515625" bestFit="1" customWidth="1"/>
    <col min="295" max="295" width="15.85546875" bestFit="1" customWidth="1"/>
    <col min="296" max="296" width="36.42578125" bestFit="1" customWidth="1"/>
    <col min="297" max="297" width="57" bestFit="1" customWidth="1"/>
    <col min="298" max="298" width="18.5703125" bestFit="1" customWidth="1"/>
    <col min="299" max="299" width="31" bestFit="1" customWidth="1"/>
    <col min="300" max="300" width="8.7109375" bestFit="1" customWidth="1"/>
    <col min="301" max="301" width="52.140625" bestFit="1" customWidth="1"/>
    <col min="302" max="302" width="42.7109375" bestFit="1" customWidth="1"/>
    <col min="303" max="303" width="8" bestFit="1" customWidth="1"/>
    <col min="304" max="304" width="24.85546875" bestFit="1" customWidth="1"/>
    <col min="305" max="305" width="14.140625" bestFit="1" customWidth="1"/>
    <col min="306" max="306" width="46.5703125" bestFit="1" customWidth="1"/>
    <col min="307" max="307" width="56.42578125" bestFit="1" customWidth="1"/>
    <col min="308" max="308" width="40.85546875" bestFit="1" customWidth="1"/>
    <col min="309" max="309" width="20.42578125" bestFit="1" customWidth="1"/>
    <col min="310" max="310" width="53.42578125" bestFit="1" customWidth="1"/>
    <col min="311" max="311" width="43.28515625" bestFit="1" customWidth="1"/>
    <col min="312" max="312" width="55.5703125" bestFit="1" customWidth="1"/>
    <col min="313" max="313" width="56.7109375" bestFit="1" customWidth="1"/>
    <col min="314" max="314" width="20.28515625" bestFit="1" customWidth="1"/>
    <col min="315" max="315" width="25.7109375" bestFit="1" customWidth="1"/>
    <col min="316" max="316" width="48.28515625" bestFit="1" customWidth="1"/>
    <col min="317" max="317" width="51.85546875" bestFit="1" customWidth="1"/>
    <col min="318" max="318" width="30.28515625" bestFit="1" customWidth="1"/>
    <col min="319" max="319" width="16" bestFit="1" customWidth="1"/>
    <col min="320" max="320" width="14" bestFit="1" customWidth="1"/>
    <col min="321" max="321" width="34.140625" bestFit="1" customWidth="1"/>
    <col min="322" max="322" width="53.7109375" bestFit="1" customWidth="1"/>
    <col min="323" max="323" width="47" bestFit="1" customWidth="1"/>
    <col min="324" max="324" width="5.7109375" bestFit="1" customWidth="1"/>
    <col min="325" max="325" width="20.7109375" bestFit="1" customWidth="1"/>
    <col min="326" max="326" width="11.7109375" bestFit="1" customWidth="1"/>
    <col min="327" max="327" width="56.140625" bestFit="1" customWidth="1"/>
    <col min="328" max="328" width="32" bestFit="1" customWidth="1"/>
    <col min="329" max="329" width="58.85546875" bestFit="1" customWidth="1"/>
    <col min="330" max="330" width="50.42578125" bestFit="1" customWidth="1"/>
    <col min="331" max="331" width="48.85546875" bestFit="1" customWidth="1"/>
    <col min="332" max="332" width="52" bestFit="1" customWidth="1"/>
    <col min="333" max="333" width="39.42578125" bestFit="1" customWidth="1"/>
    <col min="334" max="334" width="51.140625" bestFit="1" customWidth="1"/>
    <col min="335" max="335" width="39.5703125" bestFit="1" customWidth="1"/>
    <col min="336" max="336" width="56.28515625" bestFit="1" customWidth="1"/>
    <col min="337" max="337" width="26" bestFit="1" customWidth="1"/>
    <col min="338" max="338" width="14.7109375" bestFit="1" customWidth="1"/>
    <col min="339" max="339" width="48.28515625" bestFit="1" customWidth="1"/>
    <col min="340" max="340" width="38.140625" bestFit="1" customWidth="1"/>
    <col min="341" max="341" width="53" bestFit="1" customWidth="1"/>
    <col min="342" max="342" width="48.140625" bestFit="1" customWidth="1"/>
    <col min="343" max="343" width="45.140625" bestFit="1" customWidth="1"/>
    <col min="344" max="344" width="52.42578125" bestFit="1" customWidth="1"/>
    <col min="345" max="345" width="54.42578125" bestFit="1" customWidth="1"/>
    <col min="346" max="346" width="29.42578125" bestFit="1" customWidth="1"/>
    <col min="347" max="347" width="18.85546875" bestFit="1" customWidth="1"/>
    <col min="348" max="348" width="22.85546875" bestFit="1" customWidth="1"/>
    <col min="349" max="349" width="28.85546875" bestFit="1" customWidth="1"/>
    <col min="350" max="350" width="20.5703125" bestFit="1" customWidth="1"/>
    <col min="351" max="351" width="40" bestFit="1" customWidth="1"/>
    <col min="352" max="352" width="17.7109375" bestFit="1" customWidth="1"/>
    <col min="353" max="353" width="19.5703125" bestFit="1" customWidth="1"/>
    <col min="354" max="354" width="39.28515625" bestFit="1" customWidth="1"/>
    <col min="355" max="355" width="36.85546875" bestFit="1" customWidth="1"/>
    <col min="356" max="356" width="46.7109375" bestFit="1" customWidth="1"/>
    <col min="357" max="357" width="53.42578125" bestFit="1" customWidth="1"/>
    <col min="358" max="358" width="22.5703125" bestFit="1" customWidth="1"/>
    <col min="359" max="359" width="35.7109375" bestFit="1" customWidth="1"/>
    <col min="360" max="360" width="38.42578125" bestFit="1" customWidth="1"/>
    <col min="361" max="361" width="20.42578125" bestFit="1" customWidth="1"/>
    <col min="362" max="362" width="29.140625" bestFit="1" customWidth="1"/>
    <col min="363" max="363" width="43.5703125" bestFit="1" customWidth="1"/>
    <col min="364" max="364" width="33.42578125" bestFit="1" customWidth="1"/>
    <col min="365" max="365" width="55.140625" bestFit="1" customWidth="1"/>
    <col min="366" max="366" width="27" bestFit="1" customWidth="1"/>
    <col min="367" max="367" width="37.42578125" bestFit="1" customWidth="1"/>
    <col min="368" max="368" width="18.5703125" bestFit="1" customWidth="1"/>
    <col min="369" max="369" width="40.28515625" bestFit="1" customWidth="1"/>
    <col min="370" max="370" width="7.7109375" bestFit="1" customWidth="1"/>
    <col min="371" max="371" width="17.28515625" bestFit="1" customWidth="1"/>
    <col min="372" max="372" width="55.85546875" bestFit="1" customWidth="1"/>
    <col min="373" max="373" width="24" bestFit="1" customWidth="1"/>
    <col min="374" max="374" width="45.85546875" bestFit="1" customWidth="1"/>
    <col min="375" max="375" width="39" bestFit="1" customWidth="1"/>
    <col min="376" max="376" width="46.140625" bestFit="1" customWidth="1"/>
    <col min="377" max="377" width="12.42578125" bestFit="1" customWidth="1"/>
    <col min="378" max="378" width="37" bestFit="1" customWidth="1"/>
    <col min="379" max="379" width="35.28515625" bestFit="1" customWidth="1"/>
    <col min="380" max="380" width="33.85546875" bestFit="1" customWidth="1"/>
    <col min="381" max="381" width="35.140625" bestFit="1" customWidth="1"/>
    <col min="382" max="382" width="19.7109375" bestFit="1" customWidth="1"/>
    <col min="383" max="383" width="33.85546875" bestFit="1" customWidth="1"/>
    <col min="384" max="384" width="25.7109375" bestFit="1" customWidth="1"/>
    <col min="385" max="385" width="31.140625" bestFit="1" customWidth="1"/>
    <col min="386" max="386" width="18.7109375" bestFit="1" customWidth="1"/>
    <col min="387" max="387" width="28.85546875" bestFit="1" customWidth="1"/>
    <col min="388" max="388" width="51.28515625" bestFit="1" customWidth="1"/>
    <col min="389" max="389" width="24.42578125" bestFit="1" customWidth="1"/>
    <col min="390" max="390" width="18.7109375" bestFit="1" customWidth="1"/>
    <col min="391" max="391" width="28.5703125" bestFit="1" customWidth="1"/>
    <col min="392" max="392" width="11.140625" bestFit="1" customWidth="1"/>
    <col min="393" max="393" width="45.5703125" bestFit="1" customWidth="1"/>
    <col min="394" max="394" width="40.7109375" bestFit="1" customWidth="1"/>
    <col min="395" max="395" width="16" bestFit="1" customWidth="1"/>
    <col min="396" max="396" width="23.85546875" bestFit="1" customWidth="1"/>
    <col min="397" max="397" width="33.42578125" bestFit="1" customWidth="1"/>
    <col min="398" max="398" width="32.7109375" bestFit="1" customWidth="1"/>
    <col min="399" max="399" width="28" bestFit="1" customWidth="1"/>
    <col min="400" max="400" width="32.28515625" bestFit="1" customWidth="1"/>
    <col min="401" max="401" width="29.7109375" bestFit="1" customWidth="1"/>
    <col min="402" max="402" width="20" bestFit="1" customWidth="1"/>
    <col min="403" max="403" width="5.5703125" bestFit="1" customWidth="1"/>
    <col min="404" max="404" width="36.85546875" bestFit="1" customWidth="1"/>
    <col min="405" max="405" width="38.85546875" bestFit="1" customWidth="1"/>
    <col min="406" max="406" width="18.7109375" bestFit="1" customWidth="1"/>
    <col min="407" max="407" width="12.28515625" bestFit="1" customWidth="1"/>
    <col min="408" max="408" width="14.140625" bestFit="1" customWidth="1"/>
    <col min="409" max="409" width="50.140625" bestFit="1" customWidth="1"/>
    <col min="410" max="410" width="32" bestFit="1" customWidth="1"/>
    <col min="411" max="411" width="52.42578125" bestFit="1" customWidth="1"/>
    <col min="412" max="412" width="41.28515625" bestFit="1" customWidth="1"/>
    <col min="413" max="413" width="37.28515625" bestFit="1" customWidth="1"/>
    <col min="414" max="414" width="28.140625" bestFit="1" customWidth="1"/>
    <col min="415" max="415" width="47.7109375" bestFit="1" customWidth="1"/>
    <col min="416" max="416" width="39.85546875" bestFit="1" customWidth="1"/>
    <col min="417" max="417" width="49.85546875" bestFit="1" customWidth="1"/>
    <col min="418" max="418" width="50.28515625" bestFit="1" customWidth="1"/>
    <col min="419" max="419" width="18" bestFit="1" customWidth="1"/>
    <col min="420" max="420" width="12.140625" bestFit="1" customWidth="1"/>
    <col min="421" max="421" width="51.42578125" bestFit="1" customWidth="1"/>
    <col min="422" max="422" width="44.5703125" bestFit="1" customWidth="1"/>
    <col min="423" max="423" width="32.140625" bestFit="1" customWidth="1"/>
    <col min="424" max="424" width="50" bestFit="1" customWidth="1"/>
    <col min="425" max="425" width="53" bestFit="1" customWidth="1"/>
    <col min="426" max="426" width="10" bestFit="1" customWidth="1"/>
    <col min="427" max="427" width="50.42578125" bestFit="1" customWidth="1"/>
    <col min="428" max="428" width="53.140625" bestFit="1" customWidth="1"/>
    <col min="429" max="429" width="30.7109375" bestFit="1" customWidth="1"/>
    <col min="430" max="430" width="12.140625" bestFit="1" customWidth="1"/>
    <col min="431" max="431" width="32.140625" bestFit="1" customWidth="1"/>
    <col min="432" max="432" width="22.7109375" bestFit="1" customWidth="1"/>
    <col min="433" max="433" width="22.28515625" bestFit="1" customWidth="1"/>
    <col min="434" max="434" width="25.140625" bestFit="1" customWidth="1"/>
    <col min="435" max="435" width="47.42578125" bestFit="1" customWidth="1"/>
    <col min="436" max="436" width="27.7109375" bestFit="1" customWidth="1"/>
    <col min="437" max="437" width="53.28515625" bestFit="1" customWidth="1"/>
    <col min="438" max="438" width="16.42578125" bestFit="1" customWidth="1"/>
    <col min="439" max="439" width="19.85546875" bestFit="1" customWidth="1"/>
    <col min="440" max="440" width="55" bestFit="1" customWidth="1"/>
    <col min="441" max="441" width="21.140625" bestFit="1" customWidth="1"/>
    <col min="442" max="442" width="34.42578125" bestFit="1" customWidth="1"/>
    <col min="443" max="443" width="9" bestFit="1" customWidth="1"/>
    <col min="444" max="444" width="37.7109375" bestFit="1" customWidth="1"/>
    <col min="445" max="445" width="44.5703125" bestFit="1" customWidth="1"/>
    <col min="446" max="446" width="44.7109375" bestFit="1" customWidth="1"/>
    <col min="447" max="447" width="49.85546875" bestFit="1" customWidth="1"/>
    <col min="448" max="448" width="42.5703125" bestFit="1" customWidth="1"/>
    <col min="449" max="449" width="60.42578125" bestFit="1" customWidth="1"/>
    <col min="450" max="450" width="16.5703125" bestFit="1" customWidth="1"/>
    <col min="451" max="451" width="15.140625" bestFit="1" customWidth="1"/>
    <col min="452" max="452" width="17.140625" bestFit="1" customWidth="1"/>
    <col min="453" max="453" width="35.7109375" bestFit="1" customWidth="1"/>
    <col min="454" max="454" width="17.42578125" bestFit="1" customWidth="1"/>
    <col min="455" max="455" width="31.85546875" bestFit="1" customWidth="1"/>
    <col min="456" max="456" width="51.140625" bestFit="1" customWidth="1"/>
    <col min="457" max="457" width="13.85546875" bestFit="1" customWidth="1"/>
    <col min="458" max="458" width="18.85546875" bestFit="1" customWidth="1"/>
    <col min="459" max="459" width="25.28515625" bestFit="1" customWidth="1"/>
    <col min="460" max="460" width="41.7109375" bestFit="1" customWidth="1"/>
    <col min="461" max="461" width="26" bestFit="1" customWidth="1"/>
    <col min="462" max="462" width="23.140625" bestFit="1" customWidth="1"/>
    <col min="463" max="463" width="38.140625" bestFit="1" customWidth="1"/>
    <col min="464" max="464" width="41.7109375" bestFit="1" customWidth="1"/>
    <col min="465" max="465" width="52" bestFit="1" customWidth="1"/>
    <col min="466" max="466" width="15.28515625" bestFit="1" customWidth="1"/>
    <col min="467" max="467" width="17.7109375" bestFit="1" customWidth="1"/>
    <col min="468" max="468" width="40.28515625" bestFit="1" customWidth="1"/>
    <col min="469" max="469" width="39.7109375" bestFit="1" customWidth="1"/>
    <col min="470" max="470" width="17.42578125" bestFit="1" customWidth="1"/>
    <col min="471" max="471" width="19.28515625" bestFit="1" customWidth="1"/>
    <col min="472" max="472" width="51" bestFit="1" customWidth="1"/>
    <col min="473" max="473" width="22.5703125" bestFit="1" customWidth="1"/>
    <col min="474" max="474" width="55.5703125" bestFit="1" customWidth="1"/>
    <col min="475" max="475" width="22.85546875" bestFit="1" customWidth="1"/>
    <col min="476" max="476" width="28.7109375" bestFit="1" customWidth="1"/>
    <col min="477" max="477" width="12" bestFit="1" customWidth="1"/>
    <col min="478" max="478" width="38.7109375" bestFit="1" customWidth="1"/>
    <col min="479" max="479" width="39.7109375" bestFit="1" customWidth="1"/>
    <col min="480" max="480" width="29.140625" bestFit="1" customWidth="1"/>
    <col min="481" max="481" width="50.85546875" bestFit="1" customWidth="1"/>
    <col min="482" max="483" width="26.28515625" bestFit="1" customWidth="1"/>
    <col min="484" max="484" width="53.7109375" bestFit="1" customWidth="1"/>
    <col min="485" max="485" width="20.28515625" bestFit="1" customWidth="1"/>
    <col min="486" max="486" width="15.140625" bestFit="1" customWidth="1"/>
    <col min="487" max="487" width="41.42578125" bestFit="1" customWidth="1"/>
    <col min="488" max="488" width="50.85546875" bestFit="1" customWidth="1"/>
    <col min="489" max="489" width="15.140625" bestFit="1" customWidth="1"/>
    <col min="490" max="490" width="56.42578125" bestFit="1" customWidth="1"/>
    <col min="491" max="491" width="19.5703125" bestFit="1" customWidth="1"/>
    <col min="492" max="492" width="27.85546875" bestFit="1" customWidth="1"/>
    <col min="493" max="493" width="66.7109375" bestFit="1" customWidth="1"/>
    <col min="494" max="494" width="24.7109375" bestFit="1" customWidth="1"/>
    <col min="495" max="495" width="36.140625" bestFit="1" customWidth="1"/>
    <col min="496" max="496" width="39.42578125" bestFit="1" customWidth="1"/>
    <col min="497" max="497" width="15.85546875" bestFit="1" customWidth="1"/>
    <col min="498" max="498" width="22.7109375" bestFit="1" customWidth="1"/>
    <col min="499" max="499" width="54" bestFit="1" customWidth="1"/>
    <col min="500" max="500" width="44.7109375" bestFit="1" customWidth="1"/>
    <col min="501" max="501" width="54.140625" bestFit="1" customWidth="1"/>
    <col min="502" max="502" width="12.28515625" bestFit="1" customWidth="1"/>
    <col min="503" max="503" width="13" bestFit="1" customWidth="1"/>
    <col min="504" max="504" width="25.5703125" bestFit="1" customWidth="1"/>
    <col min="505" max="505" width="17.42578125" bestFit="1" customWidth="1"/>
    <col min="506" max="506" width="23.85546875" bestFit="1" customWidth="1"/>
    <col min="507" max="507" width="33" bestFit="1" customWidth="1"/>
    <col min="508" max="508" width="46.140625" bestFit="1" customWidth="1"/>
    <col min="509" max="509" width="22.85546875" bestFit="1" customWidth="1"/>
    <col min="510" max="510" width="41.5703125" bestFit="1" customWidth="1"/>
    <col min="511" max="511" width="28.85546875" bestFit="1" customWidth="1"/>
    <col min="512" max="512" width="40.85546875" bestFit="1" customWidth="1"/>
    <col min="513" max="513" width="49" bestFit="1" customWidth="1"/>
    <col min="514" max="514" width="8.7109375" bestFit="1" customWidth="1"/>
    <col min="515" max="515" width="13.42578125" bestFit="1" customWidth="1"/>
    <col min="516" max="516" width="48.5703125" bestFit="1" customWidth="1"/>
    <col min="517" max="517" width="58.7109375" bestFit="1" customWidth="1"/>
    <col min="518" max="518" width="23" bestFit="1" customWidth="1"/>
    <col min="519" max="519" width="54" bestFit="1" customWidth="1"/>
    <col min="520" max="520" width="18.7109375" bestFit="1" customWidth="1"/>
    <col min="521" max="521" width="47.5703125" bestFit="1" customWidth="1"/>
    <col min="522" max="522" width="14.85546875" bestFit="1" customWidth="1"/>
    <col min="523" max="523" width="15.7109375" bestFit="1" customWidth="1"/>
    <col min="524" max="524" width="40.7109375" bestFit="1" customWidth="1"/>
    <col min="525" max="525" width="47.85546875" bestFit="1" customWidth="1"/>
    <col min="526" max="526" width="55" bestFit="1" customWidth="1"/>
    <col min="527" max="527" width="18.42578125" bestFit="1" customWidth="1"/>
    <col min="528" max="528" width="50.7109375" bestFit="1" customWidth="1"/>
    <col min="529" max="529" width="27" bestFit="1" customWidth="1"/>
    <col min="530" max="530" width="21.28515625" bestFit="1" customWidth="1"/>
    <col min="531" max="531" width="56.140625" bestFit="1" customWidth="1"/>
    <col min="532" max="532" width="47.5703125" bestFit="1" customWidth="1"/>
    <col min="533" max="533" width="34.28515625" bestFit="1" customWidth="1"/>
    <col min="534" max="534" width="37.140625" bestFit="1" customWidth="1"/>
    <col min="535" max="535" width="36.28515625" bestFit="1" customWidth="1"/>
    <col min="536" max="536" width="48.5703125" bestFit="1" customWidth="1"/>
    <col min="537" max="537" width="51.85546875" bestFit="1" customWidth="1"/>
    <col min="538" max="538" width="35.42578125" bestFit="1" customWidth="1"/>
    <col min="539" max="539" width="5.5703125" bestFit="1" customWidth="1"/>
    <col min="540" max="540" width="14" bestFit="1" customWidth="1"/>
    <col min="541" max="541" width="35.42578125" bestFit="1" customWidth="1"/>
    <col min="542" max="542" width="46.85546875" bestFit="1" customWidth="1"/>
    <col min="543" max="543" width="28.42578125" bestFit="1" customWidth="1"/>
    <col min="544" max="544" width="43.42578125" bestFit="1" customWidth="1"/>
    <col min="545" max="545" width="38.85546875" bestFit="1" customWidth="1"/>
    <col min="546" max="547" width="18.42578125" bestFit="1" customWidth="1"/>
    <col min="548" max="548" width="32.7109375" bestFit="1" customWidth="1"/>
    <col min="549" max="549" width="19" bestFit="1" customWidth="1"/>
    <col min="550" max="550" width="59" bestFit="1" customWidth="1"/>
    <col min="551" max="551" width="53.7109375" bestFit="1" customWidth="1"/>
    <col min="552" max="552" width="24.140625" bestFit="1" customWidth="1"/>
    <col min="553" max="553" width="6.42578125" bestFit="1" customWidth="1"/>
    <col min="554" max="554" width="53.5703125" bestFit="1" customWidth="1"/>
    <col min="555" max="555" width="57.28515625" bestFit="1" customWidth="1"/>
    <col min="556" max="556" width="30.5703125" bestFit="1" customWidth="1"/>
    <col min="557" max="557" width="31.7109375" bestFit="1" customWidth="1"/>
    <col min="558" max="558" width="41.85546875" bestFit="1" customWidth="1"/>
    <col min="559" max="559" width="12" bestFit="1" customWidth="1"/>
    <col min="560" max="560" width="27.140625" bestFit="1" customWidth="1"/>
    <col min="561" max="561" width="44.28515625" bestFit="1" customWidth="1"/>
    <col min="562" max="562" width="34.85546875" bestFit="1" customWidth="1"/>
    <col min="563" max="563" width="17.85546875" bestFit="1" customWidth="1"/>
    <col min="564" max="564" width="22.7109375" bestFit="1" customWidth="1"/>
    <col min="565" max="565" width="59.42578125" bestFit="1" customWidth="1"/>
    <col min="566" max="566" width="56.28515625" bestFit="1" customWidth="1"/>
    <col min="567" max="567" width="28.85546875" bestFit="1" customWidth="1"/>
    <col min="568" max="568" width="33.42578125" bestFit="1" customWidth="1"/>
    <col min="569" max="569" width="20.5703125" bestFit="1" customWidth="1"/>
    <col min="570" max="570" width="20.28515625" bestFit="1" customWidth="1"/>
    <col min="571" max="571" width="60.140625" bestFit="1" customWidth="1"/>
    <col min="572" max="572" width="10.140625" bestFit="1" customWidth="1"/>
    <col min="573" max="573" width="34.5703125" bestFit="1" customWidth="1"/>
    <col min="574" max="574" width="27.28515625" bestFit="1" customWidth="1"/>
    <col min="575" max="575" width="45.7109375" bestFit="1" customWidth="1"/>
    <col min="576" max="576" width="19.7109375" bestFit="1" customWidth="1"/>
    <col min="577" max="577" width="40.140625" bestFit="1" customWidth="1"/>
    <col min="578" max="578" width="58" bestFit="1" customWidth="1"/>
    <col min="579" max="579" width="21.5703125" bestFit="1" customWidth="1"/>
    <col min="580" max="580" width="43.28515625" bestFit="1" customWidth="1"/>
    <col min="581" max="581" width="15.42578125" bestFit="1" customWidth="1"/>
    <col min="582" max="582" width="44.5703125" bestFit="1" customWidth="1"/>
    <col min="583" max="583" width="24" bestFit="1" customWidth="1"/>
    <col min="584" max="584" width="51.42578125" bestFit="1" customWidth="1"/>
    <col min="585" max="585" width="15.42578125" bestFit="1" customWidth="1"/>
    <col min="586" max="586" width="50.85546875" bestFit="1" customWidth="1"/>
    <col min="587" max="587" width="27.28515625" bestFit="1" customWidth="1"/>
    <col min="588" max="588" width="50.42578125" bestFit="1" customWidth="1"/>
    <col min="589" max="589" width="38.7109375" bestFit="1" customWidth="1"/>
    <col min="590" max="590" width="59.5703125" bestFit="1" customWidth="1"/>
    <col min="591" max="591" width="29.85546875" bestFit="1" customWidth="1"/>
    <col min="592" max="592" width="60.28515625" bestFit="1" customWidth="1"/>
    <col min="593" max="593" width="50.85546875" bestFit="1" customWidth="1"/>
    <col min="594" max="594" width="43.140625" bestFit="1" customWidth="1"/>
    <col min="595" max="595" width="55" bestFit="1" customWidth="1"/>
    <col min="596" max="596" width="30.7109375" bestFit="1" customWidth="1"/>
    <col min="597" max="597" width="50.7109375" bestFit="1" customWidth="1"/>
    <col min="598" max="598" width="17.7109375" bestFit="1" customWidth="1"/>
    <col min="599" max="599" width="24.85546875" bestFit="1" customWidth="1"/>
    <col min="600" max="600" width="29.140625" bestFit="1" customWidth="1"/>
    <col min="601" max="601" width="49.42578125" bestFit="1" customWidth="1"/>
    <col min="602" max="602" width="33" bestFit="1" customWidth="1"/>
    <col min="603" max="603" width="52.28515625" bestFit="1" customWidth="1"/>
    <col min="604" max="604" width="48.140625" bestFit="1" customWidth="1"/>
    <col min="605" max="605" width="38" bestFit="1" customWidth="1"/>
    <col min="606" max="606" width="32.28515625" bestFit="1" customWidth="1"/>
    <col min="607" max="607" width="51.140625" bestFit="1" customWidth="1"/>
    <col min="608" max="608" width="47.7109375" bestFit="1" customWidth="1"/>
    <col min="609" max="609" width="27.5703125" bestFit="1" customWidth="1"/>
    <col min="610" max="610" width="36.5703125" bestFit="1" customWidth="1"/>
    <col min="611" max="611" width="42.85546875" bestFit="1" customWidth="1"/>
    <col min="612" max="612" width="29.7109375" bestFit="1" customWidth="1"/>
    <col min="613" max="613" width="21.5703125" bestFit="1" customWidth="1"/>
    <col min="614" max="614" width="48.140625" bestFit="1" customWidth="1"/>
    <col min="615" max="615" width="35.7109375" bestFit="1" customWidth="1"/>
    <col min="616" max="616" width="35.140625" bestFit="1" customWidth="1"/>
    <col min="617" max="617" width="34" bestFit="1" customWidth="1"/>
    <col min="618" max="618" width="38.28515625" bestFit="1" customWidth="1"/>
    <col min="619" max="619" width="51.85546875" bestFit="1" customWidth="1"/>
    <col min="620" max="620" width="70.140625" bestFit="1" customWidth="1"/>
    <col min="621" max="621" width="32.7109375" bestFit="1" customWidth="1"/>
    <col min="622" max="622" width="23.42578125" bestFit="1" customWidth="1"/>
    <col min="623" max="623" width="29" bestFit="1" customWidth="1"/>
    <col min="624" max="624" width="33.42578125" bestFit="1" customWidth="1"/>
    <col min="625" max="625" width="44.85546875" bestFit="1" customWidth="1"/>
    <col min="626" max="626" width="35.140625" bestFit="1" customWidth="1"/>
    <col min="627" max="627" width="53.28515625" bestFit="1" customWidth="1"/>
    <col min="628" max="628" width="18.7109375" bestFit="1" customWidth="1"/>
    <col min="629" max="629" width="45.140625" bestFit="1" customWidth="1"/>
    <col min="630" max="630" width="53.140625" bestFit="1" customWidth="1"/>
    <col min="631" max="631" width="48.42578125" bestFit="1" customWidth="1"/>
    <col min="632" max="632" width="27.85546875" bestFit="1" customWidth="1"/>
    <col min="633" max="633" width="7" bestFit="1" customWidth="1"/>
    <col min="634" max="634" width="45.5703125" bestFit="1" customWidth="1"/>
    <col min="635" max="635" width="27.85546875" bestFit="1" customWidth="1"/>
    <col min="636" max="636" width="27" bestFit="1" customWidth="1"/>
    <col min="637" max="637" width="58.42578125" bestFit="1" customWidth="1"/>
    <col min="638" max="638" width="57.5703125" bestFit="1" customWidth="1"/>
    <col min="639" max="639" width="58.7109375" bestFit="1" customWidth="1"/>
    <col min="640" max="640" width="47.7109375" bestFit="1" customWidth="1"/>
    <col min="641" max="641" width="53.42578125" bestFit="1" customWidth="1"/>
    <col min="642" max="642" width="49.42578125" bestFit="1" customWidth="1"/>
    <col min="643" max="643" width="47.7109375" bestFit="1" customWidth="1"/>
    <col min="644" max="644" width="35" bestFit="1" customWidth="1"/>
    <col min="645" max="645" width="23.85546875" bestFit="1" customWidth="1"/>
    <col min="646" max="646" width="49.5703125" bestFit="1" customWidth="1"/>
    <col min="647" max="647" width="45.85546875" bestFit="1" customWidth="1"/>
    <col min="648" max="648" width="50.7109375" bestFit="1" customWidth="1"/>
    <col min="649" max="649" width="45.140625" bestFit="1" customWidth="1"/>
    <col min="650" max="650" width="48.85546875" bestFit="1" customWidth="1"/>
    <col min="651" max="651" width="53.85546875" bestFit="1" customWidth="1"/>
    <col min="652" max="652" width="43.5703125" bestFit="1" customWidth="1"/>
    <col min="653" max="653" width="42.85546875" bestFit="1" customWidth="1"/>
    <col min="654" max="654" width="23.42578125" bestFit="1" customWidth="1"/>
    <col min="655" max="655" width="55.42578125" bestFit="1" customWidth="1"/>
    <col min="656" max="656" width="38.140625" bestFit="1" customWidth="1"/>
    <col min="657" max="657" width="8.140625" bestFit="1" customWidth="1"/>
    <col min="658" max="658" width="59.140625" bestFit="1" customWidth="1"/>
    <col min="659" max="659" width="46.85546875" bestFit="1" customWidth="1"/>
    <col min="660" max="660" width="43.85546875" bestFit="1" customWidth="1"/>
    <col min="661" max="661" width="16.7109375" bestFit="1" customWidth="1"/>
    <col min="662" max="662" width="36.42578125" bestFit="1" customWidth="1"/>
    <col min="663" max="663" width="53.140625" bestFit="1" customWidth="1"/>
    <col min="664" max="664" width="11.28515625" bestFit="1" customWidth="1"/>
    <col min="665" max="665" width="15" bestFit="1" customWidth="1"/>
    <col min="666" max="666" width="36.5703125" bestFit="1" customWidth="1"/>
    <col min="667" max="667" width="50.5703125" bestFit="1" customWidth="1"/>
    <col min="668" max="668" width="38.42578125" bestFit="1" customWidth="1"/>
    <col min="669" max="669" width="46.5703125" bestFit="1" customWidth="1"/>
    <col min="670" max="670" width="32.5703125" bestFit="1" customWidth="1"/>
    <col min="671" max="671" width="47" bestFit="1" customWidth="1"/>
    <col min="672" max="672" width="32.5703125" bestFit="1" customWidth="1"/>
    <col min="673" max="673" width="20.5703125" bestFit="1" customWidth="1"/>
    <col min="674" max="674" width="27.7109375" bestFit="1" customWidth="1"/>
    <col min="675" max="675" width="32" bestFit="1" customWidth="1"/>
    <col min="676" max="676" width="41.85546875" bestFit="1" customWidth="1"/>
    <col min="677" max="677" width="35.7109375" bestFit="1" customWidth="1"/>
    <col min="678" max="678" width="43.140625" bestFit="1" customWidth="1"/>
    <col min="679" max="679" width="36.5703125" bestFit="1" customWidth="1"/>
    <col min="680" max="680" width="57" bestFit="1" customWidth="1"/>
    <col min="681" max="681" width="14.7109375" bestFit="1" customWidth="1"/>
    <col min="682" max="682" width="19.42578125" bestFit="1" customWidth="1"/>
    <col min="683" max="683" width="45" bestFit="1" customWidth="1"/>
    <col min="684" max="684" width="29.42578125" bestFit="1" customWidth="1"/>
    <col min="685" max="685" width="39.42578125" bestFit="1" customWidth="1"/>
    <col min="686" max="686" width="30.28515625" bestFit="1" customWidth="1"/>
    <col min="687" max="687" width="18.28515625" bestFit="1" customWidth="1"/>
    <col min="688" max="688" width="14.42578125" bestFit="1" customWidth="1"/>
    <col min="689" max="689" width="36.140625" bestFit="1" customWidth="1"/>
    <col min="690" max="690" width="55.140625" bestFit="1" customWidth="1"/>
    <col min="691" max="691" width="23.28515625" bestFit="1" customWidth="1"/>
    <col min="692" max="692" width="56.7109375" bestFit="1" customWidth="1"/>
    <col min="693" max="693" width="16.42578125" bestFit="1" customWidth="1"/>
    <col min="694" max="694" width="47.28515625" bestFit="1" customWidth="1"/>
    <col min="695" max="695" width="27.5703125" bestFit="1" customWidth="1"/>
    <col min="696" max="696" width="52.85546875" bestFit="1" customWidth="1"/>
    <col min="697" max="697" width="61.42578125" bestFit="1" customWidth="1"/>
    <col min="698" max="698" width="25.85546875" bestFit="1" customWidth="1"/>
    <col min="699" max="699" width="38.28515625" bestFit="1" customWidth="1"/>
    <col min="700" max="700" width="39.7109375" bestFit="1" customWidth="1"/>
    <col min="701" max="701" width="51.85546875" bestFit="1" customWidth="1"/>
    <col min="702" max="702" width="37.42578125" bestFit="1" customWidth="1"/>
    <col min="703" max="703" width="45" bestFit="1" customWidth="1"/>
    <col min="704" max="704" width="10.42578125" bestFit="1" customWidth="1"/>
    <col min="705" max="705" width="39.7109375" bestFit="1" customWidth="1"/>
    <col min="706" max="706" width="18.140625" bestFit="1" customWidth="1"/>
    <col min="707" max="707" width="35.5703125" bestFit="1" customWidth="1"/>
    <col min="708" max="708" width="43.28515625" bestFit="1" customWidth="1"/>
    <col min="709" max="709" width="55.140625" bestFit="1" customWidth="1"/>
    <col min="710" max="710" width="49.7109375" bestFit="1" customWidth="1"/>
    <col min="711" max="711" width="44.42578125" bestFit="1" customWidth="1"/>
    <col min="712" max="712" width="44.28515625" bestFit="1" customWidth="1"/>
    <col min="713" max="713" width="21.85546875" bestFit="1" customWidth="1"/>
    <col min="714" max="714" width="16.140625" bestFit="1" customWidth="1"/>
    <col min="715" max="715" width="17" bestFit="1" customWidth="1"/>
    <col min="716" max="716" width="6.7109375" bestFit="1" customWidth="1"/>
    <col min="717" max="717" width="55.28515625" bestFit="1" customWidth="1"/>
    <col min="718" max="718" width="36.85546875" bestFit="1" customWidth="1"/>
    <col min="719" max="719" width="58.7109375" bestFit="1" customWidth="1"/>
    <col min="720" max="720" width="42.5703125" bestFit="1" customWidth="1"/>
    <col min="721" max="721" width="54.5703125" bestFit="1" customWidth="1"/>
    <col min="722" max="722" width="38.85546875" bestFit="1" customWidth="1"/>
    <col min="723" max="723" width="57.42578125" bestFit="1" customWidth="1"/>
    <col min="724" max="724" width="48.85546875" bestFit="1" customWidth="1"/>
    <col min="725" max="725" width="16.7109375" bestFit="1" customWidth="1"/>
    <col min="726" max="726" width="29.42578125" bestFit="1" customWidth="1"/>
    <col min="727" max="727" width="41.28515625" bestFit="1" customWidth="1"/>
    <col min="728" max="728" width="30.28515625" bestFit="1" customWidth="1"/>
    <col min="729" max="729" width="20.140625" bestFit="1" customWidth="1"/>
    <col min="730" max="730" width="51" bestFit="1" customWidth="1"/>
    <col min="731" max="731" width="58.5703125" bestFit="1" customWidth="1"/>
    <col min="732" max="732" width="14.7109375" bestFit="1" customWidth="1"/>
    <col min="733" max="733" width="16" bestFit="1" customWidth="1"/>
    <col min="734" max="735" width="24.28515625" bestFit="1" customWidth="1"/>
    <col min="736" max="736" width="32.28515625" bestFit="1" customWidth="1"/>
    <col min="737" max="737" width="18.140625" bestFit="1" customWidth="1"/>
    <col min="738" max="738" width="21.5703125" bestFit="1" customWidth="1"/>
    <col min="739" max="739" width="18.42578125" bestFit="1" customWidth="1"/>
    <col min="740" max="740" width="13.7109375" bestFit="1" customWidth="1"/>
    <col min="741" max="741" width="19.5703125" bestFit="1" customWidth="1"/>
    <col min="742" max="742" width="49.7109375" bestFit="1" customWidth="1"/>
    <col min="743" max="743" width="39.5703125" bestFit="1" customWidth="1"/>
    <col min="744" max="744" width="16.42578125" bestFit="1" customWidth="1"/>
    <col min="745" max="745" width="8" bestFit="1" customWidth="1"/>
    <col min="746" max="746" width="36.42578125" bestFit="1" customWidth="1"/>
    <col min="747" max="747" width="54.85546875" bestFit="1" customWidth="1"/>
    <col min="748" max="748" width="40.140625" bestFit="1" customWidth="1"/>
    <col min="749" max="749" width="8.7109375" bestFit="1" customWidth="1"/>
    <col min="750" max="750" width="34.28515625" bestFit="1" customWidth="1"/>
    <col min="751" max="751" width="50.5703125" bestFit="1" customWidth="1"/>
    <col min="752" max="752" width="29.7109375" bestFit="1" customWidth="1"/>
    <col min="753" max="753" width="23" bestFit="1" customWidth="1"/>
    <col min="754" max="754" width="10.5703125" bestFit="1" customWidth="1"/>
    <col min="755" max="755" width="28.28515625" bestFit="1" customWidth="1"/>
    <col min="756" max="756" width="22" bestFit="1" customWidth="1"/>
    <col min="757" max="757" width="24.5703125" bestFit="1" customWidth="1"/>
    <col min="758" max="758" width="34.42578125" bestFit="1" customWidth="1"/>
    <col min="759" max="759" width="53.42578125" bestFit="1" customWidth="1"/>
    <col min="760" max="760" width="31.42578125" bestFit="1" customWidth="1"/>
    <col min="761" max="761" width="25.140625" bestFit="1" customWidth="1"/>
    <col min="762" max="762" width="48.5703125" bestFit="1" customWidth="1"/>
    <col min="763" max="763" width="58.140625" bestFit="1" customWidth="1"/>
    <col min="764" max="764" width="35.140625" bestFit="1" customWidth="1"/>
    <col min="765" max="765" width="34.5703125" bestFit="1" customWidth="1"/>
    <col min="766" max="766" width="29.140625" bestFit="1" customWidth="1"/>
    <col min="767" max="767" width="9.28515625" bestFit="1" customWidth="1"/>
    <col min="768" max="768" width="10.140625" bestFit="1" customWidth="1"/>
    <col min="769" max="769" width="40.85546875" bestFit="1" customWidth="1"/>
    <col min="770" max="770" width="47.85546875" bestFit="1" customWidth="1"/>
    <col min="771" max="771" width="46.5703125" bestFit="1" customWidth="1"/>
    <col min="772" max="772" width="34.5703125" bestFit="1" customWidth="1"/>
    <col min="773" max="773" width="37.7109375" bestFit="1" customWidth="1"/>
    <col min="774" max="774" width="10.140625" bestFit="1" customWidth="1"/>
    <col min="775" max="775" width="38.5703125" bestFit="1" customWidth="1"/>
    <col min="776" max="776" width="24" bestFit="1" customWidth="1"/>
    <col min="777" max="777" width="11.7109375" bestFit="1" customWidth="1"/>
    <col min="778" max="778" width="28.140625" bestFit="1" customWidth="1"/>
    <col min="779" max="779" width="46.85546875" bestFit="1" customWidth="1"/>
    <col min="780" max="780" width="41.42578125" bestFit="1" customWidth="1"/>
    <col min="781" max="781" width="55.7109375" bestFit="1" customWidth="1"/>
    <col min="782" max="782" width="29.42578125" bestFit="1" customWidth="1"/>
    <col min="783" max="783" width="25.85546875" bestFit="1" customWidth="1"/>
    <col min="784" max="784" width="33.28515625" bestFit="1" customWidth="1"/>
    <col min="785" max="785" width="12.140625" bestFit="1" customWidth="1"/>
    <col min="786" max="786" width="50" bestFit="1" customWidth="1"/>
    <col min="787" max="787" width="10.85546875" bestFit="1" customWidth="1"/>
    <col min="788" max="788" width="33.5703125" bestFit="1" customWidth="1"/>
    <col min="789" max="789" width="53.140625" bestFit="1" customWidth="1"/>
    <col min="790" max="790" width="53.7109375" bestFit="1" customWidth="1"/>
    <col min="791" max="791" width="21.42578125" bestFit="1" customWidth="1"/>
    <col min="792" max="792" width="14.28515625" bestFit="1" customWidth="1"/>
    <col min="793" max="793" width="26.140625" bestFit="1" customWidth="1"/>
    <col min="794" max="794" width="46.42578125" bestFit="1" customWidth="1"/>
    <col min="795" max="795" width="18.140625" bestFit="1" customWidth="1"/>
    <col min="796" max="796" width="38" bestFit="1" customWidth="1"/>
    <col min="797" max="797" width="15.42578125" bestFit="1" customWidth="1"/>
    <col min="798" max="798" width="10.7109375" bestFit="1" customWidth="1"/>
    <col min="799" max="799" width="31" bestFit="1" customWidth="1"/>
    <col min="800" max="800" width="22.140625" bestFit="1" customWidth="1"/>
    <col min="801" max="801" width="21.140625" bestFit="1" customWidth="1"/>
    <col min="802" max="802" width="19" bestFit="1" customWidth="1"/>
    <col min="803" max="803" width="47" bestFit="1" customWidth="1"/>
    <col min="804" max="804" width="38" bestFit="1" customWidth="1"/>
    <col min="805" max="805" width="13.5703125" bestFit="1" customWidth="1"/>
    <col min="806" max="806" width="49.140625" bestFit="1" customWidth="1"/>
    <col min="807" max="807" width="27.5703125" bestFit="1" customWidth="1"/>
    <col min="808" max="808" width="18.140625" bestFit="1" customWidth="1"/>
    <col min="809" max="809" width="48.140625" bestFit="1" customWidth="1"/>
    <col min="810" max="810" width="25.85546875" bestFit="1" customWidth="1"/>
    <col min="811" max="811" width="56.28515625" bestFit="1" customWidth="1"/>
    <col min="812" max="812" width="39.85546875" bestFit="1" customWidth="1"/>
    <col min="813" max="813" width="58.28515625" bestFit="1" customWidth="1"/>
    <col min="814" max="814" width="45.42578125" bestFit="1" customWidth="1"/>
    <col min="815" max="815" width="34.42578125" bestFit="1" customWidth="1"/>
    <col min="816" max="816" width="36.85546875" bestFit="1" customWidth="1"/>
    <col min="817" max="817" width="56.42578125" bestFit="1" customWidth="1"/>
    <col min="818" max="818" width="10.42578125" bestFit="1" customWidth="1"/>
    <col min="819" max="819" width="30.85546875" bestFit="1" customWidth="1"/>
    <col min="820" max="820" width="22" bestFit="1" customWidth="1"/>
    <col min="821" max="821" width="22.140625" bestFit="1" customWidth="1"/>
    <col min="822" max="822" width="38" bestFit="1" customWidth="1"/>
    <col min="823" max="823" width="5.42578125" bestFit="1" customWidth="1"/>
    <col min="824" max="824" width="30.28515625" bestFit="1" customWidth="1"/>
    <col min="825" max="825" width="11.42578125" bestFit="1" customWidth="1"/>
    <col min="826" max="826" width="39.42578125" bestFit="1" customWidth="1"/>
    <col min="827" max="827" width="50.42578125" bestFit="1" customWidth="1"/>
    <col min="828" max="828" width="22.5703125" bestFit="1" customWidth="1"/>
    <col min="829" max="829" width="15.7109375" bestFit="1" customWidth="1"/>
    <col min="830" max="830" width="51.140625" bestFit="1" customWidth="1"/>
    <col min="831" max="831" width="7.42578125" bestFit="1" customWidth="1"/>
    <col min="832" max="832" width="55.7109375" bestFit="1" customWidth="1"/>
    <col min="833" max="833" width="13.85546875" bestFit="1" customWidth="1"/>
    <col min="834" max="834" width="6.85546875" bestFit="1" customWidth="1"/>
    <col min="835" max="835" width="32.42578125" bestFit="1" customWidth="1"/>
    <col min="836" max="836" width="55.140625" bestFit="1" customWidth="1"/>
    <col min="837" max="837" width="14.7109375" bestFit="1" customWidth="1"/>
    <col min="838" max="838" width="12.42578125" bestFit="1" customWidth="1"/>
    <col min="839" max="839" width="77.5703125" bestFit="1" customWidth="1"/>
    <col min="840" max="840" width="44" bestFit="1" customWidth="1"/>
    <col min="841" max="841" width="13.85546875" bestFit="1" customWidth="1"/>
    <col min="842" max="842" width="58.28515625" bestFit="1" customWidth="1"/>
    <col min="843" max="843" width="25.85546875" bestFit="1" customWidth="1"/>
    <col min="844" max="844" width="34.7109375" bestFit="1" customWidth="1"/>
    <col min="845" max="845" width="31.28515625" bestFit="1" customWidth="1"/>
    <col min="846" max="846" width="35.28515625" bestFit="1" customWidth="1"/>
    <col min="847" max="847" width="18.140625" bestFit="1" customWidth="1"/>
    <col min="848" max="848" width="32.140625" bestFit="1" customWidth="1"/>
    <col min="849" max="849" width="21.42578125" bestFit="1" customWidth="1"/>
    <col min="850" max="850" width="41.5703125" bestFit="1" customWidth="1"/>
    <col min="851" max="851" width="30.42578125" bestFit="1" customWidth="1"/>
    <col min="852" max="852" width="53.85546875" bestFit="1" customWidth="1"/>
    <col min="853" max="853" width="15.85546875" bestFit="1" customWidth="1"/>
    <col min="854" max="854" width="33.42578125" bestFit="1" customWidth="1"/>
    <col min="855" max="855" width="21.28515625" bestFit="1" customWidth="1"/>
    <col min="856" max="856" width="52.85546875" bestFit="1" customWidth="1"/>
    <col min="857" max="857" width="35.85546875" bestFit="1" customWidth="1"/>
    <col min="858" max="858" width="41" bestFit="1" customWidth="1"/>
    <col min="859" max="859" width="32.85546875" bestFit="1" customWidth="1"/>
    <col min="860" max="860" width="49" bestFit="1" customWidth="1"/>
    <col min="861" max="861" width="54" bestFit="1" customWidth="1"/>
    <col min="862" max="862" width="17.5703125" bestFit="1" customWidth="1"/>
    <col min="863" max="863" width="31.140625" bestFit="1" customWidth="1"/>
    <col min="864" max="864" width="33" bestFit="1" customWidth="1"/>
    <col min="865" max="865" width="9" bestFit="1" customWidth="1"/>
    <col min="866" max="866" width="57.85546875" bestFit="1" customWidth="1"/>
    <col min="867" max="867" width="44.5703125" bestFit="1" customWidth="1"/>
    <col min="868" max="868" width="21.5703125" bestFit="1" customWidth="1"/>
    <col min="869" max="869" width="53.7109375" bestFit="1" customWidth="1"/>
    <col min="870" max="870" width="52.7109375" bestFit="1" customWidth="1"/>
    <col min="871" max="871" width="27.7109375" bestFit="1" customWidth="1"/>
    <col min="872" max="872" width="18.85546875" bestFit="1" customWidth="1"/>
    <col min="873" max="873" width="14.28515625" bestFit="1" customWidth="1"/>
    <col min="874" max="874" width="19.28515625" bestFit="1" customWidth="1"/>
    <col min="875" max="875" width="52.5703125" bestFit="1" customWidth="1"/>
    <col min="876" max="876" width="14.5703125" bestFit="1" customWidth="1"/>
    <col min="877" max="877" width="55.7109375" bestFit="1" customWidth="1"/>
    <col min="878" max="878" width="35.28515625" bestFit="1" customWidth="1"/>
    <col min="879" max="879" width="32.5703125" bestFit="1" customWidth="1"/>
    <col min="880" max="880" width="57" bestFit="1" customWidth="1"/>
    <col min="881" max="881" width="9" bestFit="1" customWidth="1"/>
    <col min="882" max="882" width="37.7109375" bestFit="1" customWidth="1"/>
    <col min="883" max="883" width="20.28515625" bestFit="1" customWidth="1"/>
    <col min="884" max="884" width="58.42578125" bestFit="1" customWidth="1"/>
    <col min="885" max="885" width="21.42578125" bestFit="1" customWidth="1"/>
    <col min="886" max="886" width="11.7109375" bestFit="1" customWidth="1"/>
    <col min="887" max="887" width="55" bestFit="1" customWidth="1"/>
    <col min="888" max="888" width="27.42578125" bestFit="1" customWidth="1"/>
    <col min="889" max="889" width="49.140625" bestFit="1" customWidth="1"/>
    <col min="890" max="890" width="37" bestFit="1" customWidth="1"/>
    <col min="891" max="891" width="38.5703125" bestFit="1" customWidth="1"/>
    <col min="892" max="892" width="51.140625" bestFit="1" customWidth="1"/>
    <col min="893" max="893" width="6.7109375" bestFit="1" customWidth="1"/>
    <col min="894" max="894" width="40.5703125" bestFit="1" customWidth="1"/>
    <col min="895" max="895" width="35.7109375" bestFit="1" customWidth="1"/>
    <col min="896" max="896" width="56.7109375" bestFit="1" customWidth="1"/>
    <col min="897" max="897" width="28" bestFit="1" customWidth="1"/>
    <col min="898" max="898" width="49.140625" bestFit="1" customWidth="1"/>
    <col min="899" max="899" width="34.42578125" bestFit="1" customWidth="1"/>
    <col min="900" max="900" width="40.140625" bestFit="1" customWidth="1"/>
    <col min="901" max="901" width="26.85546875" bestFit="1" customWidth="1"/>
    <col min="902" max="902" width="13.140625" bestFit="1" customWidth="1"/>
    <col min="903" max="903" width="17.42578125" bestFit="1" customWidth="1"/>
    <col min="904" max="904" width="28.28515625" bestFit="1" customWidth="1"/>
    <col min="905" max="905" width="54.85546875" bestFit="1" customWidth="1"/>
    <col min="906" max="906" width="12.7109375" bestFit="1" customWidth="1"/>
    <col min="907" max="907" width="32.42578125" bestFit="1" customWidth="1"/>
    <col min="908" max="908" width="33.85546875" bestFit="1" customWidth="1"/>
    <col min="909" max="909" width="34.28515625" bestFit="1" customWidth="1"/>
    <col min="910" max="910" width="55.7109375" bestFit="1" customWidth="1"/>
    <col min="911" max="911" width="25.5703125" bestFit="1" customWidth="1"/>
    <col min="912" max="912" width="19.42578125" bestFit="1" customWidth="1"/>
    <col min="913" max="913" width="48.28515625" bestFit="1" customWidth="1"/>
    <col min="914" max="914" width="43.5703125" bestFit="1" customWidth="1"/>
    <col min="915" max="915" width="42.85546875" bestFit="1" customWidth="1"/>
    <col min="916" max="916" width="24.42578125" bestFit="1" customWidth="1"/>
    <col min="917" max="917" width="55.85546875" bestFit="1" customWidth="1"/>
    <col min="918" max="918" width="39.140625" bestFit="1" customWidth="1"/>
    <col min="919" max="919" width="49.28515625" bestFit="1" customWidth="1"/>
    <col min="920" max="920" width="39.85546875" bestFit="1" customWidth="1"/>
    <col min="921" max="921" width="13.140625" bestFit="1" customWidth="1"/>
    <col min="922" max="922" width="23.42578125" bestFit="1" customWidth="1"/>
    <col min="923" max="923" width="12.28515625" bestFit="1" customWidth="1"/>
    <col min="924" max="924" width="33.85546875" bestFit="1" customWidth="1"/>
    <col min="925" max="925" width="12.85546875" bestFit="1" customWidth="1"/>
    <col min="926" max="926" width="29.7109375" bestFit="1" customWidth="1"/>
    <col min="927" max="927" width="16.140625" bestFit="1" customWidth="1"/>
    <col min="928" max="928" width="25.85546875" bestFit="1" customWidth="1"/>
    <col min="929" max="929" width="14.28515625" bestFit="1" customWidth="1"/>
    <col min="930" max="930" width="18.7109375" bestFit="1" customWidth="1"/>
    <col min="931" max="931" width="17.28515625" bestFit="1" customWidth="1"/>
    <col min="932" max="932" width="27.5703125" bestFit="1" customWidth="1"/>
    <col min="933" max="933" width="44.5703125" bestFit="1" customWidth="1"/>
    <col min="934" max="934" width="39.140625" bestFit="1" customWidth="1"/>
    <col min="935" max="935" width="36.85546875" bestFit="1" customWidth="1"/>
    <col min="936" max="936" width="44.42578125" bestFit="1" customWidth="1"/>
    <col min="937" max="937" width="41.42578125" bestFit="1" customWidth="1"/>
    <col min="938" max="938" width="26.42578125" bestFit="1" customWidth="1"/>
    <col min="939" max="939" width="25.28515625" bestFit="1" customWidth="1"/>
    <col min="940" max="940" width="31.140625" bestFit="1" customWidth="1"/>
    <col min="941" max="941" width="21.7109375" bestFit="1" customWidth="1"/>
    <col min="942" max="942" width="52.5703125" bestFit="1" customWidth="1"/>
    <col min="943" max="943" width="56.5703125" bestFit="1" customWidth="1"/>
    <col min="944" max="944" width="44.28515625" bestFit="1" customWidth="1"/>
    <col min="945" max="945" width="20.5703125" bestFit="1" customWidth="1"/>
    <col min="946" max="946" width="26.42578125" bestFit="1" customWidth="1"/>
    <col min="947" max="947" width="10.42578125" bestFit="1" customWidth="1"/>
    <col min="948" max="948" width="16.140625" bestFit="1" customWidth="1"/>
    <col min="949" max="949" width="42.5703125" bestFit="1" customWidth="1"/>
    <col min="950" max="950" width="26.140625" bestFit="1" customWidth="1"/>
    <col min="951" max="951" width="10.140625" bestFit="1" customWidth="1"/>
    <col min="952" max="952" width="42.42578125" bestFit="1" customWidth="1"/>
    <col min="953" max="953" width="38" bestFit="1" customWidth="1"/>
    <col min="954" max="954" width="45.140625" bestFit="1" customWidth="1"/>
    <col min="955" max="955" width="20.85546875" bestFit="1" customWidth="1"/>
    <col min="956" max="956" width="48.28515625" bestFit="1" customWidth="1"/>
    <col min="958" max="958" width="36.7109375" bestFit="1" customWidth="1"/>
    <col min="959" max="959" width="47.28515625" bestFit="1" customWidth="1"/>
    <col min="960" max="960" width="21.140625" bestFit="1" customWidth="1"/>
    <col min="961" max="961" width="39.28515625" bestFit="1" customWidth="1"/>
    <col min="962" max="962" width="38.42578125" bestFit="1" customWidth="1"/>
    <col min="963" max="963" width="52" bestFit="1" customWidth="1"/>
    <col min="964" max="964" width="22.42578125" bestFit="1" customWidth="1"/>
    <col min="965" max="965" width="32.85546875" bestFit="1" customWidth="1"/>
    <col min="966" max="966" width="16.42578125" bestFit="1" customWidth="1"/>
    <col min="967" max="967" width="36" bestFit="1" customWidth="1"/>
    <col min="968" max="968" width="47.7109375" bestFit="1" customWidth="1"/>
    <col min="969" max="969" width="21" bestFit="1" customWidth="1"/>
    <col min="970" max="970" width="17.7109375" bestFit="1" customWidth="1"/>
    <col min="971" max="971" width="56.28515625" bestFit="1" customWidth="1"/>
    <col min="973" max="973" width="15.7109375" bestFit="1" customWidth="1"/>
    <col min="974" max="974" width="28.28515625" bestFit="1" customWidth="1"/>
    <col min="975" max="975" width="38.7109375" bestFit="1" customWidth="1"/>
    <col min="976" max="976" width="22.140625" bestFit="1" customWidth="1"/>
    <col min="977" max="977" width="51.140625" bestFit="1" customWidth="1"/>
    <col min="978" max="978" width="11" bestFit="1" customWidth="1"/>
    <col min="979" max="979" width="9.5703125" bestFit="1" customWidth="1"/>
    <col min="980" max="980" width="73.7109375" bestFit="1" customWidth="1"/>
    <col min="981" max="981" width="46.5703125" bestFit="1" customWidth="1"/>
    <col min="982" max="982" width="58" bestFit="1" customWidth="1"/>
    <col min="983" max="983" width="14.42578125" bestFit="1" customWidth="1"/>
    <col min="984" max="984" width="40.140625" bestFit="1" customWidth="1"/>
    <col min="985" max="985" width="32" bestFit="1" customWidth="1"/>
    <col min="986" max="986" width="34.7109375" bestFit="1" customWidth="1"/>
    <col min="987" max="987" width="48.42578125" bestFit="1" customWidth="1"/>
    <col min="988" max="988" width="10" bestFit="1" customWidth="1"/>
    <col min="989" max="989" width="34.5703125" bestFit="1" customWidth="1"/>
    <col min="990" max="990" width="36.140625" bestFit="1" customWidth="1"/>
    <col min="991" max="991" width="18.28515625" bestFit="1" customWidth="1"/>
    <col min="992" max="992" width="35.85546875" bestFit="1" customWidth="1"/>
    <col min="993" max="993" width="41.28515625" bestFit="1" customWidth="1"/>
    <col min="994" max="994" width="56.42578125" bestFit="1" customWidth="1"/>
    <col min="995" max="995" width="43.140625" bestFit="1" customWidth="1"/>
    <col min="996" max="996" width="20.140625" bestFit="1" customWidth="1"/>
    <col min="997" max="997" width="20.85546875" bestFit="1" customWidth="1"/>
    <col min="998" max="998" width="28.5703125" bestFit="1" customWidth="1"/>
    <col min="999" max="999" width="52.140625" bestFit="1" customWidth="1"/>
    <col min="1000" max="1000" width="40" bestFit="1" customWidth="1"/>
    <col min="1001" max="1001" width="39.7109375" bestFit="1" customWidth="1"/>
    <col min="1002" max="1002" width="37.7109375" bestFit="1" customWidth="1"/>
    <col min="1003" max="1003" width="53.140625" bestFit="1" customWidth="1"/>
    <col min="1004" max="1004" width="30.7109375" bestFit="1" customWidth="1"/>
    <col min="1005" max="1005" width="26.85546875" bestFit="1" customWidth="1"/>
    <col min="1006" max="1006" width="12" bestFit="1" customWidth="1"/>
    <col min="1007" max="1007" width="39.140625" bestFit="1" customWidth="1"/>
    <col min="1008" max="1008" width="44.85546875" bestFit="1" customWidth="1"/>
    <col min="1009" max="1009" width="57.42578125" bestFit="1" customWidth="1"/>
    <col min="1010" max="1010" width="18.5703125" bestFit="1" customWidth="1"/>
    <col min="1011" max="1011" width="25.85546875" bestFit="1" customWidth="1"/>
    <col min="1012" max="1012" width="8.7109375" bestFit="1" customWidth="1"/>
    <col min="1013" max="1013" width="29.140625" bestFit="1" customWidth="1"/>
    <col min="1014" max="1014" width="14.7109375" bestFit="1" customWidth="1"/>
    <col min="1015" max="1015" width="44" bestFit="1" customWidth="1"/>
    <col min="1016" max="1016" width="42.28515625" bestFit="1" customWidth="1"/>
    <col min="1017" max="1017" width="13.7109375" bestFit="1" customWidth="1"/>
    <col min="1018" max="1018" width="49.42578125" bestFit="1" customWidth="1"/>
    <col min="1019" max="1019" width="21.28515625" bestFit="1" customWidth="1"/>
    <col min="1020" max="1020" width="8.85546875" bestFit="1" customWidth="1"/>
    <col min="1021" max="1021" width="52" bestFit="1" customWidth="1"/>
    <col min="1022" max="1022" width="43.140625" bestFit="1" customWidth="1"/>
    <col min="1023" max="1023" width="56.85546875" bestFit="1" customWidth="1"/>
    <col min="1024" max="1024" width="60" bestFit="1" customWidth="1"/>
    <col min="1025" max="1025" width="57.140625" bestFit="1" customWidth="1"/>
    <col min="1026" max="1026" width="27.28515625" bestFit="1" customWidth="1"/>
    <col min="1027" max="1027" width="41.85546875" bestFit="1" customWidth="1"/>
    <col min="1028" max="1028" width="6.85546875" bestFit="1" customWidth="1"/>
    <col min="1029" max="1029" width="9.5703125" bestFit="1" customWidth="1"/>
    <col min="1030" max="1030" width="61.140625" bestFit="1" customWidth="1"/>
    <col min="1031" max="1031" width="13.42578125" bestFit="1" customWidth="1"/>
    <col min="1032" max="1032" width="31" bestFit="1" customWidth="1"/>
    <col min="1033" max="1033" width="21" bestFit="1" customWidth="1"/>
    <col min="1034" max="1034" width="32.28515625" bestFit="1" customWidth="1"/>
    <col min="1035" max="1035" width="27.140625" bestFit="1" customWidth="1"/>
    <col min="1036" max="1036" width="40.85546875" bestFit="1" customWidth="1"/>
    <col min="1037" max="1037" width="33.140625" bestFit="1" customWidth="1"/>
    <col min="1038" max="1038" width="40.140625" bestFit="1" customWidth="1"/>
    <col min="1039" max="1039" width="49.140625" bestFit="1" customWidth="1"/>
    <col min="1040" max="1040" width="39.85546875" bestFit="1" customWidth="1"/>
    <col min="1041" max="1041" width="45.85546875" bestFit="1" customWidth="1"/>
    <col min="1042" max="1042" width="53.85546875" bestFit="1" customWidth="1"/>
    <col min="1043" max="1043" width="15.28515625" bestFit="1" customWidth="1"/>
    <col min="1044" max="1044" width="14.140625" bestFit="1" customWidth="1"/>
    <col min="1045" max="1045" width="45.5703125" bestFit="1" customWidth="1"/>
    <col min="1046" max="1046" width="11.7109375" bestFit="1" customWidth="1"/>
    <col min="1047" max="1047" width="23.5703125" bestFit="1" customWidth="1"/>
    <col min="1048" max="1048" width="57.85546875" bestFit="1" customWidth="1"/>
    <col min="1049" max="1049" width="16.42578125" bestFit="1" customWidth="1"/>
    <col min="1050" max="1050" width="51.140625" bestFit="1" customWidth="1"/>
    <col min="1051" max="1051" width="57.28515625" bestFit="1" customWidth="1"/>
    <col min="1052" max="1052" width="35.7109375" bestFit="1" customWidth="1"/>
    <col min="1053" max="1053" width="22.28515625" bestFit="1" customWidth="1"/>
    <col min="1054" max="1054" width="49.140625" bestFit="1" customWidth="1"/>
    <col min="1055" max="1055" width="14.28515625" bestFit="1" customWidth="1"/>
    <col min="1056" max="1056" width="55.42578125" bestFit="1" customWidth="1"/>
    <col min="1057" max="1057" width="60.5703125" bestFit="1" customWidth="1"/>
    <col min="1058" max="1058" width="14.7109375" bestFit="1" customWidth="1"/>
    <col min="1059" max="1059" width="36.140625" bestFit="1" customWidth="1"/>
    <col min="1060" max="1060" width="39.7109375" bestFit="1" customWidth="1"/>
    <col min="1061" max="1061" width="27.85546875" bestFit="1" customWidth="1"/>
    <col min="1062" max="1062" width="40.140625" bestFit="1" customWidth="1"/>
    <col min="1063" max="1063" width="28.28515625" bestFit="1" customWidth="1"/>
    <col min="1064" max="1064" width="16.85546875" bestFit="1" customWidth="1"/>
    <col min="1065" max="1065" width="17.5703125" bestFit="1" customWidth="1"/>
    <col min="1066" max="1066" width="30.140625" bestFit="1" customWidth="1"/>
    <col min="1067" max="1067" width="22" bestFit="1" customWidth="1"/>
    <col min="1068" max="1068" width="17.140625" bestFit="1" customWidth="1"/>
    <col min="1069" max="1069" width="16.7109375" bestFit="1" customWidth="1"/>
    <col min="1070" max="1070" width="44" bestFit="1" customWidth="1"/>
    <col min="1071" max="1071" width="42.140625" bestFit="1" customWidth="1"/>
    <col min="1072" max="1073" width="15.5703125" bestFit="1" customWidth="1"/>
    <col min="1074" max="1074" width="46.7109375" bestFit="1" customWidth="1"/>
    <col min="1075" max="1075" width="24" bestFit="1" customWidth="1"/>
    <col min="1076" max="1076" width="4.5703125" bestFit="1" customWidth="1"/>
    <col min="1077" max="1077" width="35.28515625" bestFit="1" customWidth="1"/>
    <col min="1078" max="1078" width="46.85546875" bestFit="1" customWidth="1"/>
    <col min="1079" max="1079" width="42.28515625" bestFit="1" customWidth="1"/>
    <col min="1080" max="1080" width="54.7109375" bestFit="1" customWidth="1"/>
    <col min="1081" max="1081" width="27.5703125" bestFit="1" customWidth="1"/>
    <col min="1082" max="1082" width="40.85546875" bestFit="1" customWidth="1"/>
    <col min="1083" max="1083" width="41.85546875" bestFit="1" customWidth="1"/>
    <col min="1084" max="1084" width="15.7109375" bestFit="1" customWidth="1"/>
    <col min="1085" max="1085" width="8.85546875" bestFit="1" customWidth="1"/>
    <col min="1086" max="1086" width="39" bestFit="1" customWidth="1"/>
    <col min="1087" max="1087" width="29.7109375" bestFit="1" customWidth="1"/>
    <col min="1088" max="1088" width="14" bestFit="1" customWidth="1"/>
    <col min="1089" max="1089" width="47.140625" bestFit="1" customWidth="1"/>
    <col min="1090" max="1090" width="20.85546875" bestFit="1" customWidth="1"/>
    <col min="1091" max="1091" width="10.140625" bestFit="1" customWidth="1"/>
    <col min="1092" max="1092" width="13.7109375" bestFit="1" customWidth="1"/>
    <col min="1093" max="1093" width="37.7109375" bestFit="1" customWidth="1"/>
    <col min="1094" max="1094" width="26.140625" bestFit="1" customWidth="1"/>
    <col min="1095" max="1095" width="43.85546875" bestFit="1" customWidth="1"/>
    <col min="1096" max="1096" width="44.42578125" bestFit="1" customWidth="1"/>
    <col min="1097" max="1097" width="32.7109375" bestFit="1" customWidth="1"/>
    <col min="1098" max="1098" width="18.7109375" bestFit="1" customWidth="1"/>
    <col min="1099" max="1099" width="52.42578125" bestFit="1" customWidth="1"/>
    <col min="1100" max="1100" width="38.42578125" bestFit="1" customWidth="1"/>
    <col min="1101" max="1101" width="30" bestFit="1" customWidth="1"/>
    <col min="1102" max="1102" width="19" bestFit="1" customWidth="1"/>
    <col min="1103" max="1103" width="48.140625" bestFit="1" customWidth="1"/>
    <col min="1104" max="1104" width="50.85546875" bestFit="1" customWidth="1"/>
    <col min="1105" max="1105" width="26.28515625" bestFit="1" customWidth="1"/>
    <col min="1106" max="1106" width="13.85546875" bestFit="1" customWidth="1"/>
    <col min="1107" max="1107" width="48.28515625" bestFit="1" customWidth="1"/>
    <col min="1108" max="1108" width="30.85546875" bestFit="1" customWidth="1"/>
    <col min="1109" max="1109" width="56.28515625" bestFit="1" customWidth="1"/>
    <col min="1110" max="1110" width="50.85546875" bestFit="1" customWidth="1"/>
    <col min="1111" max="1111" width="49.140625" bestFit="1" customWidth="1"/>
    <col min="1112" max="1112" width="41" bestFit="1" customWidth="1"/>
    <col min="1113" max="1113" width="38.42578125" bestFit="1" customWidth="1"/>
    <col min="1114" max="1114" width="19.140625" bestFit="1" customWidth="1"/>
    <col min="1115" max="1115" width="49.85546875" bestFit="1" customWidth="1"/>
    <col min="1116" max="1116" width="8.42578125" bestFit="1" customWidth="1"/>
    <col min="1117" max="1117" width="40.5703125" bestFit="1" customWidth="1"/>
    <col min="1118" max="1118" width="20.5703125" bestFit="1" customWidth="1"/>
    <col min="1119" max="1119" width="45.28515625" bestFit="1" customWidth="1"/>
    <col min="1120" max="1120" width="36.85546875" bestFit="1" customWidth="1"/>
    <col min="1121" max="1121" width="6.85546875" bestFit="1" customWidth="1"/>
    <col min="1122" max="1122" width="29.5703125" bestFit="1" customWidth="1"/>
    <col min="1123" max="1123" width="27.140625" bestFit="1" customWidth="1"/>
    <col min="1124" max="1124" width="30.5703125" bestFit="1" customWidth="1"/>
    <col min="1125" max="1125" width="15.42578125" bestFit="1" customWidth="1"/>
    <col min="1126" max="1126" width="45.140625" bestFit="1" customWidth="1"/>
    <col min="1127" max="1127" width="7.5703125" bestFit="1" customWidth="1"/>
    <col min="1128" max="1128" width="38.85546875" bestFit="1" customWidth="1"/>
    <col min="1129" max="1129" width="61.5703125" bestFit="1" customWidth="1"/>
    <col min="1130" max="1130" width="60.85546875" bestFit="1" customWidth="1"/>
    <col min="1131" max="1131" width="68.7109375" bestFit="1" customWidth="1"/>
    <col min="1132" max="1132" width="44.7109375" bestFit="1" customWidth="1"/>
    <col min="1133" max="1133" width="23.42578125" bestFit="1" customWidth="1"/>
    <col min="1134" max="1134" width="16.140625" bestFit="1" customWidth="1"/>
    <col min="1135" max="1135" width="32" bestFit="1" customWidth="1"/>
    <col min="1136" max="1136" width="40.7109375" bestFit="1" customWidth="1"/>
    <col min="1137" max="1137" width="38.5703125" bestFit="1" customWidth="1"/>
    <col min="1138" max="1138" width="19.42578125" bestFit="1" customWidth="1"/>
    <col min="1139" max="1139" width="7.85546875" bestFit="1" customWidth="1"/>
    <col min="1140" max="1140" width="54.5703125" bestFit="1" customWidth="1"/>
    <col min="1141" max="1141" width="10.140625" bestFit="1" customWidth="1"/>
    <col min="1142" max="1142" width="55.42578125" bestFit="1" customWidth="1"/>
    <col min="1143" max="1143" width="23.7109375" bestFit="1" customWidth="1"/>
    <col min="1144" max="1144" width="5.42578125" bestFit="1" customWidth="1"/>
    <col min="1145" max="1145" width="48.28515625" bestFit="1" customWidth="1"/>
    <col min="1146" max="1146" width="27.5703125" bestFit="1" customWidth="1"/>
    <col min="1147" max="1147" width="19.7109375" bestFit="1" customWidth="1"/>
    <col min="1148" max="1148" width="33" bestFit="1" customWidth="1"/>
    <col min="1149" max="1149" width="47.85546875" bestFit="1" customWidth="1"/>
    <col min="1150" max="1150" width="45.42578125" bestFit="1" customWidth="1"/>
    <col min="1151" max="1151" width="28.42578125" bestFit="1" customWidth="1"/>
    <col min="1152" max="1152" width="58.7109375" bestFit="1" customWidth="1"/>
    <col min="1153" max="1153" width="6.42578125" bestFit="1" customWidth="1"/>
    <col min="1154" max="1154" width="33.140625" bestFit="1" customWidth="1"/>
    <col min="1155" max="1155" width="47.28515625" bestFit="1" customWidth="1"/>
    <col min="1156" max="1156" width="10.85546875" bestFit="1" customWidth="1"/>
    <col min="1157" max="1157" width="55.5703125" bestFit="1" customWidth="1"/>
    <col min="1158" max="1158" width="16.7109375" bestFit="1" customWidth="1"/>
    <col min="1159" max="1159" width="58.28515625" bestFit="1" customWidth="1"/>
    <col min="1160" max="1160" width="10.5703125" bestFit="1" customWidth="1"/>
    <col min="1161" max="1161" width="33.85546875" bestFit="1" customWidth="1"/>
    <col min="1162" max="1162" width="54" bestFit="1" customWidth="1"/>
    <col min="1163" max="1163" width="27" bestFit="1" customWidth="1"/>
    <col min="1164" max="1164" width="27.28515625" bestFit="1" customWidth="1"/>
    <col min="1165" max="1165" width="45.85546875" bestFit="1" customWidth="1"/>
    <col min="1166" max="1166" width="15.85546875" bestFit="1" customWidth="1"/>
    <col min="1167" max="1167" width="31.28515625" bestFit="1" customWidth="1"/>
    <col min="1168" max="1168" width="53.28515625" bestFit="1" customWidth="1"/>
    <col min="1169" max="1169" width="32.140625" bestFit="1" customWidth="1"/>
    <col min="1170" max="1170" width="55.140625" bestFit="1" customWidth="1"/>
    <col min="1171" max="1171" width="25.42578125" bestFit="1" customWidth="1"/>
    <col min="1172" max="1172" width="42.42578125" bestFit="1" customWidth="1"/>
    <col min="1173" max="1173" width="54.28515625" bestFit="1" customWidth="1"/>
    <col min="1174" max="1174" width="43.85546875" bestFit="1" customWidth="1"/>
    <col min="1175" max="1175" width="17.42578125" bestFit="1" customWidth="1"/>
    <col min="1176" max="1176" width="51.7109375" bestFit="1" customWidth="1"/>
    <col min="1177" max="1177" width="33.140625" bestFit="1" customWidth="1"/>
    <col min="1178" max="1178" width="23.5703125" bestFit="1" customWidth="1"/>
    <col min="1179" max="1179" width="48" bestFit="1" customWidth="1"/>
    <col min="1180" max="1180" width="9.42578125" bestFit="1" customWidth="1"/>
    <col min="1181" max="1181" width="51.5703125" bestFit="1" customWidth="1"/>
    <col min="1182" max="1182" width="11.85546875" bestFit="1" customWidth="1"/>
    <col min="1183" max="1183" width="43.85546875" bestFit="1" customWidth="1"/>
    <col min="1184" max="1184" width="38.7109375" bestFit="1" customWidth="1"/>
    <col min="1185" max="1185" width="45" bestFit="1" customWidth="1"/>
    <col min="1186" max="1186" width="45.42578125" bestFit="1" customWidth="1"/>
    <col min="1187" max="1187" width="9" bestFit="1" customWidth="1"/>
    <col min="1188" max="1188" width="11.5703125" bestFit="1" customWidth="1"/>
    <col min="1189" max="1189" width="56.5703125" bestFit="1" customWidth="1"/>
    <col min="1190" max="1190" width="30.42578125" bestFit="1" customWidth="1"/>
    <col min="1191" max="1191" width="40.5703125" bestFit="1" customWidth="1"/>
    <col min="1192" max="1192" width="45.140625" bestFit="1" customWidth="1"/>
    <col min="1193" max="1193" width="16.42578125" bestFit="1" customWidth="1"/>
    <col min="1194" max="1194" width="45.7109375" bestFit="1" customWidth="1"/>
    <col min="1195" max="1195" width="48.140625" bestFit="1" customWidth="1"/>
    <col min="1196" max="1196" width="29.28515625" bestFit="1" customWidth="1"/>
    <col min="1197" max="1197" width="18.42578125" bestFit="1" customWidth="1"/>
    <col min="1198" max="1198" width="10.140625" bestFit="1" customWidth="1"/>
    <col min="1199" max="1199" width="46.5703125" bestFit="1" customWidth="1"/>
    <col min="1200" max="1200" width="49" bestFit="1" customWidth="1"/>
    <col min="1201" max="1201" width="50" bestFit="1" customWidth="1"/>
    <col min="1202" max="1202" width="30" bestFit="1" customWidth="1"/>
    <col min="1203" max="1203" width="51" bestFit="1" customWidth="1"/>
    <col min="1204" max="1204" width="8.7109375" bestFit="1" customWidth="1"/>
    <col min="1205" max="1205" width="16.140625" bestFit="1" customWidth="1"/>
    <col min="1206" max="1206" width="54" bestFit="1" customWidth="1"/>
    <col min="1207" max="1207" width="9.28515625" bestFit="1" customWidth="1"/>
    <col min="1208" max="1208" width="33.42578125" bestFit="1" customWidth="1"/>
    <col min="1209" max="1209" width="59.28515625" bestFit="1" customWidth="1"/>
    <col min="1210" max="1210" width="15.85546875" bestFit="1" customWidth="1"/>
    <col min="1211" max="1211" width="26.7109375" bestFit="1" customWidth="1"/>
    <col min="1212" max="1212" width="46.42578125" bestFit="1" customWidth="1"/>
    <col min="1213" max="1213" width="28.42578125" bestFit="1" customWidth="1"/>
    <col min="1214" max="1214" width="24.28515625" bestFit="1" customWidth="1"/>
    <col min="1215" max="1215" width="50.5703125" bestFit="1" customWidth="1"/>
    <col min="1216" max="1216" width="25.5703125" bestFit="1" customWidth="1"/>
    <col min="1217" max="1217" width="47.85546875" bestFit="1" customWidth="1"/>
    <col min="1218" max="1218" width="34.28515625" bestFit="1" customWidth="1"/>
    <col min="1219" max="1219" width="43.140625" bestFit="1" customWidth="1"/>
    <col min="1220" max="1220" width="36.85546875" bestFit="1" customWidth="1"/>
    <col min="1221" max="1221" width="14" bestFit="1" customWidth="1"/>
    <col min="1222" max="1222" width="24.140625" bestFit="1" customWidth="1"/>
    <col min="1223" max="1223" width="44.85546875" bestFit="1" customWidth="1"/>
    <col min="1224" max="1224" width="34" bestFit="1" customWidth="1"/>
    <col min="1225" max="1225" width="53.85546875" bestFit="1" customWidth="1"/>
    <col min="1226" max="1226" width="27.28515625" bestFit="1" customWidth="1"/>
    <col min="1227" max="1227" width="24.28515625" bestFit="1" customWidth="1"/>
    <col min="1228" max="1228" width="30.5703125" bestFit="1" customWidth="1"/>
    <col min="1229" max="1229" width="40.28515625" bestFit="1" customWidth="1"/>
    <col min="1230" max="1230" width="48" bestFit="1" customWidth="1"/>
    <col min="1231" max="1231" width="49" bestFit="1" customWidth="1"/>
    <col min="1232" max="1232" width="20.42578125" bestFit="1" customWidth="1"/>
    <col min="1233" max="1233" width="51.140625" bestFit="1" customWidth="1"/>
    <col min="1234" max="1234" width="25.85546875" bestFit="1" customWidth="1"/>
    <col min="1235" max="1235" width="28.7109375" bestFit="1" customWidth="1"/>
    <col min="1236" max="1236" width="54.5703125" bestFit="1" customWidth="1"/>
    <col min="1237" max="1237" width="44.28515625" bestFit="1" customWidth="1"/>
    <col min="1238" max="1238" width="22.140625" bestFit="1" customWidth="1"/>
    <col min="1239" max="1239" width="18.42578125" bestFit="1" customWidth="1"/>
    <col min="1240" max="1240" width="33.28515625" bestFit="1" customWidth="1"/>
    <col min="1241" max="1241" width="47.85546875" bestFit="1" customWidth="1"/>
    <col min="1242" max="1242" width="39.28515625" bestFit="1" customWidth="1"/>
    <col min="1243" max="1243" width="53.5703125" bestFit="1" customWidth="1"/>
    <col min="1244" max="1244" width="50.7109375" bestFit="1" customWidth="1"/>
    <col min="1245" max="1245" width="20.85546875" bestFit="1" customWidth="1"/>
    <col min="1246" max="1246" width="53.85546875" bestFit="1" customWidth="1"/>
    <col min="1247" max="1247" width="50.140625" bestFit="1" customWidth="1"/>
    <col min="1248" max="1248" width="25.7109375" bestFit="1" customWidth="1"/>
    <col min="1249" max="1249" width="56.28515625" bestFit="1" customWidth="1"/>
    <col min="1250" max="1250" width="28" bestFit="1" customWidth="1"/>
    <col min="1251" max="1251" width="30" bestFit="1" customWidth="1"/>
    <col min="1252" max="1252" width="31.85546875" bestFit="1" customWidth="1"/>
    <col min="1253" max="1253" width="29.85546875" bestFit="1" customWidth="1"/>
    <col min="1254" max="1254" width="21.140625" bestFit="1" customWidth="1"/>
    <col min="1255" max="1255" width="29.140625" bestFit="1" customWidth="1"/>
    <col min="1256" max="1256" width="23.5703125" bestFit="1" customWidth="1"/>
    <col min="1257" max="1257" width="17" bestFit="1" customWidth="1"/>
    <col min="1258" max="1258" width="32.85546875" bestFit="1" customWidth="1"/>
    <col min="1259" max="1259" width="46.42578125" bestFit="1" customWidth="1"/>
    <col min="1260" max="1260" width="24.85546875" bestFit="1" customWidth="1"/>
    <col min="1261" max="1261" width="18.28515625" bestFit="1" customWidth="1"/>
    <col min="1262" max="1262" width="55.140625" bestFit="1" customWidth="1"/>
    <col min="1263" max="1263" width="46.5703125" bestFit="1" customWidth="1"/>
    <col min="1264" max="1264" width="51.28515625" bestFit="1" customWidth="1"/>
    <col min="1265" max="1265" width="48.5703125" bestFit="1" customWidth="1"/>
    <col min="1266" max="1266" width="39.7109375" bestFit="1" customWidth="1"/>
    <col min="1267" max="1267" width="30.28515625" bestFit="1" customWidth="1"/>
    <col min="1268" max="1268" width="30" bestFit="1" customWidth="1"/>
    <col min="1269" max="1269" width="34.85546875" bestFit="1" customWidth="1"/>
    <col min="1270" max="1270" width="35.140625" bestFit="1" customWidth="1"/>
    <col min="1271" max="1271" width="34.140625" bestFit="1" customWidth="1"/>
    <col min="1272" max="1272" width="43.28515625" bestFit="1" customWidth="1"/>
    <col min="1273" max="1273" width="24.28515625" bestFit="1" customWidth="1"/>
    <col min="1274" max="1274" width="20.28515625" bestFit="1" customWidth="1"/>
    <col min="1275" max="1275" width="52.85546875" bestFit="1" customWidth="1"/>
    <col min="1276" max="1276" width="26.85546875" bestFit="1" customWidth="1"/>
    <col min="1277" max="1277" width="47.28515625" bestFit="1" customWidth="1"/>
    <col min="1278" max="1278" width="38.28515625" bestFit="1" customWidth="1"/>
    <col min="1279" max="1279" width="30.7109375" bestFit="1" customWidth="1"/>
    <col min="1280" max="1280" width="23.85546875" bestFit="1" customWidth="1"/>
    <col min="1281" max="1281" width="53.85546875" bestFit="1" customWidth="1"/>
    <col min="1282" max="1282" width="26.140625" bestFit="1" customWidth="1"/>
    <col min="1283" max="1283" width="55" bestFit="1" customWidth="1"/>
    <col min="1284" max="1284" width="32.140625" bestFit="1" customWidth="1"/>
    <col min="1285" max="1285" width="59.5703125" bestFit="1" customWidth="1"/>
    <col min="1286" max="1286" width="39" bestFit="1" customWidth="1"/>
    <col min="1287" max="1287" width="14.7109375" bestFit="1" customWidth="1"/>
    <col min="1288" max="1288" width="54.85546875" bestFit="1" customWidth="1"/>
    <col min="1289" max="1289" width="53" bestFit="1" customWidth="1"/>
    <col min="1290" max="1290" width="53.5703125" bestFit="1" customWidth="1"/>
    <col min="1291" max="1291" width="18.140625" bestFit="1" customWidth="1"/>
    <col min="1292" max="1292" width="17.28515625" bestFit="1" customWidth="1"/>
    <col min="1293" max="1293" width="48.7109375" bestFit="1" customWidth="1"/>
    <col min="1294" max="1294" width="52.7109375" bestFit="1" customWidth="1"/>
    <col min="1295" max="1295" width="21.140625" bestFit="1" customWidth="1"/>
    <col min="1296" max="1296" width="20.42578125" bestFit="1" customWidth="1"/>
    <col min="1297" max="1297" width="40.7109375" bestFit="1" customWidth="1"/>
    <col min="1298" max="1298" width="39" bestFit="1" customWidth="1"/>
    <col min="1299" max="1299" width="31.7109375" bestFit="1" customWidth="1"/>
    <col min="1300" max="1300" width="11.7109375" bestFit="1" customWidth="1"/>
    <col min="1301" max="1301" width="45.5703125" bestFit="1" customWidth="1"/>
    <col min="1302" max="1302" width="31.28515625" bestFit="1" customWidth="1"/>
    <col min="1303" max="1303" width="37" bestFit="1" customWidth="1"/>
    <col min="1304" max="1304" width="20.85546875" bestFit="1" customWidth="1"/>
    <col min="1305" max="1305" width="24.28515625" bestFit="1" customWidth="1"/>
    <col min="1306" max="1306" width="42.5703125" bestFit="1" customWidth="1"/>
    <col min="1307" max="1307" width="39.7109375" bestFit="1" customWidth="1"/>
    <col min="1308" max="1308" width="20.28515625" bestFit="1" customWidth="1"/>
    <col min="1309" max="1309" width="38.7109375" bestFit="1" customWidth="1"/>
    <col min="1310" max="1310" width="22.28515625" bestFit="1" customWidth="1"/>
    <col min="1311" max="1311" width="33.42578125" bestFit="1" customWidth="1"/>
    <col min="1312" max="1312" width="44.85546875" bestFit="1" customWidth="1"/>
    <col min="1313" max="1313" width="23" bestFit="1" customWidth="1"/>
    <col min="1314" max="1314" width="23.42578125" bestFit="1" customWidth="1"/>
    <col min="1315" max="1315" width="34.7109375" bestFit="1" customWidth="1"/>
    <col min="1316" max="1316" width="18.7109375" bestFit="1" customWidth="1"/>
    <col min="1317" max="1317" width="42.140625" bestFit="1" customWidth="1"/>
    <col min="1318" max="1318" width="27.7109375" bestFit="1" customWidth="1"/>
    <col min="1319" max="1319" width="55.85546875" bestFit="1" customWidth="1"/>
    <col min="1320" max="1320" width="9.5703125" bestFit="1" customWidth="1"/>
    <col min="1321" max="1321" width="30.28515625" bestFit="1" customWidth="1"/>
    <col min="1322" max="1322" width="55.85546875" bestFit="1" customWidth="1"/>
    <col min="1323" max="1323" width="50.85546875" bestFit="1" customWidth="1"/>
    <col min="1324" max="1324" width="36.5703125" bestFit="1" customWidth="1"/>
    <col min="1325" max="1325" width="30.28515625" bestFit="1" customWidth="1"/>
    <col min="1326" max="1326" width="13.140625" bestFit="1" customWidth="1"/>
    <col min="1327" max="1327" width="15.85546875" bestFit="1" customWidth="1"/>
    <col min="1328" max="1328" width="13.28515625" bestFit="1" customWidth="1"/>
    <col min="1329" max="1329" width="8.28515625" bestFit="1" customWidth="1"/>
    <col min="1330" max="1330" width="51.7109375" bestFit="1" customWidth="1"/>
    <col min="1331" max="1331" width="15.85546875" bestFit="1" customWidth="1"/>
    <col min="1332" max="1332" width="20.7109375" bestFit="1" customWidth="1"/>
    <col min="1333" max="1333" width="27.5703125" bestFit="1" customWidth="1"/>
    <col min="1334" max="1334" width="37.42578125" bestFit="1" customWidth="1"/>
    <col min="1335" max="1335" width="28.140625" bestFit="1" customWidth="1"/>
    <col min="1336" max="1336" width="43.85546875" bestFit="1" customWidth="1"/>
    <col min="1337" max="1337" width="16.5703125" bestFit="1" customWidth="1"/>
    <col min="1338" max="1338" width="31.140625" bestFit="1" customWidth="1"/>
    <col min="1339" max="1339" width="43.7109375" bestFit="1" customWidth="1"/>
    <col min="1340" max="1340" width="64.42578125" bestFit="1" customWidth="1"/>
    <col min="1341" max="1341" width="29" bestFit="1" customWidth="1"/>
    <col min="1342" max="1342" width="42.7109375" bestFit="1" customWidth="1"/>
    <col min="1343" max="1343" width="19.5703125" bestFit="1" customWidth="1"/>
    <col min="1344" max="1344" width="17" bestFit="1" customWidth="1"/>
    <col min="1345" max="1345" width="39.140625" bestFit="1" customWidth="1"/>
    <col min="1346" max="1346" width="57.85546875" bestFit="1" customWidth="1"/>
    <col min="1347" max="1347" width="34.5703125" bestFit="1" customWidth="1"/>
    <col min="1348" max="1348" width="29" bestFit="1" customWidth="1"/>
    <col min="1349" max="1349" width="56.140625" bestFit="1" customWidth="1"/>
    <col min="1350" max="1350" width="42.28515625" bestFit="1" customWidth="1"/>
    <col min="1351" max="1351" width="30.5703125" bestFit="1" customWidth="1"/>
    <col min="1352" max="1352" width="43.28515625" bestFit="1" customWidth="1"/>
    <col min="1353" max="1353" width="46.85546875" bestFit="1" customWidth="1"/>
    <col min="1354" max="1354" width="39.42578125" bestFit="1" customWidth="1"/>
    <col min="1355" max="1355" width="16.85546875" bestFit="1" customWidth="1"/>
    <col min="1356" max="1356" width="27.140625" bestFit="1" customWidth="1"/>
    <col min="1357" max="1357" width="19.7109375" bestFit="1" customWidth="1"/>
    <col min="1358" max="1358" width="32.140625" bestFit="1" customWidth="1"/>
    <col min="1359" max="1359" width="36" bestFit="1" customWidth="1"/>
    <col min="1360" max="1360" width="39.140625" bestFit="1" customWidth="1"/>
    <col min="1361" max="1361" width="42.5703125" bestFit="1" customWidth="1"/>
    <col min="1362" max="1362" width="56.140625" bestFit="1" customWidth="1"/>
    <col min="1363" max="1363" width="35.85546875" bestFit="1" customWidth="1"/>
    <col min="1364" max="1364" width="56.28515625" bestFit="1" customWidth="1"/>
    <col min="1365" max="1365" width="53.85546875" bestFit="1" customWidth="1"/>
    <col min="1366" max="1366" width="39" bestFit="1" customWidth="1"/>
    <col min="1367" max="1367" width="56.140625" bestFit="1" customWidth="1"/>
    <col min="1368" max="1368" width="28.28515625" bestFit="1" customWidth="1"/>
    <col min="1369" max="1369" width="14.7109375" bestFit="1" customWidth="1"/>
    <col min="1370" max="1370" width="49" bestFit="1" customWidth="1"/>
    <col min="1371" max="1371" width="54.7109375" bestFit="1" customWidth="1"/>
    <col min="1372" max="1372" width="27.28515625" bestFit="1" customWidth="1"/>
    <col min="1373" max="1373" width="20.28515625" bestFit="1" customWidth="1"/>
    <col min="1374" max="1374" width="29.140625" bestFit="1" customWidth="1"/>
    <col min="1375" max="1375" width="53.7109375" bestFit="1" customWidth="1"/>
    <col min="1376" max="1376" width="28.42578125" bestFit="1" customWidth="1"/>
    <col min="1377" max="1377" width="23.42578125" bestFit="1" customWidth="1"/>
    <col min="1378" max="1378" width="40.5703125" bestFit="1" customWidth="1"/>
    <col min="1379" max="1379" width="16.7109375" bestFit="1" customWidth="1"/>
    <col min="1380" max="1380" width="29.28515625" bestFit="1" customWidth="1"/>
    <col min="1381" max="1381" width="35.28515625" bestFit="1" customWidth="1"/>
    <col min="1382" max="1382" width="19.5703125" bestFit="1" customWidth="1"/>
    <col min="1383" max="1383" width="52.28515625" bestFit="1" customWidth="1"/>
    <col min="1384" max="1384" width="60.140625" bestFit="1" customWidth="1"/>
    <col min="1385" max="1385" width="32.5703125" bestFit="1" customWidth="1"/>
    <col min="1386" max="1386" width="19.28515625" bestFit="1" customWidth="1"/>
    <col min="1387" max="1387" width="50.140625" bestFit="1" customWidth="1"/>
    <col min="1388" max="1388" width="30.85546875" bestFit="1" customWidth="1"/>
    <col min="1389" max="1389" width="32" bestFit="1" customWidth="1"/>
    <col min="1390" max="1390" width="22.7109375" bestFit="1" customWidth="1"/>
    <col min="1391" max="1391" width="17.7109375" bestFit="1" customWidth="1"/>
    <col min="1392" max="1392" width="72.5703125" bestFit="1" customWidth="1"/>
    <col min="1393" max="1393" width="39.5703125" bestFit="1" customWidth="1"/>
    <col min="1394" max="1394" width="41.5703125" bestFit="1" customWidth="1"/>
    <col min="1395" max="1395" width="31.5703125" bestFit="1" customWidth="1"/>
    <col min="1396" max="1396" width="52.5703125" bestFit="1" customWidth="1"/>
    <col min="1397" max="1397" width="35.140625" bestFit="1" customWidth="1"/>
    <col min="1398" max="1398" width="55" bestFit="1" customWidth="1"/>
    <col min="1399" max="1399" width="36" bestFit="1" customWidth="1"/>
    <col min="1400" max="1400" width="44.42578125" bestFit="1" customWidth="1"/>
    <col min="1401" max="1401" width="55.140625" bestFit="1" customWidth="1"/>
    <col min="1402" max="1402" width="40.85546875" bestFit="1" customWidth="1"/>
    <col min="1403" max="1403" width="54.85546875" bestFit="1" customWidth="1"/>
    <col min="1404" max="1404" width="25.28515625" bestFit="1" customWidth="1"/>
    <col min="1405" max="1405" width="29.140625" bestFit="1" customWidth="1"/>
    <col min="1406" max="1406" width="9.85546875" bestFit="1" customWidth="1"/>
    <col min="1407" max="1407" width="26.42578125" bestFit="1" customWidth="1"/>
    <col min="1408" max="1408" width="30.5703125" bestFit="1" customWidth="1"/>
    <col min="1409" max="1409" width="10.5703125" bestFit="1" customWidth="1"/>
    <col min="1410" max="1410" width="21" bestFit="1" customWidth="1"/>
    <col min="1411" max="1411" width="30.28515625" bestFit="1" customWidth="1"/>
    <col min="1412" max="1412" width="39.140625" bestFit="1" customWidth="1"/>
    <col min="1413" max="1413" width="49.140625" bestFit="1" customWidth="1"/>
    <col min="1414" max="1414" width="54.7109375" bestFit="1" customWidth="1"/>
    <col min="1415" max="1415" width="17.85546875" bestFit="1" customWidth="1"/>
    <col min="1416" max="1416" width="25.42578125" bestFit="1" customWidth="1"/>
    <col min="1417" max="1417" width="32.140625" bestFit="1" customWidth="1"/>
    <col min="1418" max="1418" width="23.42578125" bestFit="1" customWidth="1"/>
    <col min="1419" max="1419" width="74.42578125" bestFit="1" customWidth="1"/>
    <col min="1420" max="1420" width="51.28515625" bestFit="1" customWidth="1"/>
    <col min="1421" max="1421" width="51" bestFit="1" customWidth="1"/>
    <col min="1422" max="1422" width="55.85546875" bestFit="1" customWidth="1"/>
    <col min="1423" max="1423" width="52.140625" bestFit="1" customWidth="1"/>
    <col min="1424" max="1424" width="7.7109375" bestFit="1" customWidth="1"/>
    <col min="1425" max="1425" width="41.42578125" bestFit="1" customWidth="1"/>
    <col min="1426" max="1426" width="57.5703125" bestFit="1" customWidth="1"/>
    <col min="1427" max="1427" width="27.28515625" bestFit="1" customWidth="1"/>
    <col min="1428" max="1428" width="14.140625" bestFit="1" customWidth="1"/>
    <col min="1429" max="1429" width="41" bestFit="1" customWidth="1"/>
    <col min="1430" max="1430" width="53.85546875" bestFit="1" customWidth="1"/>
    <col min="1431" max="1431" width="7.42578125" bestFit="1" customWidth="1"/>
    <col min="1432" max="1432" width="29" bestFit="1" customWidth="1"/>
    <col min="1433" max="1433" width="44.42578125" bestFit="1" customWidth="1"/>
    <col min="1434" max="1434" width="66" bestFit="1" customWidth="1"/>
    <col min="1435" max="1435" width="53.7109375" bestFit="1" customWidth="1"/>
    <col min="1436" max="1436" width="44.85546875" bestFit="1" customWidth="1"/>
    <col min="1437" max="1437" width="40.5703125" bestFit="1" customWidth="1"/>
    <col min="1438" max="1438" width="33.85546875" bestFit="1" customWidth="1"/>
    <col min="1439" max="1439" width="33.42578125" bestFit="1" customWidth="1"/>
    <col min="1440" max="1440" width="14.28515625" bestFit="1" customWidth="1"/>
    <col min="1441" max="1441" width="34.7109375" bestFit="1" customWidth="1"/>
    <col min="1442" max="1442" width="41.5703125" bestFit="1" customWidth="1"/>
    <col min="1443" max="1443" width="51" bestFit="1" customWidth="1"/>
    <col min="1444" max="1444" width="43.5703125" bestFit="1" customWidth="1"/>
    <col min="1445" max="1445" width="41.7109375" bestFit="1" customWidth="1"/>
    <col min="1446" max="1446" width="24.140625" bestFit="1" customWidth="1"/>
    <col min="1447" max="1447" width="31.5703125" bestFit="1" customWidth="1"/>
    <col min="1448" max="1448" width="31.85546875" bestFit="1" customWidth="1"/>
    <col min="1449" max="1449" width="35.42578125" bestFit="1" customWidth="1"/>
    <col min="1450" max="1450" width="48.5703125" bestFit="1" customWidth="1"/>
    <col min="1451" max="1451" width="48.42578125" bestFit="1" customWidth="1"/>
    <col min="1452" max="1452" width="40.7109375" bestFit="1" customWidth="1"/>
    <col min="1453" max="1453" width="58.7109375" bestFit="1" customWidth="1"/>
    <col min="1454" max="1454" width="40.140625" bestFit="1" customWidth="1"/>
    <col min="1455" max="1455" width="48.42578125" bestFit="1" customWidth="1"/>
    <col min="1456" max="1456" width="48" bestFit="1" customWidth="1"/>
    <col min="1457" max="1457" width="55.140625" bestFit="1" customWidth="1"/>
    <col min="1458" max="1458" width="22.85546875" bestFit="1" customWidth="1"/>
    <col min="1459" max="1459" width="39" bestFit="1" customWidth="1"/>
    <col min="1460" max="1460" width="55" bestFit="1" customWidth="1"/>
    <col min="1461" max="1461" width="44.7109375" bestFit="1" customWidth="1"/>
    <col min="1462" max="1462" width="52" bestFit="1" customWidth="1"/>
    <col min="1463" max="1463" width="56.42578125" bestFit="1" customWidth="1"/>
    <col min="1464" max="1464" width="52.7109375" bestFit="1" customWidth="1"/>
    <col min="1465" max="1465" width="40.7109375" bestFit="1" customWidth="1"/>
    <col min="1466" max="1466" width="53.85546875" bestFit="1" customWidth="1"/>
    <col min="1467" max="1467" width="42.5703125" bestFit="1" customWidth="1"/>
    <col min="1468" max="1468" width="41.5703125" bestFit="1" customWidth="1"/>
    <col min="1469" max="1469" width="26.42578125" bestFit="1" customWidth="1"/>
    <col min="1470" max="1470" width="37" bestFit="1" customWidth="1"/>
    <col min="1471" max="1471" width="40.42578125" bestFit="1" customWidth="1"/>
    <col min="1472" max="1472" width="54.85546875" bestFit="1" customWidth="1"/>
    <col min="1473" max="1473" width="59" bestFit="1" customWidth="1"/>
    <col min="1474" max="1474" width="56.7109375" bestFit="1" customWidth="1"/>
    <col min="1475" max="1475" width="36.140625" bestFit="1" customWidth="1"/>
    <col min="1476" max="1476" width="50.7109375" bestFit="1" customWidth="1"/>
    <col min="1477" max="1477" width="33.7109375" bestFit="1" customWidth="1"/>
    <col min="1478" max="1478" width="41.85546875" bestFit="1" customWidth="1"/>
    <col min="1479" max="1479" width="50.5703125" bestFit="1" customWidth="1"/>
    <col min="1480" max="1480" width="33.28515625" bestFit="1" customWidth="1"/>
    <col min="1481" max="1481" width="60.5703125" bestFit="1" customWidth="1"/>
    <col min="1482" max="1482" width="33.7109375" bestFit="1" customWidth="1"/>
    <col min="1483" max="1483" width="34.28515625" bestFit="1" customWidth="1"/>
    <col min="1484" max="1484" width="53.28515625" bestFit="1" customWidth="1"/>
    <col min="1485" max="1485" width="28.28515625" bestFit="1" customWidth="1"/>
    <col min="1486" max="1486" width="26.85546875" bestFit="1" customWidth="1"/>
    <col min="1487" max="1487" width="52.5703125" bestFit="1" customWidth="1"/>
    <col min="1488" max="1488" width="77.42578125" bestFit="1" customWidth="1"/>
    <col min="1489" max="1489" width="52.140625" bestFit="1" customWidth="1"/>
    <col min="1490" max="1490" width="36.5703125" bestFit="1" customWidth="1"/>
    <col min="1491" max="1491" width="31.5703125" bestFit="1" customWidth="1"/>
    <col min="1492" max="1492" width="56.42578125" bestFit="1" customWidth="1"/>
    <col min="1493" max="1493" width="40.5703125" bestFit="1" customWidth="1"/>
    <col min="1494" max="1494" width="53.28515625" bestFit="1" customWidth="1"/>
    <col min="1495" max="1495" width="44.28515625" bestFit="1" customWidth="1"/>
    <col min="1496" max="1496" width="57.85546875" bestFit="1" customWidth="1"/>
    <col min="1497" max="1497" width="24.5703125" bestFit="1" customWidth="1"/>
    <col min="1498" max="1498" width="40" bestFit="1" customWidth="1"/>
    <col min="1499" max="1499" width="44.7109375" bestFit="1" customWidth="1"/>
    <col min="1500" max="1500" width="18.85546875" bestFit="1" customWidth="1"/>
    <col min="1501" max="1501" width="29.140625" bestFit="1" customWidth="1"/>
    <col min="1502" max="1502" width="50" bestFit="1" customWidth="1"/>
    <col min="1503" max="1503" width="58.28515625" bestFit="1" customWidth="1"/>
    <col min="1504" max="1504" width="33" bestFit="1" customWidth="1"/>
    <col min="1505" max="1505" width="52.42578125" bestFit="1" customWidth="1"/>
    <col min="1506" max="1506" width="50.140625" bestFit="1" customWidth="1"/>
    <col min="1507" max="1507" width="44" bestFit="1" customWidth="1"/>
    <col min="1508" max="1508" width="28.42578125" bestFit="1" customWidth="1"/>
    <col min="1509" max="1509" width="8.28515625" bestFit="1" customWidth="1"/>
    <col min="1510" max="1510" width="29.140625" bestFit="1" customWidth="1"/>
    <col min="1511" max="1511" width="58" bestFit="1" customWidth="1"/>
    <col min="1512" max="1512" width="18" bestFit="1" customWidth="1"/>
    <col min="1513" max="1513" width="56.5703125" bestFit="1" customWidth="1"/>
    <col min="1514" max="1514" width="17.7109375" bestFit="1" customWidth="1"/>
    <col min="1515" max="1515" width="44.85546875" bestFit="1" customWidth="1"/>
    <col min="1516" max="1516" width="30.5703125" bestFit="1" customWidth="1"/>
    <col min="1518" max="1518" width="60.28515625" bestFit="1" customWidth="1"/>
    <col min="1519" max="1519" width="44" bestFit="1" customWidth="1"/>
    <col min="1520" max="1521" width="34.85546875" bestFit="1" customWidth="1"/>
    <col min="1522" max="1522" width="14.85546875" bestFit="1" customWidth="1"/>
    <col min="1523" max="1523" width="21.85546875" bestFit="1" customWidth="1"/>
    <col min="1524" max="1524" width="34.42578125" bestFit="1" customWidth="1"/>
    <col min="1525" max="1525" width="26" bestFit="1" customWidth="1"/>
    <col min="1526" max="1526" width="16.140625" bestFit="1" customWidth="1"/>
    <col min="1527" max="1527" width="41" bestFit="1" customWidth="1"/>
    <col min="1528" max="1528" width="27" bestFit="1" customWidth="1"/>
    <col min="1529" max="1529" width="22.42578125" bestFit="1" customWidth="1"/>
    <col min="1530" max="1530" width="31.5703125" bestFit="1" customWidth="1"/>
    <col min="1531" max="1531" width="37.28515625" bestFit="1" customWidth="1"/>
    <col min="1532" max="1532" width="41.5703125" bestFit="1" customWidth="1"/>
    <col min="1533" max="1533" width="28.28515625" bestFit="1" customWidth="1"/>
    <col min="1534" max="1534" width="60.140625" bestFit="1" customWidth="1"/>
    <col min="1535" max="1535" width="36.140625" bestFit="1" customWidth="1"/>
    <col min="1536" max="1536" width="33.5703125" bestFit="1" customWidth="1"/>
    <col min="1537" max="1537" width="34" bestFit="1" customWidth="1"/>
    <col min="1538" max="1538" width="15.42578125" bestFit="1" customWidth="1"/>
    <col min="1539" max="1539" width="9.42578125" bestFit="1" customWidth="1"/>
    <col min="1540" max="1540" width="53" bestFit="1" customWidth="1"/>
    <col min="1541" max="1541" width="36" bestFit="1" customWidth="1"/>
    <col min="1542" max="1542" width="6.42578125" bestFit="1" customWidth="1"/>
    <col min="1543" max="1543" width="39.42578125" bestFit="1" customWidth="1"/>
    <col min="1544" max="1544" width="7.42578125" bestFit="1" customWidth="1"/>
    <col min="1545" max="1545" width="40.5703125" bestFit="1" customWidth="1"/>
    <col min="1546" max="1546" width="46.28515625" bestFit="1" customWidth="1"/>
    <col min="1547" max="1547" width="47.7109375" bestFit="1" customWidth="1"/>
    <col min="1548" max="1548" width="36.42578125" bestFit="1" customWidth="1"/>
    <col min="1549" max="1549" width="47.28515625" bestFit="1" customWidth="1"/>
    <col min="1550" max="1550" width="32.42578125" bestFit="1" customWidth="1"/>
    <col min="1551" max="1551" width="30.5703125" bestFit="1" customWidth="1"/>
    <col min="1552" max="1552" width="27.7109375" bestFit="1" customWidth="1"/>
    <col min="1553" max="1553" width="36.5703125" bestFit="1" customWidth="1"/>
    <col min="1554" max="1554" width="11.7109375" bestFit="1" customWidth="1"/>
    <col min="1555" max="1555" width="38.42578125" bestFit="1" customWidth="1"/>
    <col min="1556" max="1556" width="30.28515625" bestFit="1" customWidth="1"/>
    <col min="1557" max="1557" width="19.7109375" bestFit="1" customWidth="1"/>
    <col min="1558" max="1558" width="60" bestFit="1" customWidth="1"/>
    <col min="1559" max="1559" width="41.42578125" bestFit="1" customWidth="1"/>
    <col min="1560" max="1560" width="56" bestFit="1" customWidth="1"/>
    <col min="1561" max="1561" width="36.42578125" bestFit="1" customWidth="1"/>
    <col min="1562" max="1562" width="12.5703125" bestFit="1" customWidth="1"/>
    <col min="1563" max="1563" width="43" bestFit="1" customWidth="1"/>
    <col min="1564" max="1564" width="31.5703125" bestFit="1" customWidth="1"/>
    <col min="1565" max="1565" width="53.140625" bestFit="1" customWidth="1"/>
    <col min="1566" max="1566" width="53.7109375" bestFit="1" customWidth="1"/>
    <col min="1567" max="1567" width="51.7109375" bestFit="1" customWidth="1"/>
    <col min="1568" max="1568" width="35.7109375" bestFit="1" customWidth="1"/>
    <col min="1569" max="1569" width="49.5703125" bestFit="1" customWidth="1"/>
    <col min="1570" max="1570" width="16.7109375" bestFit="1" customWidth="1"/>
    <col min="1571" max="1571" width="59.85546875" bestFit="1" customWidth="1"/>
    <col min="1572" max="1572" width="43.140625" bestFit="1" customWidth="1"/>
    <col min="1573" max="1573" width="53.140625" bestFit="1" customWidth="1"/>
    <col min="1574" max="1574" width="17" bestFit="1" customWidth="1"/>
    <col min="1575" max="1575" width="53.85546875" bestFit="1" customWidth="1"/>
    <col min="1576" max="1576" width="26.7109375" bestFit="1" customWidth="1"/>
    <col min="1577" max="1577" width="26.85546875" bestFit="1" customWidth="1"/>
    <col min="1578" max="1578" width="11.28515625" bestFit="1" customWidth="1"/>
    <col min="1579" max="1579" width="57.28515625" bestFit="1" customWidth="1"/>
    <col min="1580" max="1580" width="57.42578125" bestFit="1" customWidth="1"/>
    <col min="1581" max="1581" width="49" bestFit="1" customWidth="1"/>
    <col min="1582" max="1582" width="51.5703125" bestFit="1" customWidth="1"/>
    <col min="1583" max="1583" width="20.5703125" bestFit="1" customWidth="1"/>
    <col min="1584" max="1584" width="54.85546875" bestFit="1" customWidth="1"/>
    <col min="1585" max="1585" width="54.28515625" bestFit="1" customWidth="1"/>
    <col min="1586" max="1586" width="56" bestFit="1" customWidth="1"/>
    <col min="1587" max="1587" width="13.85546875" bestFit="1" customWidth="1"/>
    <col min="1588" max="1588" width="11.5703125" bestFit="1" customWidth="1"/>
    <col min="1589" max="1589" width="14.42578125" bestFit="1" customWidth="1"/>
    <col min="1590" max="1590" width="51.85546875" bestFit="1" customWidth="1"/>
    <col min="1591" max="1591" width="17.5703125" bestFit="1" customWidth="1"/>
    <col min="1592" max="1592" width="40.42578125" bestFit="1" customWidth="1"/>
    <col min="1593" max="1593" width="32" bestFit="1" customWidth="1"/>
    <col min="1594" max="1594" width="12.28515625" bestFit="1" customWidth="1"/>
    <col min="1595" max="1595" width="36.5703125" bestFit="1" customWidth="1"/>
    <col min="1596" max="1596" width="23.42578125" bestFit="1" customWidth="1"/>
    <col min="1597" max="1597" width="36" bestFit="1" customWidth="1"/>
    <col min="1598" max="1598" width="21.7109375" bestFit="1" customWidth="1"/>
    <col min="1599" max="1599" width="36.5703125" bestFit="1" customWidth="1"/>
    <col min="1600" max="1600" width="10.7109375" bestFit="1" customWidth="1"/>
    <col min="1601" max="1601" width="50.7109375" bestFit="1" customWidth="1"/>
    <col min="1602" max="1602" width="55" bestFit="1" customWidth="1"/>
    <col min="1603" max="1603" width="6.7109375" bestFit="1" customWidth="1"/>
    <col min="1604" max="1604" width="48.140625" bestFit="1" customWidth="1"/>
    <col min="1605" max="1605" width="53.5703125" bestFit="1" customWidth="1"/>
    <col min="1606" max="1606" width="34.85546875" bestFit="1" customWidth="1"/>
    <col min="1607" max="1607" width="11.85546875" bestFit="1" customWidth="1"/>
    <col min="1608" max="1608" width="31.28515625" bestFit="1" customWidth="1"/>
    <col min="1609" max="1609" width="14.28515625" bestFit="1" customWidth="1"/>
    <col min="1610" max="1610" width="45" bestFit="1" customWidth="1"/>
    <col min="1611" max="1611" width="12.42578125" bestFit="1" customWidth="1"/>
    <col min="1612" max="1612" width="47.85546875" bestFit="1" customWidth="1"/>
    <col min="1613" max="1613" width="46.7109375" bestFit="1" customWidth="1"/>
    <col min="1614" max="1614" width="53" bestFit="1" customWidth="1"/>
    <col min="1615" max="1615" width="20.7109375" bestFit="1" customWidth="1"/>
    <col min="1616" max="1616" width="23.85546875" bestFit="1" customWidth="1"/>
    <col min="1617" max="1617" width="57.7109375" bestFit="1" customWidth="1"/>
    <col min="1618" max="1618" width="18.85546875" bestFit="1" customWidth="1"/>
    <col min="1619" max="1619" width="58" bestFit="1" customWidth="1"/>
    <col min="1620" max="1620" width="29.7109375" bestFit="1" customWidth="1"/>
    <col min="1621" max="1621" width="12" bestFit="1" customWidth="1"/>
    <col min="1622" max="1622" width="9.28515625" bestFit="1" customWidth="1"/>
    <col min="1623" max="1623" width="57.5703125" bestFit="1" customWidth="1"/>
    <col min="1624" max="1624" width="46.7109375" bestFit="1" customWidth="1"/>
    <col min="1625" max="1625" width="54.140625" bestFit="1" customWidth="1"/>
    <col min="1626" max="1626" width="17.5703125" bestFit="1" customWidth="1"/>
    <col min="1627" max="1627" width="30.7109375" bestFit="1" customWidth="1"/>
    <col min="1628" max="1628" width="48.85546875" bestFit="1" customWidth="1"/>
    <col min="1629" max="1629" width="28.28515625" bestFit="1" customWidth="1"/>
    <col min="1630" max="1630" width="21.7109375" bestFit="1" customWidth="1"/>
    <col min="1631" max="1631" width="14.85546875" bestFit="1" customWidth="1"/>
    <col min="1632" max="1632" width="18.7109375" bestFit="1" customWidth="1"/>
    <col min="1633" max="1633" width="46" bestFit="1" customWidth="1"/>
    <col min="1634" max="1634" width="36.28515625" bestFit="1" customWidth="1"/>
    <col min="1635" max="1635" width="54.5703125" bestFit="1" customWidth="1"/>
    <col min="1636" max="1636" width="49.85546875" bestFit="1" customWidth="1"/>
    <col min="1637" max="1637" width="54.42578125" bestFit="1" customWidth="1"/>
    <col min="1638" max="1638" width="18" bestFit="1" customWidth="1"/>
    <col min="1639" max="1639" width="41.7109375" bestFit="1" customWidth="1"/>
    <col min="1640" max="1640" width="23" bestFit="1" customWidth="1"/>
    <col min="1641" max="1641" width="30.42578125" bestFit="1" customWidth="1"/>
    <col min="1642" max="1642" width="38.28515625" bestFit="1" customWidth="1"/>
    <col min="1643" max="1643" width="6.7109375" bestFit="1" customWidth="1"/>
    <col min="1644" max="1644" width="19.140625" bestFit="1" customWidth="1"/>
    <col min="1645" max="1645" width="47.7109375" bestFit="1" customWidth="1"/>
    <col min="1646" max="1646" width="25.140625" bestFit="1" customWidth="1"/>
    <col min="1647" max="1647" width="21.140625" bestFit="1" customWidth="1"/>
    <col min="1648" max="1648" width="37.7109375" bestFit="1" customWidth="1"/>
    <col min="1649" max="1649" width="25.140625" bestFit="1" customWidth="1"/>
    <col min="1650" max="1650" width="32.85546875" bestFit="1" customWidth="1"/>
    <col min="1651" max="1651" width="43" bestFit="1" customWidth="1"/>
    <col min="1652" max="1652" width="41.140625" bestFit="1" customWidth="1"/>
    <col min="1653" max="1653" width="41.7109375" bestFit="1" customWidth="1"/>
    <col min="1654" max="1654" width="45.42578125" bestFit="1" customWidth="1"/>
    <col min="1655" max="1655" width="27.28515625" bestFit="1" customWidth="1"/>
    <col min="1656" max="1656" width="38.7109375" bestFit="1" customWidth="1"/>
    <col min="1657" max="1657" width="42.42578125" bestFit="1" customWidth="1"/>
    <col min="1658" max="1658" width="20.5703125" bestFit="1" customWidth="1"/>
    <col min="1659" max="1659" width="56.140625" bestFit="1" customWidth="1"/>
    <col min="1660" max="1660" width="21.28515625" bestFit="1" customWidth="1"/>
    <col min="1661" max="1661" width="41.28515625" bestFit="1" customWidth="1"/>
    <col min="1662" max="1662" width="53" bestFit="1" customWidth="1"/>
    <col min="1663" max="1663" width="43.140625" bestFit="1" customWidth="1"/>
    <col min="1664" max="1664" width="43.5703125" bestFit="1" customWidth="1"/>
    <col min="1665" max="1665" width="53.7109375" bestFit="1" customWidth="1"/>
    <col min="1666" max="1666" width="25.85546875" bestFit="1" customWidth="1"/>
    <col min="1667" max="1667" width="59.85546875" bestFit="1" customWidth="1"/>
    <col min="1668" max="1668" width="20.5703125" bestFit="1" customWidth="1"/>
    <col min="1669" max="1669" width="37.140625" bestFit="1" customWidth="1"/>
    <col min="1670" max="1670" width="40.42578125" bestFit="1" customWidth="1"/>
    <col min="1671" max="1671" width="52.5703125" bestFit="1" customWidth="1"/>
    <col min="1672" max="1672" width="25" bestFit="1" customWidth="1"/>
    <col min="1673" max="1673" width="50.85546875" bestFit="1" customWidth="1"/>
    <col min="1674" max="1674" width="13.5703125" bestFit="1" customWidth="1"/>
    <col min="1675" max="1675" width="16.42578125" bestFit="1" customWidth="1"/>
    <col min="1676" max="1676" width="57.140625" bestFit="1" customWidth="1"/>
    <col min="1677" max="1677" width="8.140625" bestFit="1" customWidth="1"/>
    <col min="1678" max="1678" width="56.85546875" bestFit="1" customWidth="1"/>
    <col min="1679" max="1679" width="53.7109375" bestFit="1" customWidth="1"/>
    <col min="1680" max="1680" width="44.28515625" bestFit="1" customWidth="1"/>
    <col min="1681" max="1681" width="17.28515625" bestFit="1" customWidth="1"/>
    <col min="1682" max="1682" width="47.5703125" bestFit="1" customWidth="1"/>
    <col min="1683" max="1683" width="54.28515625" bestFit="1" customWidth="1"/>
    <col min="1684" max="1684" width="42.140625" bestFit="1" customWidth="1"/>
    <col min="1685" max="1685" width="40" bestFit="1" customWidth="1"/>
    <col min="1686" max="1686" width="50.28515625" bestFit="1" customWidth="1"/>
    <col min="1687" max="1687" width="41" bestFit="1" customWidth="1"/>
    <col min="1688" max="1688" width="49.85546875" bestFit="1" customWidth="1"/>
    <col min="1689" max="1689" width="10" bestFit="1" customWidth="1"/>
    <col min="1690" max="1690" width="54.28515625" bestFit="1" customWidth="1"/>
    <col min="1691" max="1691" width="53.140625" bestFit="1" customWidth="1"/>
    <col min="1692" max="1692" width="9.28515625" bestFit="1" customWidth="1"/>
    <col min="1693" max="1693" width="35.28515625" bestFit="1" customWidth="1"/>
    <col min="1694" max="1694" width="33.7109375" bestFit="1" customWidth="1"/>
    <col min="1695" max="1695" width="13.7109375" bestFit="1" customWidth="1"/>
    <col min="1696" max="1696" width="48.28515625" bestFit="1" customWidth="1"/>
    <col min="1697" max="1697" width="16.42578125" bestFit="1" customWidth="1"/>
    <col min="1698" max="1698" width="41.5703125" bestFit="1" customWidth="1"/>
    <col min="1699" max="1699" width="42.7109375" bestFit="1" customWidth="1"/>
    <col min="1700" max="1700" width="16.140625" bestFit="1" customWidth="1"/>
    <col min="1701" max="1701" width="23.42578125" bestFit="1" customWidth="1"/>
    <col min="1702" max="1702" width="20.7109375" bestFit="1" customWidth="1"/>
    <col min="1703" max="1703" width="48.42578125" bestFit="1" customWidth="1"/>
    <col min="1704" max="1704" width="33.140625" bestFit="1" customWidth="1"/>
    <col min="1705" max="1705" width="39.42578125" bestFit="1" customWidth="1"/>
    <col min="1706" max="1706" width="23.85546875" bestFit="1" customWidth="1"/>
    <col min="1707" max="1707" width="12.7109375" bestFit="1" customWidth="1"/>
    <col min="1708" max="1708" width="58" bestFit="1" customWidth="1"/>
    <col min="1709" max="1709" width="44.5703125" bestFit="1" customWidth="1"/>
    <col min="1710" max="1710" width="11.7109375" bestFit="1" customWidth="1"/>
    <col min="1711" max="1711" width="22.5703125" bestFit="1" customWidth="1"/>
    <col min="1712" max="1712" width="26.28515625" bestFit="1" customWidth="1"/>
    <col min="1713" max="1713" width="52.28515625" bestFit="1" customWidth="1"/>
    <col min="1714" max="1714" width="7.28515625" bestFit="1" customWidth="1"/>
    <col min="1715" max="1715" width="26.42578125" bestFit="1" customWidth="1"/>
    <col min="1716" max="1716" width="29.85546875" bestFit="1" customWidth="1"/>
    <col min="1717" max="1717" width="31.7109375" bestFit="1" customWidth="1"/>
    <col min="1718" max="1718" width="50" bestFit="1" customWidth="1"/>
    <col min="1719" max="1719" width="17.85546875" bestFit="1" customWidth="1"/>
    <col min="1720" max="1720" width="38.7109375" bestFit="1" customWidth="1"/>
    <col min="1721" max="1721" width="32.85546875" bestFit="1" customWidth="1"/>
    <col min="1722" max="1722" width="26.42578125" bestFit="1" customWidth="1"/>
    <col min="1723" max="1723" width="37.42578125" bestFit="1" customWidth="1"/>
    <col min="1724" max="1724" width="18.140625" bestFit="1" customWidth="1"/>
    <col min="1725" max="1725" width="57.28515625" bestFit="1" customWidth="1"/>
    <col min="1726" max="1726" width="55.140625" bestFit="1" customWidth="1"/>
    <col min="1727" max="1727" width="48.85546875" bestFit="1" customWidth="1"/>
    <col min="1728" max="1728" width="23.28515625" bestFit="1" customWidth="1"/>
    <col min="1729" max="1729" width="17.5703125" bestFit="1" customWidth="1"/>
    <col min="1730" max="1730" width="49.42578125" bestFit="1" customWidth="1"/>
    <col min="1731" max="1731" width="24.140625" bestFit="1" customWidth="1"/>
    <col min="1732" max="1732" width="46.7109375" bestFit="1" customWidth="1"/>
    <col min="1733" max="1733" width="32.85546875" bestFit="1" customWidth="1"/>
    <col min="1734" max="1734" width="61.7109375" bestFit="1" customWidth="1"/>
    <col min="1735" max="1735" width="22.42578125" bestFit="1" customWidth="1"/>
    <col min="1736" max="1736" width="13" bestFit="1" customWidth="1"/>
    <col min="1737" max="1737" width="27.7109375" bestFit="1" customWidth="1"/>
    <col min="1738" max="1738" width="41.85546875" bestFit="1" customWidth="1"/>
    <col min="1739" max="1739" width="17.140625" bestFit="1" customWidth="1"/>
    <col min="1740" max="1740" width="21.42578125" bestFit="1" customWidth="1"/>
    <col min="1741" max="1741" width="29.140625" bestFit="1" customWidth="1"/>
    <col min="1742" max="1742" width="57.7109375" bestFit="1" customWidth="1"/>
    <col min="1743" max="1743" width="53.28515625" bestFit="1" customWidth="1"/>
    <col min="1744" max="1744" width="44.7109375" bestFit="1" customWidth="1"/>
    <col min="1745" max="1745" width="69" bestFit="1" customWidth="1"/>
    <col min="1746" max="1746" width="32.5703125" bestFit="1" customWidth="1"/>
    <col min="1747" max="1747" width="24.5703125" bestFit="1" customWidth="1"/>
    <col min="1748" max="1748" width="28.85546875" bestFit="1" customWidth="1"/>
    <col min="1749" max="1749" width="42.5703125" bestFit="1" customWidth="1"/>
    <col min="1750" max="1750" width="31" bestFit="1" customWidth="1"/>
    <col min="1751" max="1751" width="55.85546875" bestFit="1" customWidth="1"/>
    <col min="1752" max="1752" width="48.85546875" bestFit="1" customWidth="1"/>
    <col min="1753" max="1753" width="47.42578125" bestFit="1" customWidth="1"/>
    <col min="1754" max="1754" width="39.140625" bestFit="1" customWidth="1"/>
    <col min="1755" max="1755" width="48.140625" bestFit="1" customWidth="1"/>
    <col min="1756" max="1756" width="36" bestFit="1" customWidth="1"/>
    <col min="1757" max="1757" width="21.7109375" bestFit="1" customWidth="1"/>
    <col min="1758" max="1758" width="51.140625" bestFit="1" customWidth="1"/>
    <col min="1759" max="1759" width="48.5703125" bestFit="1" customWidth="1"/>
    <col min="1760" max="1760" width="52.42578125" bestFit="1" customWidth="1"/>
    <col min="1761" max="1761" width="35.85546875" bestFit="1" customWidth="1"/>
    <col min="1762" max="1762" width="45.28515625" bestFit="1" customWidth="1"/>
    <col min="1763" max="1763" width="17.28515625" bestFit="1" customWidth="1"/>
    <col min="1764" max="1764" width="53" bestFit="1" customWidth="1"/>
    <col min="1765" max="1765" width="36" bestFit="1" customWidth="1"/>
    <col min="1766" max="1766" width="41.28515625" bestFit="1" customWidth="1"/>
    <col min="1767" max="1767" width="18.85546875" bestFit="1" customWidth="1"/>
    <col min="1768" max="1768" width="18" bestFit="1" customWidth="1"/>
    <col min="1769" max="1769" width="40.85546875" bestFit="1" customWidth="1"/>
    <col min="1770" max="1770" width="32.7109375" bestFit="1" customWidth="1"/>
    <col min="1771" max="1771" width="59.5703125" bestFit="1" customWidth="1"/>
    <col min="1772" max="1772" width="16" bestFit="1" customWidth="1"/>
    <col min="1773" max="1773" width="49" bestFit="1" customWidth="1"/>
    <col min="1774" max="1774" width="14" bestFit="1" customWidth="1"/>
    <col min="1775" max="1775" width="19.5703125" bestFit="1" customWidth="1"/>
    <col min="1776" max="1776" width="26.140625" bestFit="1" customWidth="1"/>
    <col min="1777" max="1777" width="12.28515625" bestFit="1" customWidth="1"/>
    <col min="1778" max="1778" width="39.85546875" bestFit="1" customWidth="1"/>
    <col min="1779" max="1779" width="34.42578125" bestFit="1" customWidth="1"/>
    <col min="1780" max="1780" width="52.85546875" bestFit="1" customWidth="1"/>
    <col min="1781" max="1781" width="36.28515625" bestFit="1" customWidth="1"/>
    <col min="1782" max="1782" width="23.42578125" bestFit="1" customWidth="1"/>
    <col min="1783" max="1783" width="28.5703125" bestFit="1" customWidth="1"/>
    <col min="1784" max="1784" width="55.140625" bestFit="1" customWidth="1"/>
    <col min="1785" max="1785" width="34.140625" bestFit="1" customWidth="1"/>
    <col min="1786" max="1786" width="33" bestFit="1" customWidth="1"/>
    <col min="1787" max="1787" width="28.28515625" bestFit="1" customWidth="1"/>
    <col min="1788" max="1788" width="24" bestFit="1" customWidth="1"/>
    <col min="1789" max="1789" width="39.28515625" bestFit="1" customWidth="1"/>
    <col min="1790" max="1790" width="17.85546875" bestFit="1" customWidth="1"/>
    <col min="1791" max="1791" width="44.7109375" bestFit="1" customWidth="1"/>
    <col min="1792" max="1792" width="50.85546875" bestFit="1" customWidth="1"/>
    <col min="1793" max="1793" width="23.28515625" bestFit="1" customWidth="1"/>
    <col min="1794" max="1794" width="32" bestFit="1" customWidth="1"/>
    <col min="1795" max="1795" width="60" bestFit="1" customWidth="1"/>
    <col min="1796" max="1796" width="41.5703125" bestFit="1" customWidth="1"/>
    <col min="1797" max="1797" width="26.140625" bestFit="1" customWidth="1"/>
    <col min="1798" max="1798" width="18.42578125" bestFit="1" customWidth="1"/>
    <col min="1799" max="1799" width="21.7109375" bestFit="1" customWidth="1"/>
    <col min="1800" max="1800" width="16.140625" bestFit="1" customWidth="1"/>
    <col min="1801" max="1801" width="24.7109375" bestFit="1" customWidth="1"/>
    <col min="1802" max="1802" width="42.42578125" bestFit="1" customWidth="1"/>
    <col min="1803" max="1803" width="51.85546875" bestFit="1" customWidth="1"/>
    <col min="1804" max="1804" width="64.5703125" bestFit="1" customWidth="1"/>
    <col min="1805" max="1805" width="26.28515625" bestFit="1" customWidth="1"/>
    <col min="1806" max="1806" width="56" bestFit="1" customWidth="1"/>
    <col min="1807" max="1807" width="21.85546875" bestFit="1" customWidth="1"/>
    <col min="1808" max="1808" width="13.7109375" bestFit="1" customWidth="1"/>
    <col min="1809" max="1809" width="8.28515625" bestFit="1" customWidth="1"/>
    <col min="1810" max="1810" width="22" bestFit="1" customWidth="1"/>
    <col min="1811" max="1811" width="35.140625" bestFit="1" customWidth="1"/>
    <col min="1812" max="1812" width="46.28515625" bestFit="1" customWidth="1"/>
    <col min="1813" max="1813" width="49.42578125" bestFit="1" customWidth="1"/>
    <col min="1814" max="1814" width="45.5703125" bestFit="1" customWidth="1"/>
    <col min="1815" max="1815" width="27" bestFit="1" customWidth="1"/>
    <col min="1816" max="1816" width="57" bestFit="1" customWidth="1"/>
    <col min="1817" max="1817" width="16.85546875" bestFit="1" customWidth="1"/>
    <col min="1818" max="1818" width="20.140625" bestFit="1" customWidth="1"/>
    <col min="1819" max="1819" width="48.7109375" bestFit="1" customWidth="1"/>
    <col min="1820" max="1820" width="34.7109375" bestFit="1" customWidth="1"/>
    <col min="1821" max="1821" width="42.7109375" bestFit="1" customWidth="1"/>
    <col min="1822" max="1822" width="48.5703125" bestFit="1" customWidth="1"/>
    <col min="1823" max="1823" width="36.42578125" bestFit="1" customWidth="1"/>
    <col min="1824" max="1824" width="18.85546875" bestFit="1" customWidth="1"/>
    <col min="1825" max="1825" width="33.5703125" bestFit="1" customWidth="1"/>
    <col min="1826" max="1826" width="32.5703125" bestFit="1" customWidth="1"/>
    <col min="1827" max="1827" width="49.28515625" bestFit="1" customWidth="1"/>
    <col min="1828" max="1828" width="51.140625" bestFit="1" customWidth="1"/>
    <col min="1829" max="1829" width="42.140625" bestFit="1" customWidth="1"/>
    <col min="1830" max="1830" width="38.85546875" bestFit="1" customWidth="1"/>
    <col min="1831" max="1831" width="17" bestFit="1" customWidth="1"/>
    <col min="1832" max="1832" width="12" bestFit="1" customWidth="1"/>
    <col min="1833" max="1833" width="13.85546875" bestFit="1" customWidth="1"/>
    <col min="1834" max="1834" width="22.28515625" bestFit="1" customWidth="1"/>
    <col min="1835" max="1835" width="20.140625" bestFit="1" customWidth="1"/>
    <col min="1836" max="1836" width="51.85546875" bestFit="1" customWidth="1"/>
    <col min="1838" max="1838" width="15.7109375" bestFit="1" customWidth="1"/>
    <col min="1839" max="1839" width="13.140625" bestFit="1" customWidth="1"/>
    <col min="1840" max="1840" width="8.85546875" bestFit="1" customWidth="1"/>
    <col min="1841" max="1841" width="18.5703125" bestFit="1" customWidth="1"/>
    <col min="1842" max="1842" width="59.85546875" bestFit="1" customWidth="1"/>
    <col min="1843" max="1843" width="18.5703125" bestFit="1" customWidth="1"/>
    <col min="1844" max="1844" width="8.5703125" bestFit="1" customWidth="1"/>
    <col min="1846" max="1846" width="13.7109375" bestFit="1" customWidth="1"/>
    <col min="1847" max="1847" width="45.28515625" bestFit="1" customWidth="1"/>
    <col min="1848" max="1848" width="27.28515625" bestFit="1" customWidth="1"/>
    <col min="1849" max="1849" width="26" bestFit="1" customWidth="1"/>
    <col min="1850" max="1850" width="39" bestFit="1" customWidth="1"/>
    <col min="1851" max="1851" width="38.28515625" bestFit="1" customWidth="1"/>
    <col min="1852" max="1852" width="6.28515625" bestFit="1" customWidth="1"/>
    <col min="1853" max="1853" width="31.7109375" bestFit="1" customWidth="1"/>
    <col min="1854" max="1854" width="17.7109375" bestFit="1" customWidth="1"/>
    <col min="1855" max="1855" width="21.140625" bestFit="1" customWidth="1"/>
    <col min="1856" max="1856" width="32.5703125" bestFit="1" customWidth="1"/>
    <col min="1857" max="1857" width="50.85546875" bestFit="1" customWidth="1"/>
    <col min="1858" max="1858" width="22" bestFit="1" customWidth="1"/>
    <col min="1859" max="1859" width="6.5703125" bestFit="1" customWidth="1"/>
    <col min="1860" max="1860" width="35" bestFit="1" customWidth="1"/>
    <col min="1861" max="1861" width="18.140625" bestFit="1" customWidth="1"/>
    <col min="1862" max="1862" width="31.5703125" bestFit="1" customWidth="1"/>
    <col min="1863" max="1863" width="15.42578125" bestFit="1" customWidth="1"/>
    <col min="1864" max="1864" width="23.85546875" bestFit="1" customWidth="1"/>
    <col min="1865" max="1865" width="51.5703125" bestFit="1" customWidth="1"/>
    <col min="1866" max="1866" width="43.85546875" bestFit="1" customWidth="1"/>
    <col min="1867" max="1867" width="58.7109375" bestFit="1" customWidth="1"/>
    <col min="1868" max="1868" width="21" bestFit="1" customWidth="1"/>
    <col min="1869" max="1869" width="49.85546875" bestFit="1" customWidth="1"/>
    <col min="1870" max="1870" width="54" bestFit="1" customWidth="1"/>
    <col min="1871" max="1871" width="52.7109375" bestFit="1" customWidth="1"/>
    <col min="1872" max="1872" width="24.140625" bestFit="1" customWidth="1"/>
    <col min="1873" max="1873" width="19.28515625" bestFit="1" customWidth="1"/>
    <col min="1874" max="1874" width="26.28515625" bestFit="1" customWidth="1"/>
    <col min="1875" max="1875" width="26.7109375" bestFit="1" customWidth="1"/>
    <col min="1876" max="1876" width="54.28515625" bestFit="1" customWidth="1"/>
    <col min="1877" max="1877" width="53.42578125" bestFit="1" customWidth="1"/>
    <col min="1878" max="1878" width="31.5703125" bestFit="1" customWidth="1"/>
    <col min="1879" max="1879" width="11.7109375" bestFit="1" customWidth="1"/>
    <col min="1880" max="1880" width="28.28515625" bestFit="1" customWidth="1"/>
    <col min="1881" max="1881" width="39.28515625" bestFit="1" customWidth="1"/>
    <col min="1882" max="1882" width="26.140625" bestFit="1" customWidth="1"/>
    <col min="1883" max="1883" width="28.5703125" bestFit="1" customWidth="1"/>
    <col min="1884" max="1884" width="54.7109375" bestFit="1" customWidth="1"/>
    <col min="1885" max="1885" width="52" bestFit="1" customWidth="1"/>
    <col min="1886" max="1886" width="26.42578125" bestFit="1" customWidth="1"/>
    <col min="1887" max="1887" width="53.140625" bestFit="1" customWidth="1"/>
    <col min="1888" max="1888" width="24.7109375" bestFit="1" customWidth="1"/>
    <col min="1889" max="1889" width="66.140625" bestFit="1" customWidth="1"/>
    <col min="1890" max="1890" width="56.140625" bestFit="1" customWidth="1"/>
    <col min="1891" max="1891" width="15.7109375" bestFit="1" customWidth="1"/>
    <col min="1892" max="1892" width="43.42578125" bestFit="1" customWidth="1"/>
    <col min="1893" max="1893" width="40.5703125" bestFit="1" customWidth="1"/>
    <col min="1894" max="1894" width="54" bestFit="1" customWidth="1"/>
    <col min="1895" max="1895" width="24.42578125" bestFit="1" customWidth="1"/>
    <col min="1896" max="1896" width="35" bestFit="1" customWidth="1"/>
    <col min="1897" max="1897" width="46" bestFit="1" customWidth="1"/>
    <col min="1898" max="1898" width="24.140625" bestFit="1" customWidth="1"/>
    <col min="1899" max="1899" width="33.140625" bestFit="1" customWidth="1"/>
    <col min="1900" max="1900" width="27.85546875" bestFit="1" customWidth="1"/>
    <col min="1901" max="1901" width="22.85546875" bestFit="1" customWidth="1"/>
    <col min="1902" max="1902" width="27.5703125" bestFit="1" customWidth="1"/>
    <col min="1903" max="1903" width="28.5703125" bestFit="1" customWidth="1"/>
    <col min="1904" max="1904" width="26" bestFit="1" customWidth="1"/>
    <col min="1905" max="1905" width="19.42578125" bestFit="1" customWidth="1"/>
    <col min="1906" max="1906" width="49.7109375" bestFit="1" customWidth="1"/>
    <col min="1907" max="1907" width="54.28515625" bestFit="1" customWidth="1"/>
    <col min="1908" max="1908" width="32" bestFit="1" customWidth="1"/>
    <col min="1909" max="1909" width="55" bestFit="1" customWidth="1"/>
    <col min="1910" max="1910" width="66" bestFit="1" customWidth="1"/>
    <col min="1911" max="1911" width="24" bestFit="1" customWidth="1"/>
    <col min="1912" max="1912" width="34.42578125" bestFit="1" customWidth="1"/>
    <col min="1913" max="1913" width="51.140625" bestFit="1" customWidth="1"/>
    <col min="1914" max="1914" width="22.42578125" bestFit="1" customWidth="1"/>
    <col min="1915" max="1915" width="28.28515625" bestFit="1" customWidth="1"/>
    <col min="1916" max="1916" width="42.5703125" bestFit="1" customWidth="1"/>
    <col min="1917" max="1917" width="24.140625" bestFit="1" customWidth="1"/>
    <col min="1918" max="1918" width="40.42578125" bestFit="1" customWidth="1"/>
    <col min="1919" max="1919" width="58.140625" bestFit="1" customWidth="1"/>
    <col min="1920" max="1920" width="15.85546875" bestFit="1" customWidth="1"/>
    <col min="1921" max="1921" width="24.42578125" bestFit="1" customWidth="1"/>
    <col min="1922" max="1922" width="12" bestFit="1" customWidth="1"/>
    <col min="1923" max="1923" width="18.28515625" bestFit="1" customWidth="1"/>
    <col min="1924" max="1924" width="54" bestFit="1" customWidth="1"/>
    <col min="1925" max="1925" width="19.5703125" bestFit="1" customWidth="1"/>
    <col min="1926" max="1926" width="13.5703125" bestFit="1" customWidth="1"/>
    <col min="1927" max="1927" width="12.5703125" bestFit="1" customWidth="1"/>
    <col min="1928" max="1928" width="40.5703125" bestFit="1" customWidth="1"/>
    <col min="1929" max="1929" width="36" bestFit="1" customWidth="1"/>
    <col min="1930" max="1930" width="13.7109375" bestFit="1" customWidth="1"/>
    <col min="1931" max="1931" width="35.7109375" bestFit="1" customWidth="1"/>
    <col min="1932" max="1932" width="57.42578125" bestFit="1" customWidth="1"/>
    <col min="1933" max="1933" width="28.5703125" bestFit="1" customWidth="1"/>
    <col min="1934" max="1934" width="38.42578125" bestFit="1" customWidth="1"/>
    <col min="1935" max="1935" width="47" bestFit="1" customWidth="1"/>
    <col min="1936" max="1936" width="48.42578125" bestFit="1" customWidth="1"/>
    <col min="1937" max="1937" width="54.42578125" bestFit="1" customWidth="1"/>
    <col min="1938" max="1938" width="45.140625" bestFit="1" customWidth="1"/>
    <col min="1939" max="1939" width="6.85546875" bestFit="1" customWidth="1"/>
    <col min="1940" max="1940" width="27.28515625" bestFit="1" customWidth="1"/>
    <col min="1941" max="1941" width="19.28515625" bestFit="1" customWidth="1"/>
    <col min="1942" max="1942" width="28.85546875" bestFit="1" customWidth="1"/>
    <col min="1943" max="1943" width="16.140625" bestFit="1" customWidth="1"/>
    <col min="1944" max="1944" width="47.140625" bestFit="1" customWidth="1"/>
    <col min="1945" max="1945" width="85" bestFit="1" customWidth="1"/>
    <col min="1947" max="1947" width="42.7109375" bestFit="1" customWidth="1"/>
    <col min="1948" max="1948" width="17" bestFit="1" customWidth="1"/>
    <col min="1949" max="1949" width="39.85546875" bestFit="1" customWidth="1"/>
    <col min="1950" max="1950" width="23" bestFit="1" customWidth="1"/>
    <col min="1951" max="1951" width="23.7109375" bestFit="1" customWidth="1"/>
    <col min="1952" max="1952" width="12" bestFit="1" customWidth="1"/>
    <col min="1953" max="1953" width="25.85546875" bestFit="1" customWidth="1"/>
    <col min="1954" max="1954" width="25.42578125" bestFit="1" customWidth="1"/>
    <col min="1955" max="1955" width="51" bestFit="1" customWidth="1"/>
    <col min="1956" max="1956" width="14.7109375" bestFit="1" customWidth="1"/>
    <col min="1957" max="1957" width="18.140625" bestFit="1" customWidth="1"/>
    <col min="1958" max="1958" width="49.5703125" bestFit="1" customWidth="1"/>
    <col min="1959" max="1959" width="20.7109375" bestFit="1" customWidth="1"/>
    <col min="1960" max="1960" width="20.140625" bestFit="1" customWidth="1"/>
    <col min="1961" max="1961" width="9.7109375" bestFit="1" customWidth="1"/>
    <col min="1962" max="1962" width="26.85546875" bestFit="1" customWidth="1"/>
    <col min="1963" max="1963" width="39" bestFit="1" customWidth="1"/>
    <col min="1964" max="1964" width="33" bestFit="1" customWidth="1"/>
    <col min="1965" max="1965" width="48.5703125" bestFit="1" customWidth="1"/>
    <col min="1966" max="1966" width="32.7109375" bestFit="1" customWidth="1"/>
    <col min="1967" max="1967" width="40.85546875" bestFit="1" customWidth="1"/>
    <col min="1968" max="1968" width="55.85546875" bestFit="1" customWidth="1"/>
    <col min="1969" max="1969" width="30.140625" bestFit="1" customWidth="1"/>
    <col min="1970" max="1970" width="50.7109375" bestFit="1" customWidth="1"/>
    <col min="1971" max="1971" width="41.42578125" bestFit="1" customWidth="1"/>
    <col min="1972" max="1972" width="38.140625" bestFit="1" customWidth="1"/>
    <col min="1973" max="1973" width="31.5703125" bestFit="1" customWidth="1"/>
    <col min="1974" max="1974" width="59" bestFit="1" customWidth="1"/>
    <col min="1975" max="1975" width="7" bestFit="1" customWidth="1"/>
    <col min="1976" max="1976" width="51" bestFit="1" customWidth="1"/>
    <col min="1977" max="1977" width="24.42578125" bestFit="1" customWidth="1"/>
    <col min="1978" max="1978" width="48.7109375" bestFit="1" customWidth="1"/>
    <col min="1979" max="1979" width="49.140625" bestFit="1" customWidth="1"/>
    <col min="1980" max="1980" width="53.5703125" bestFit="1" customWidth="1"/>
    <col min="1981" max="1981" width="18.5703125" bestFit="1" customWidth="1"/>
    <col min="1982" max="1982" width="34.85546875" bestFit="1" customWidth="1"/>
    <col min="1983" max="1983" width="55.42578125" bestFit="1" customWidth="1"/>
    <col min="1984" max="1984" width="16.140625" bestFit="1" customWidth="1"/>
    <col min="1985" max="1985" width="38" bestFit="1" customWidth="1"/>
    <col min="1986" max="1986" width="18.7109375" bestFit="1" customWidth="1"/>
    <col min="1987" max="1987" width="14.85546875" bestFit="1" customWidth="1"/>
    <col min="1988" max="1988" width="9.42578125" bestFit="1" customWidth="1"/>
    <col min="1989" max="1989" width="12" bestFit="1" customWidth="1"/>
    <col min="1990" max="1990" width="58.42578125" bestFit="1" customWidth="1"/>
    <col min="1991" max="1991" width="51.85546875" bestFit="1" customWidth="1"/>
    <col min="1992" max="1992" width="33" bestFit="1" customWidth="1"/>
    <col min="1993" max="1993" width="15.85546875" bestFit="1" customWidth="1"/>
    <col min="1994" max="1994" width="47" bestFit="1" customWidth="1"/>
    <col min="1995" max="1995" width="35.140625" bestFit="1" customWidth="1"/>
    <col min="1996" max="1996" width="38.7109375" bestFit="1" customWidth="1"/>
    <col min="1997" max="1997" width="28.140625" bestFit="1" customWidth="1"/>
    <col min="1998" max="1998" width="55" bestFit="1" customWidth="1"/>
    <col min="1999" max="1999" width="27.7109375" bestFit="1" customWidth="1"/>
    <col min="2000" max="2000" width="50.28515625" bestFit="1" customWidth="1"/>
    <col min="2001" max="2001" width="51.140625" bestFit="1" customWidth="1"/>
    <col min="2002" max="2002" width="45" bestFit="1" customWidth="1"/>
    <col min="2003" max="2003" width="12.5703125" bestFit="1" customWidth="1"/>
    <col min="2004" max="2004" width="13" bestFit="1" customWidth="1"/>
    <col min="2005" max="2005" width="24.140625" bestFit="1" customWidth="1"/>
    <col min="2006" max="2006" width="31.85546875" bestFit="1" customWidth="1"/>
    <col min="2007" max="2007" width="9.85546875" bestFit="1" customWidth="1"/>
    <col min="2008" max="2008" width="11.140625" bestFit="1" customWidth="1"/>
    <col min="2009" max="2009" width="21.42578125" bestFit="1" customWidth="1"/>
    <col min="2010" max="2010" width="13.85546875" bestFit="1" customWidth="1"/>
    <col min="2011" max="2011" width="21.85546875" bestFit="1" customWidth="1"/>
    <col min="2012" max="2012" width="41.42578125" bestFit="1" customWidth="1"/>
    <col min="2013" max="2013" width="44.28515625" bestFit="1" customWidth="1"/>
    <col min="2014" max="2014" width="49.42578125" bestFit="1" customWidth="1"/>
    <col min="2015" max="2015" width="36.7109375" bestFit="1" customWidth="1"/>
    <col min="2016" max="2016" width="31.5703125" bestFit="1" customWidth="1"/>
    <col min="2017" max="2017" width="42.5703125" bestFit="1" customWidth="1"/>
    <col min="2018" max="2018" width="31.140625" bestFit="1" customWidth="1"/>
    <col min="2019" max="2019" width="24.42578125" bestFit="1" customWidth="1"/>
    <col min="2020" max="2020" width="31.85546875" bestFit="1" customWidth="1"/>
    <col min="2021" max="2021" width="26" bestFit="1" customWidth="1"/>
    <col min="2022" max="2022" width="22.85546875" bestFit="1" customWidth="1"/>
    <col min="2023" max="2023" width="9" bestFit="1" customWidth="1"/>
    <col min="2024" max="2024" width="26.5703125" bestFit="1" customWidth="1"/>
    <col min="2025" max="2025" width="24.42578125" bestFit="1" customWidth="1"/>
    <col min="2026" max="2026" width="58.7109375" bestFit="1" customWidth="1"/>
    <col min="2027" max="2027" width="33.140625" bestFit="1" customWidth="1"/>
    <col min="2028" max="2028" width="15" bestFit="1" customWidth="1"/>
    <col min="2029" max="2029" width="10.5703125" bestFit="1" customWidth="1"/>
    <col min="2030" max="2030" width="49" bestFit="1" customWidth="1"/>
    <col min="2031" max="2031" width="33.140625" bestFit="1" customWidth="1"/>
    <col min="2032" max="2032" width="48" bestFit="1" customWidth="1"/>
    <col min="2033" max="2033" width="29.140625" bestFit="1" customWidth="1"/>
    <col min="2034" max="2034" width="30" bestFit="1" customWidth="1"/>
    <col min="2035" max="2035" width="12.85546875" bestFit="1" customWidth="1"/>
    <col min="2036" max="2036" width="55.5703125" bestFit="1" customWidth="1"/>
    <col min="2037" max="2037" width="43.28515625" bestFit="1" customWidth="1"/>
    <col min="2038" max="2038" width="57.7109375" bestFit="1" customWidth="1"/>
    <col min="2039" max="2039" width="52.5703125" bestFit="1" customWidth="1"/>
    <col min="2040" max="2040" width="36.28515625" bestFit="1" customWidth="1"/>
    <col min="2041" max="2041" width="44" bestFit="1" customWidth="1"/>
    <col min="2042" max="2042" width="13.140625" bestFit="1" customWidth="1"/>
    <col min="2043" max="2043" width="44.7109375" bestFit="1" customWidth="1"/>
    <col min="2044" max="2044" width="19.7109375" bestFit="1" customWidth="1"/>
    <col min="2045" max="2045" width="37.140625" bestFit="1" customWidth="1"/>
    <col min="2046" max="2046" width="9.85546875" bestFit="1" customWidth="1"/>
    <col min="2047" max="2047" width="15.85546875" bestFit="1" customWidth="1"/>
    <col min="2048" max="2048" width="36.7109375" bestFit="1" customWidth="1"/>
    <col min="2049" max="2049" width="43.7109375" bestFit="1" customWidth="1"/>
    <col min="2050" max="2050" width="48" bestFit="1" customWidth="1"/>
    <col min="2051" max="2051" width="44.42578125" bestFit="1" customWidth="1"/>
    <col min="2052" max="2052" width="59.7109375" bestFit="1" customWidth="1"/>
    <col min="2053" max="2053" width="27.140625" bestFit="1" customWidth="1"/>
    <col min="2054" max="2054" width="18" bestFit="1" customWidth="1"/>
    <col min="2055" max="2055" width="38.42578125" bestFit="1" customWidth="1"/>
    <col min="2056" max="2056" width="39.28515625" bestFit="1" customWidth="1"/>
    <col min="2057" max="2057" width="30.85546875" bestFit="1" customWidth="1"/>
    <col min="2058" max="2058" width="26.28515625" bestFit="1" customWidth="1"/>
    <col min="2059" max="2059" width="40.28515625" bestFit="1" customWidth="1"/>
    <col min="2060" max="2060" width="58.140625" bestFit="1" customWidth="1"/>
    <col min="2061" max="2061" width="52.7109375" bestFit="1" customWidth="1"/>
    <col min="2062" max="2062" width="35" bestFit="1" customWidth="1"/>
    <col min="2063" max="2063" width="27.42578125" bestFit="1" customWidth="1"/>
    <col min="2064" max="2064" width="38.85546875" bestFit="1" customWidth="1"/>
    <col min="2065" max="2065" width="29" bestFit="1" customWidth="1"/>
    <col min="2066" max="2066" width="36.28515625" bestFit="1" customWidth="1"/>
    <col min="2067" max="2067" width="29.85546875" bestFit="1" customWidth="1"/>
    <col min="2068" max="2068" width="48.42578125" bestFit="1" customWidth="1"/>
    <col min="2069" max="2069" width="26.5703125" bestFit="1" customWidth="1"/>
    <col min="2070" max="2070" width="56" bestFit="1" customWidth="1"/>
    <col min="2071" max="2071" width="11" bestFit="1" customWidth="1"/>
    <col min="2072" max="2072" width="57.140625" bestFit="1" customWidth="1"/>
    <col min="2073" max="2073" width="44.85546875" bestFit="1" customWidth="1"/>
    <col min="2074" max="2074" width="50.140625" bestFit="1" customWidth="1"/>
    <col min="2075" max="2076" width="22.140625" bestFit="1" customWidth="1"/>
    <col min="2077" max="2077" width="29.85546875" bestFit="1" customWidth="1"/>
    <col min="2078" max="2078" width="46.28515625" bestFit="1" customWidth="1"/>
    <col min="2079" max="2079" width="44" bestFit="1" customWidth="1"/>
    <col min="2080" max="2080" width="52.85546875" bestFit="1" customWidth="1"/>
    <col min="2081" max="2081" width="30.140625" bestFit="1" customWidth="1"/>
    <col min="2082" max="2082" width="34.140625" bestFit="1" customWidth="1"/>
    <col min="2083" max="2083" width="52.42578125" bestFit="1" customWidth="1"/>
    <col min="2084" max="2084" width="23.42578125" bestFit="1" customWidth="1"/>
    <col min="2085" max="2085" width="10.85546875" bestFit="1" customWidth="1"/>
    <col min="2086" max="2086" width="34.140625" bestFit="1" customWidth="1"/>
    <col min="2087" max="2087" width="27" bestFit="1" customWidth="1"/>
    <col min="2088" max="2088" width="50.85546875" bestFit="1" customWidth="1"/>
    <col min="2089" max="2089" width="50.42578125" bestFit="1" customWidth="1"/>
    <col min="2090" max="2090" width="57.5703125" bestFit="1" customWidth="1"/>
    <col min="2091" max="2091" width="33.5703125" bestFit="1" customWidth="1"/>
    <col min="2092" max="2092" width="40.28515625" bestFit="1" customWidth="1"/>
    <col min="2093" max="2093" width="27.7109375" bestFit="1" customWidth="1"/>
    <col min="2094" max="2094" width="48.85546875" bestFit="1" customWidth="1"/>
    <col min="2095" max="2095" width="37" bestFit="1" customWidth="1"/>
    <col min="2096" max="2096" width="22.28515625" bestFit="1" customWidth="1"/>
    <col min="2097" max="2097" width="54.28515625" bestFit="1" customWidth="1"/>
    <col min="2098" max="2098" width="34.85546875" bestFit="1" customWidth="1"/>
    <col min="2099" max="2099" width="43.42578125" bestFit="1" customWidth="1"/>
    <col min="2100" max="2100" width="23.28515625" bestFit="1" customWidth="1"/>
    <col min="2101" max="2101" width="16.85546875" bestFit="1" customWidth="1"/>
    <col min="2102" max="2102" width="23.28515625" bestFit="1" customWidth="1"/>
    <col min="2103" max="2103" width="20.5703125" bestFit="1" customWidth="1"/>
    <col min="2104" max="2104" width="46.85546875" bestFit="1" customWidth="1"/>
    <col min="2105" max="2105" width="58.42578125" bestFit="1" customWidth="1"/>
    <col min="2106" max="2106" width="50.85546875" bestFit="1" customWidth="1"/>
    <col min="2107" max="2107" width="21.5703125" bestFit="1" customWidth="1"/>
    <col min="2108" max="2108" width="53" bestFit="1" customWidth="1"/>
    <col min="2109" max="2109" width="30.42578125" bestFit="1" customWidth="1"/>
    <col min="2110" max="2110" width="16.140625" bestFit="1" customWidth="1"/>
    <col min="2111" max="2111" width="43" bestFit="1" customWidth="1"/>
    <col min="2112" max="2112" width="59.42578125" bestFit="1" customWidth="1"/>
    <col min="2113" max="2113" width="20.7109375" bestFit="1" customWidth="1"/>
    <col min="2114" max="2114" width="57.28515625" bestFit="1" customWidth="1"/>
    <col min="2115" max="2115" width="20.85546875" bestFit="1" customWidth="1"/>
    <col min="2116" max="2116" width="32" bestFit="1" customWidth="1"/>
    <col min="2117" max="2117" width="51.42578125" bestFit="1" customWidth="1"/>
    <col min="2118" max="2118" width="22.140625" bestFit="1" customWidth="1"/>
    <col min="2119" max="2119" width="25.7109375" bestFit="1" customWidth="1"/>
    <col min="2120" max="2120" width="27.42578125" bestFit="1" customWidth="1"/>
    <col min="2121" max="2121" width="12.5703125" bestFit="1" customWidth="1"/>
    <col min="2122" max="2122" width="28.140625" bestFit="1" customWidth="1"/>
    <col min="2123" max="2123" width="48.140625" bestFit="1" customWidth="1"/>
    <col min="2124" max="2124" width="43.85546875" bestFit="1" customWidth="1"/>
    <col min="2125" max="2125" width="40.28515625" bestFit="1" customWidth="1"/>
    <col min="2126" max="2126" width="9.85546875" bestFit="1" customWidth="1"/>
    <col min="2127" max="2127" width="35.85546875" bestFit="1" customWidth="1"/>
    <col min="2128" max="2128" width="34.42578125" bestFit="1" customWidth="1"/>
    <col min="2129" max="2129" width="18.28515625" bestFit="1" customWidth="1"/>
    <col min="2130" max="2130" width="45.28515625" bestFit="1" customWidth="1"/>
    <col min="2131" max="2131" width="48.7109375" bestFit="1" customWidth="1"/>
    <col min="2132" max="2132" width="46.5703125" bestFit="1" customWidth="1"/>
    <col min="2133" max="2133" width="56.28515625" bestFit="1" customWidth="1"/>
    <col min="2134" max="2134" width="62.85546875" bestFit="1" customWidth="1"/>
    <col min="2135" max="2135" width="37.5703125" bestFit="1" customWidth="1"/>
    <col min="2136" max="2136" width="24.5703125" bestFit="1" customWidth="1"/>
    <col min="2137" max="2137" width="46.85546875" bestFit="1" customWidth="1"/>
    <col min="2138" max="2138" width="16.140625" bestFit="1" customWidth="1"/>
    <col min="2139" max="2139" width="26.28515625" bestFit="1" customWidth="1"/>
    <col min="2140" max="2140" width="38.28515625" bestFit="1" customWidth="1"/>
    <col min="2141" max="2141" width="25.140625" bestFit="1" customWidth="1"/>
    <col min="2142" max="2142" width="26.42578125" bestFit="1" customWidth="1"/>
    <col min="2143" max="2143" width="54.140625" bestFit="1" customWidth="1"/>
    <col min="2144" max="2144" width="16.85546875" bestFit="1" customWidth="1"/>
    <col min="2145" max="2145" width="27.7109375" bestFit="1" customWidth="1"/>
    <col min="2146" max="2146" width="29.7109375" bestFit="1" customWidth="1"/>
    <col min="2147" max="2147" width="36.5703125" bestFit="1" customWidth="1"/>
    <col min="2148" max="2148" width="54.7109375" bestFit="1" customWidth="1"/>
    <col min="2149" max="2149" width="20.85546875" bestFit="1" customWidth="1"/>
    <col min="2150" max="2150" width="43.140625" bestFit="1" customWidth="1"/>
    <col min="2151" max="2151" width="47.28515625" bestFit="1" customWidth="1"/>
    <col min="2152" max="2152" width="53.5703125" bestFit="1" customWidth="1"/>
    <col min="2153" max="2153" width="30.7109375" bestFit="1" customWidth="1"/>
    <col min="2154" max="2154" width="57.28515625" bestFit="1" customWidth="1"/>
    <col min="2155" max="2155" width="17.5703125" bestFit="1" customWidth="1"/>
    <col min="2156" max="2156" width="15.7109375" bestFit="1" customWidth="1"/>
    <col min="2157" max="2157" width="47.42578125" bestFit="1" customWidth="1"/>
    <col min="2158" max="2158" width="5.85546875" bestFit="1" customWidth="1"/>
    <col min="2159" max="2159" width="10" bestFit="1" customWidth="1"/>
    <col min="2160" max="2160" width="10.42578125" bestFit="1" customWidth="1"/>
    <col min="2161" max="2161" width="13.140625" bestFit="1" customWidth="1"/>
    <col min="2162" max="2162" width="32" bestFit="1" customWidth="1"/>
    <col min="2163" max="2163" width="24.140625" bestFit="1" customWidth="1"/>
    <col min="2164" max="2164" width="51" bestFit="1" customWidth="1"/>
    <col min="2165" max="2165" width="34.85546875" bestFit="1" customWidth="1"/>
    <col min="2166" max="2166" width="33.85546875" bestFit="1" customWidth="1"/>
    <col min="2167" max="2167" width="13.7109375" bestFit="1" customWidth="1"/>
    <col min="2168" max="2168" width="18.7109375" bestFit="1" customWidth="1"/>
    <col min="2169" max="2169" width="37" bestFit="1" customWidth="1"/>
    <col min="2170" max="2170" width="15.7109375" bestFit="1" customWidth="1"/>
    <col min="2171" max="2171" width="20.85546875" bestFit="1" customWidth="1"/>
    <col min="2172" max="2172" width="32.140625" bestFit="1" customWidth="1"/>
    <col min="2173" max="2173" width="35.140625" bestFit="1" customWidth="1"/>
    <col min="2174" max="2174" width="22.7109375" bestFit="1" customWidth="1"/>
    <col min="2175" max="2175" width="17.7109375" bestFit="1" customWidth="1"/>
    <col min="2176" max="2176" width="46.42578125" bestFit="1" customWidth="1"/>
    <col min="2177" max="2177" width="40.85546875" bestFit="1" customWidth="1"/>
    <col min="2178" max="2178" width="39" bestFit="1" customWidth="1"/>
    <col min="2179" max="2179" width="12.85546875" bestFit="1" customWidth="1"/>
    <col min="2180" max="2180" width="16" bestFit="1" customWidth="1"/>
    <col min="2181" max="2181" width="34.42578125" bestFit="1" customWidth="1"/>
    <col min="2182" max="2182" width="20.28515625" bestFit="1" customWidth="1"/>
    <col min="2183" max="2183" width="19.28515625" bestFit="1" customWidth="1"/>
    <col min="2184" max="2184" width="17" bestFit="1" customWidth="1"/>
    <col min="2185" max="2185" width="6.28515625" bestFit="1" customWidth="1"/>
    <col min="2186" max="2186" width="22.7109375" bestFit="1" customWidth="1"/>
    <col min="2187" max="2187" width="8.7109375" bestFit="1" customWidth="1"/>
    <col min="2188" max="2188" width="12.140625" bestFit="1" customWidth="1"/>
    <col min="2189" max="2189" width="16.85546875" bestFit="1" customWidth="1"/>
    <col min="2190" max="2190" width="21.7109375" bestFit="1" customWidth="1"/>
    <col min="2191" max="2191" width="27.7109375" bestFit="1" customWidth="1"/>
    <col min="2192" max="2192" width="55.28515625" bestFit="1" customWidth="1"/>
    <col min="2193" max="2193" width="58.85546875" bestFit="1" customWidth="1"/>
    <col min="2194" max="2194" width="21.7109375" bestFit="1" customWidth="1"/>
    <col min="2195" max="2195" width="50.85546875" bestFit="1" customWidth="1"/>
    <col min="2196" max="2196" width="11.7109375" bestFit="1" customWidth="1"/>
    <col min="2197" max="2197" width="65.140625" bestFit="1" customWidth="1"/>
    <col min="2198" max="2198" width="36.140625" bestFit="1" customWidth="1"/>
    <col min="2199" max="2199" width="17.7109375" bestFit="1" customWidth="1"/>
    <col min="2200" max="2200" width="39.28515625" bestFit="1" customWidth="1"/>
    <col min="2201" max="2201" width="14" bestFit="1" customWidth="1"/>
    <col min="2202" max="2202" width="30.5703125" bestFit="1" customWidth="1"/>
    <col min="2203" max="2203" width="58.7109375" bestFit="1" customWidth="1"/>
    <col min="2204" max="2204" width="18.42578125" bestFit="1" customWidth="1"/>
    <col min="2205" max="2205" width="58.5703125" bestFit="1" customWidth="1"/>
    <col min="2206" max="2206" width="18.28515625" bestFit="1" customWidth="1"/>
    <col min="2207" max="2207" width="58.140625" bestFit="1" customWidth="1"/>
    <col min="2208" max="2208" width="58.42578125" bestFit="1" customWidth="1"/>
    <col min="2209" max="2209" width="22.85546875" bestFit="1" customWidth="1"/>
    <col min="2210" max="2210" width="49.7109375" bestFit="1" customWidth="1"/>
    <col min="2211" max="2211" width="56.85546875" bestFit="1" customWidth="1"/>
    <col min="2212" max="2212" width="13.42578125" bestFit="1" customWidth="1"/>
    <col min="2213" max="2213" width="51.7109375" bestFit="1" customWidth="1"/>
    <col min="2214" max="2214" width="9.28515625" bestFit="1" customWidth="1"/>
    <col min="2215" max="2215" width="32" bestFit="1" customWidth="1"/>
    <col min="2216" max="2216" width="33.28515625" bestFit="1" customWidth="1"/>
    <col min="2217" max="2217" width="37.85546875" bestFit="1" customWidth="1"/>
    <col min="2218" max="2218" width="10.85546875" bestFit="1" customWidth="1"/>
    <col min="2219" max="2219" width="53.28515625" bestFit="1" customWidth="1"/>
    <col min="2220" max="2220" width="40" bestFit="1" customWidth="1"/>
    <col min="2221" max="2221" width="55.7109375" bestFit="1" customWidth="1"/>
    <col min="2222" max="2222" width="24.7109375" bestFit="1" customWidth="1"/>
    <col min="2223" max="2223" width="15" bestFit="1" customWidth="1"/>
    <col min="2224" max="2224" width="35.5703125" bestFit="1" customWidth="1"/>
    <col min="2225" max="2225" width="30.140625" bestFit="1" customWidth="1"/>
    <col min="2226" max="2226" width="40.28515625" bestFit="1" customWidth="1"/>
    <col min="2227" max="2227" width="23.85546875" bestFit="1" customWidth="1"/>
    <col min="2228" max="2228" width="57.140625" bestFit="1" customWidth="1"/>
    <col min="2229" max="2229" width="29.7109375" bestFit="1" customWidth="1"/>
    <col min="2230" max="2230" width="44.42578125" bestFit="1" customWidth="1"/>
    <col min="2231" max="2231" width="27.28515625" bestFit="1" customWidth="1"/>
    <col min="2232" max="2232" width="14" bestFit="1" customWidth="1"/>
    <col min="2233" max="2233" width="20.140625" bestFit="1" customWidth="1"/>
    <col min="2234" max="2234" width="54.7109375" bestFit="1" customWidth="1"/>
    <col min="2235" max="2235" width="55.28515625" bestFit="1" customWidth="1"/>
    <col min="2236" max="2236" width="52.140625" bestFit="1" customWidth="1"/>
    <col min="2237" max="2237" width="25.28515625" bestFit="1" customWidth="1"/>
    <col min="2238" max="2238" width="15.42578125" bestFit="1" customWidth="1"/>
    <col min="2239" max="2239" width="20.7109375" bestFit="1" customWidth="1"/>
    <col min="2240" max="2240" width="17.28515625" bestFit="1" customWidth="1"/>
    <col min="2241" max="2241" width="20.140625" bestFit="1" customWidth="1"/>
    <col min="2242" max="2242" width="30.5703125" bestFit="1" customWidth="1"/>
    <col min="2243" max="2243" width="17.42578125" bestFit="1" customWidth="1"/>
    <col min="2244" max="2244" width="22.28515625" bestFit="1" customWidth="1"/>
    <col min="2245" max="2245" width="39" bestFit="1" customWidth="1"/>
    <col min="2246" max="2246" width="15.85546875" bestFit="1" customWidth="1"/>
    <col min="2247" max="2247" width="15.5703125" bestFit="1" customWidth="1"/>
    <col min="2248" max="2248" width="24.5703125" bestFit="1" customWidth="1"/>
    <col min="2249" max="2249" width="36.85546875" bestFit="1" customWidth="1"/>
    <col min="2250" max="2250" width="52.140625" bestFit="1" customWidth="1"/>
    <col min="2251" max="2251" width="31.85546875" bestFit="1" customWidth="1"/>
    <col min="2252" max="2252" width="18.7109375" bestFit="1" customWidth="1"/>
    <col min="2253" max="2253" width="39" bestFit="1" customWidth="1"/>
    <col min="2254" max="2254" width="52.28515625" bestFit="1" customWidth="1"/>
    <col min="2255" max="2255" width="21.5703125" bestFit="1" customWidth="1"/>
    <col min="2256" max="2256" width="14.7109375" bestFit="1" customWidth="1"/>
    <col min="2257" max="2257" width="57.85546875" bestFit="1" customWidth="1"/>
    <col min="2258" max="2258" width="18.42578125" bestFit="1" customWidth="1"/>
    <col min="2259" max="2259" width="77.42578125" bestFit="1" customWidth="1"/>
    <col min="2260" max="2260" width="31" bestFit="1" customWidth="1"/>
    <col min="2261" max="2261" width="15.140625" bestFit="1" customWidth="1"/>
    <col min="2262" max="2262" width="11" bestFit="1" customWidth="1"/>
    <col min="2263" max="2263" width="42.42578125" bestFit="1" customWidth="1"/>
    <col min="2264" max="2264" width="53.42578125" bestFit="1" customWidth="1"/>
    <col min="2265" max="2265" width="32.85546875" bestFit="1" customWidth="1"/>
    <col min="2266" max="2266" width="36.28515625" bestFit="1" customWidth="1"/>
    <col min="2267" max="2267" width="41.28515625" bestFit="1" customWidth="1"/>
    <col min="2268" max="2268" width="13.42578125" bestFit="1" customWidth="1"/>
    <col min="2269" max="2269" width="21.7109375" bestFit="1" customWidth="1"/>
    <col min="2270" max="2270" width="20.7109375" bestFit="1" customWidth="1"/>
    <col min="2271" max="2271" width="36" bestFit="1" customWidth="1"/>
    <col min="2272" max="2272" width="31.140625" bestFit="1" customWidth="1"/>
    <col min="2273" max="2273" width="46.28515625" bestFit="1" customWidth="1"/>
    <col min="2274" max="2274" width="49.28515625" bestFit="1" customWidth="1"/>
    <col min="2275" max="2275" width="57.7109375" bestFit="1" customWidth="1"/>
    <col min="2276" max="2276" width="4.42578125" bestFit="1" customWidth="1"/>
    <col min="2277" max="2277" width="59.140625" bestFit="1" customWidth="1"/>
    <col min="2278" max="2278" width="37.42578125" bestFit="1" customWidth="1"/>
    <col min="2279" max="2279" width="55.85546875" bestFit="1" customWidth="1"/>
    <col min="2280" max="2280" width="21" bestFit="1" customWidth="1"/>
    <col min="2281" max="2281" width="32" bestFit="1" customWidth="1"/>
    <col min="2282" max="2282" width="26.7109375" bestFit="1" customWidth="1"/>
    <col min="2283" max="2283" width="41.5703125" bestFit="1" customWidth="1"/>
    <col min="2284" max="2284" width="49.28515625" bestFit="1" customWidth="1"/>
    <col min="2285" max="2285" width="59.7109375" bestFit="1" customWidth="1"/>
    <col min="2286" max="2286" width="24.42578125" bestFit="1" customWidth="1"/>
    <col min="2287" max="2287" width="38.140625" bestFit="1" customWidth="1"/>
    <col min="2288" max="2288" width="19" bestFit="1" customWidth="1"/>
    <col min="2289" max="2289" width="30.5703125" bestFit="1" customWidth="1"/>
    <col min="2290" max="2290" width="51.28515625" bestFit="1" customWidth="1"/>
    <col min="2291" max="2291" width="32.7109375" bestFit="1" customWidth="1"/>
    <col min="2292" max="2292" width="56.85546875" bestFit="1" customWidth="1"/>
    <col min="2293" max="2293" width="23.42578125" bestFit="1" customWidth="1"/>
    <col min="2294" max="2294" width="27.140625" bestFit="1" customWidth="1"/>
    <col min="2295" max="2295" width="49.7109375" bestFit="1" customWidth="1"/>
    <col min="2296" max="2296" width="35.7109375" bestFit="1" customWidth="1"/>
    <col min="2297" max="2297" width="26.28515625" bestFit="1" customWidth="1"/>
    <col min="2298" max="2298" width="44.5703125" bestFit="1" customWidth="1"/>
    <col min="2299" max="2299" width="56.7109375" bestFit="1" customWidth="1"/>
    <col min="2300" max="2300" width="25.85546875" bestFit="1" customWidth="1"/>
    <col min="2301" max="2301" width="15.85546875" bestFit="1" customWidth="1"/>
    <col min="2302" max="2302" width="14" bestFit="1" customWidth="1"/>
    <col min="2303" max="2303" width="18.7109375" bestFit="1" customWidth="1"/>
    <col min="2304" max="2304" width="24" bestFit="1" customWidth="1"/>
    <col min="2305" max="2305" width="4.140625" bestFit="1" customWidth="1"/>
    <col min="2306" max="2306" width="10.140625" bestFit="1" customWidth="1"/>
    <col min="2307" max="2307" width="31" bestFit="1" customWidth="1"/>
    <col min="2308" max="2308" width="54.7109375" bestFit="1" customWidth="1"/>
    <col min="2309" max="2309" width="15.7109375" bestFit="1" customWidth="1"/>
    <col min="2310" max="2310" width="18.28515625" bestFit="1" customWidth="1"/>
    <col min="2311" max="2311" width="19.28515625" bestFit="1" customWidth="1"/>
    <col min="2312" max="2312" width="51.140625" bestFit="1" customWidth="1"/>
    <col min="2313" max="2313" width="34.85546875" bestFit="1" customWidth="1"/>
    <col min="2314" max="2314" width="53.42578125" bestFit="1" customWidth="1"/>
    <col min="2315" max="2315" width="47.85546875" bestFit="1" customWidth="1"/>
    <col min="2316" max="2316" width="34.5703125" bestFit="1" customWidth="1"/>
    <col min="2317" max="2317" width="40.85546875" bestFit="1" customWidth="1"/>
    <col min="2318" max="2318" width="41.5703125" bestFit="1" customWidth="1"/>
    <col min="2319" max="2319" width="41.140625" bestFit="1" customWidth="1"/>
    <col min="2320" max="2320" width="40.42578125" bestFit="1" customWidth="1"/>
    <col min="2321" max="2321" width="38.140625" bestFit="1" customWidth="1"/>
    <col min="2322" max="2322" width="49.85546875" bestFit="1" customWidth="1"/>
    <col min="2323" max="2323" width="28.28515625" bestFit="1" customWidth="1"/>
    <col min="2324" max="2324" width="56.7109375" bestFit="1" customWidth="1"/>
    <col min="2325" max="2325" width="30.7109375" bestFit="1" customWidth="1"/>
    <col min="2326" max="2326" width="16.140625" bestFit="1" customWidth="1"/>
    <col min="2327" max="2327" width="26.28515625" bestFit="1" customWidth="1"/>
    <col min="2328" max="2328" width="40.42578125" bestFit="1" customWidth="1"/>
    <col min="2329" max="2329" width="55.28515625" bestFit="1" customWidth="1"/>
    <col min="2330" max="2330" width="32.42578125" bestFit="1" customWidth="1"/>
    <col min="2331" max="2331" width="52.42578125" bestFit="1" customWidth="1"/>
    <col min="2332" max="2332" width="21.5703125" bestFit="1" customWidth="1"/>
    <col min="2333" max="2333" width="26.140625" bestFit="1" customWidth="1"/>
    <col min="2334" max="2334" width="36.85546875" bestFit="1" customWidth="1"/>
    <col min="2335" max="2335" width="28.140625" bestFit="1" customWidth="1"/>
    <col min="2336" max="2336" width="14.85546875" bestFit="1" customWidth="1"/>
    <col min="2337" max="2337" width="55.5703125" bestFit="1" customWidth="1"/>
    <col min="2338" max="2338" width="46.28515625" bestFit="1" customWidth="1"/>
    <col min="2339" max="2339" width="51.140625" bestFit="1" customWidth="1"/>
    <col min="2340" max="2341" width="18.7109375" bestFit="1" customWidth="1"/>
    <col min="2342" max="2342" width="35.42578125" bestFit="1" customWidth="1"/>
    <col min="2343" max="2343" width="51.5703125" bestFit="1" customWidth="1"/>
    <col min="2344" max="2344" width="58.7109375" bestFit="1" customWidth="1"/>
    <col min="2345" max="2345" width="45" bestFit="1" customWidth="1"/>
    <col min="2346" max="2346" width="51.85546875" bestFit="1" customWidth="1"/>
    <col min="2347" max="2347" width="21.28515625" bestFit="1" customWidth="1"/>
    <col min="2348" max="2348" width="59.140625" bestFit="1" customWidth="1"/>
    <col min="2349" max="2349" width="28" bestFit="1" customWidth="1"/>
    <col min="2350" max="2350" width="38.28515625" bestFit="1" customWidth="1"/>
    <col min="2351" max="2351" width="52.42578125" bestFit="1" customWidth="1"/>
    <col min="2352" max="2352" width="42.5703125" bestFit="1" customWidth="1"/>
    <col min="2353" max="2353" width="54.5703125" bestFit="1" customWidth="1"/>
    <col min="2354" max="2354" width="35.28515625" bestFit="1" customWidth="1"/>
    <col min="2355" max="2355" width="35.140625" bestFit="1" customWidth="1"/>
    <col min="2356" max="2356" width="13.5703125" bestFit="1" customWidth="1"/>
    <col min="2357" max="2357" width="25.42578125" bestFit="1" customWidth="1"/>
    <col min="2358" max="2358" width="7.28515625" bestFit="1" customWidth="1"/>
    <col min="2359" max="2359" width="36.42578125" bestFit="1" customWidth="1"/>
    <col min="2360" max="2360" width="22.85546875" bestFit="1" customWidth="1"/>
    <col min="2361" max="2361" width="52.28515625" bestFit="1" customWidth="1"/>
    <col min="2362" max="2362" width="16.85546875" bestFit="1" customWidth="1"/>
    <col min="2363" max="2363" width="20.5703125" bestFit="1" customWidth="1"/>
    <col min="2364" max="2364" width="74.85546875" bestFit="1" customWidth="1"/>
    <col min="2365" max="2365" width="59.140625" bestFit="1" customWidth="1"/>
    <col min="2366" max="2366" width="22.5703125" bestFit="1" customWidth="1"/>
    <col min="2367" max="2367" width="22.85546875" bestFit="1" customWidth="1"/>
    <col min="2368" max="2368" width="4.85546875" bestFit="1" customWidth="1"/>
    <col min="2369" max="2369" width="32.85546875" bestFit="1" customWidth="1"/>
    <col min="2370" max="2370" width="31.85546875" bestFit="1" customWidth="1"/>
    <col min="2371" max="2371" width="22.7109375" bestFit="1" customWidth="1"/>
    <col min="2372" max="2372" width="58.42578125" bestFit="1" customWidth="1"/>
    <col min="2373" max="2373" width="25.7109375" bestFit="1" customWidth="1"/>
    <col min="2374" max="2374" width="51.5703125" bestFit="1" customWidth="1"/>
    <col min="2375" max="2375" width="44" bestFit="1" customWidth="1"/>
    <col min="2376" max="2376" width="48.140625" bestFit="1" customWidth="1"/>
    <col min="2377" max="2377" width="64" bestFit="1" customWidth="1"/>
    <col min="2378" max="2378" width="51.85546875" bestFit="1" customWidth="1"/>
    <col min="2379" max="2379" width="31.5703125" bestFit="1" customWidth="1"/>
    <col min="2380" max="2380" width="37.42578125" bestFit="1" customWidth="1"/>
    <col min="2381" max="2381" width="50.140625" bestFit="1" customWidth="1"/>
    <col min="2382" max="2382" width="47.140625" bestFit="1" customWidth="1"/>
    <col min="2383" max="2383" width="19.7109375" bestFit="1" customWidth="1"/>
    <col min="2384" max="2384" width="47.42578125" bestFit="1" customWidth="1"/>
    <col min="2385" max="2385" width="43.28515625" bestFit="1" customWidth="1"/>
    <col min="2386" max="2386" width="59.5703125" bestFit="1" customWidth="1"/>
    <col min="2387" max="2387" width="31.28515625" bestFit="1" customWidth="1"/>
    <col min="2388" max="2388" width="42.28515625" bestFit="1" customWidth="1"/>
    <col min="2389" max="2389" width="32.7109375" bestFit="1" customWidth="1"/>
    <col min="2390" max="2390" width="52.5703125" bestFit="1" customWidth="1"/>
    <col min="2391" max="2391" width="61.140625" bestFit="1" customWidth="1"/>
    <col min="2392" max="2392" width="22.85546875" bestFit="1" customWidth="1"/>
    <col min="2393" max="2393" width="52.85546875" bestFit="1" customWidth="1"/>
    <col min="2394" max="2394" width="14.85546875" bestFit="1" customWidth="1"/>
    <col min="2395" max="2395" width="53.85546875" bestFit="1" customWidth="1"/>
    <col min="2396" max="2396" width="50" bestFit="1" customWidth="1"/>
    <col min="2397" max="2397" width="43.42578125" bestFit="1" customWidth="1"/>
    <col min="2398" max="2398" width="36.85546875" bestFit="1" customWidth="1"/>
    <col min="2399" max="2399" width="41.140625" bestFit="1" customWidth="1"/>
    <col min="2400" max="2400" width="45.85546875" bestFit="1" customWidth="1"/>
    <col min="2401" max="2401" width="32.42578125" bestFit="1" customWidth="1"/>
    <col min="2402" max="2402" width="28.140625" bestFit="1" customWidth="1"/>
    <col min="2403" max="2403" width="58.28515625" bestFit="1" customWidth="1"/>
    <col min="2404" max="2404" width="36.28515625" bestFit="1" customWidth="1"/>
    <col min="2405" max="2405" width="18.7109375" bestFit="1" customWidth="1"/>
    <col min="2406" max="2406" width="57.42578125" bestFit="1" customWidth="1"/>
    <col min="2407" max="2407" width="17" bestFit="1" customWidth="1"/>
    <col min="2408" max="2408" width="52.5703125" bestFit="1" customWidth="1"/>
    <col min="2409" max="2409" width="16.85546875" bestFit="1" customWidth="1"/>
    <col min="2410" max="2410" width="39.7109375" bestFit="1" customWidth="1"/>
    <col min="2411" max="2411" width="37.140625" bestFit="1" customWidth="1"/>
    <col min="2412" max="2412" width="27.5703125" bestFit="1" customWidth="1"/>
    <col min="2413" max="2413" width="15.5703125" bestFit="1" customWidth="1"/>
    <col min="2414" max="2414" width="50.7109375" bestFit="1" customWidth="1"/>
    <col min="2415" max="2415" width="33.7109375" bestFit="1" customWidth="1"/>
    <col min="2416" max="2416" width="29.140625" bestFit="1" customWidth="1"/>
    <col min="2417" max="2417" width="11.28515625" bestFit="1" customWidth="1"/>
    <col min="2418" max="2418" width="57" bestFit="1" customWidth="1"/>
    <col min="2419" max="2419" width="49.5703125" bestFit="1" customWidth="1"/>
    <col min="2420" max="2420" width="54.28515625" bestFit="1" customWidth="1"/>
    <col min="2421" max="2421" width="26.7109375" bestFit="1" customWidth="1"/>
    <col min="2422" max="2422" width="54.42578125" bestFit="1" customWidth="1"/>
    <col min="2423" max="2423" width="14.7109375" bestFit="1" customWidth="1"/>
    <col min="2424" max="2424" width="31.28515625" bestFit="1" customWidth="1"/>
    <col min="2425" max="2425" width="53.140625" bestFit="1" customWidth="1"/>
    <col min="2426" max="2426" width="25.42578125" bestFit="1" customWidth="1"/>
    <col min="2427" max="2427" width="36.7109375" bestFit="1" customWidth="1"/>
    <col min="2428" max="2428" width="55.85546875" bestFit="1" customWidth="1"/>
    <col min="2429" max="2429" width="57.28515625" bestFit="1" customWidth="1"/>
    <col min="2430" max="2430" width="35.42578125" bestFit="1" customWidth="1"/>
    <col min="2431" max="2431" width="25.85546875" bestFit="1" customWidth="1"/>
    <col min="2432" max="2432" width="24.28515625" bestFit="1" customWidth="1"/>
    <col min="2433" max="2433" width="24.140625" bestFit="1" customWidth="1"/>
    <col min="2434" max="2434" width="52.85546875" bestFit="1" customWidth="1"/>
    <col min="2435" max="2435" width="56.140625" bestFit="1" customWidth="1"/>
    <col min="2436" max="2436" width="44.140625" bestFit="1" customWidth="1"/>
    <col min="2437" max="2437" width="51.5703125" bestFit="1" customWidth="1"/>
    <col min="2438" max="2438" width="33.42578125" bestFit="1" customWidth="1"/>
    <col min="2439" max="2439" width="38.140625" bestFit="1" customWidth="1"/>
    <col min="2440" max="2440" width="54.7109375" bestFit="1" customWidth="1"/>
    <col min="2441" max="2441" width="35.42578125" bestFit="1" customWidth="1"/>
    <col min="2442" max="2442" width="23.140625" bestFit="1" customWidth="1"/>
    <col min="2443" max="2443" width="47.28515625" bestFit="1" customWidth="1"/>
    <col min="2444" max="2444" width="6.5703125" bestFit="1" customWidth="1"/>
    <col min="2445" max="2445" width="24.28515625" bestFit="1" customWidth="1"/>
    <col min="2446" max="2446" width="14.85546875" bestFit="1" customWidth="1"/>
    <col min="2447" max="2447" width="29.42578125" bestFit="1" customWidth="1"/>
    <col min="2448" max="2448" width="4.85546875" bestFit="1" customWidth="1"/>
    <col min="2449" max="2449" width="13.7109375" bestFit="1" customWidth="1"/>
    <col min="2450" max="2450" width="28.5703125" bestFit="1" customWidth="1"/>
    <col min="2451" max="2451" width="48.28515625" bestFit="1" customWidth="1"/>
    <col min="2452" max="2452" width="22.85546875" bestFit="1" customWidth="1"/>
    <col min="2453" max="2453" width="14.7109375" bestFit="1" customWidth="1"/>
    <col min="2454" max="2454" width="19.28515625" bestFit="1" customWidth="1"/>
    <col min="2455" max="2455" width="28.85546875" bestFit="1" customWidth="1"/>
    <col min="2456" max="2456" width="39" bestFit="1" customWidth="1"/>
    <col min="2457" max="2457" width="43.28515625" bestFit="1" customWidth="1"/>
    <col min="2458" max="2458" width="45.42578125" bestFit="1" customWidth="1"/>
    <col min="2459" max="2459" width="59.85546875" bestFit="1" customWidth="1"/>
    <col min="2460" max="2460" width="18.140625" bestFit="1" customWidth="1"/>
    <col min="2461" max="2461" width="34.5703125" bestFit="1" customWidth="1"/>
    <col min="2462" max="2462" width="17.42578125" bestFit="1" customWidth="1"/>
    <col min="2463" max="2463" width="50.42578125" bestFit="1" customWidth="1"/>
    <col min="2464" max="2464" width="29.85546875" bestFit="1" customWidth="1"/>
    <col min="2465" max="2465" width="58.140625" bestFit="1" customWidth="1"/>
    <col min="2466" max="2466" width="30.140625" bestFit="1" customWidth="1"/>
    <col min="2467" max="2467" width="35.28515625" bestFit="1" customWidth="1"/>
    <col min="2468" max="2468" width="11.28515625" bestFit="1" customWidth="1"/>
    <col min="2469" max="2469" width="80.85546875" bestFit="1" customWidth="1"/>
    <col min="2470" max="2470" width="42.42578125" bestFit="1" customWidth="1"/>
    <col min="2471" max="2471" width="45.5703125" bestFit="1" customWidth="1"/>
    <col min="2472" max="2472" width="54.5703125" bestFit="1" customWidth="1"/>
    <col min="2473" max="2473" width="23.5703125" bestFit="1" customWidth="1"/>
    <col min="2474" max="2474" width="36.7109375" bestFit="1" customWidth="1"/>
    <col min="2475" max="2475" width="40.5703125" bestFit="1" customWidth="1"/>
    <col min="2476" max="2476" width="53.42578125" bestFit="1" customWidth="1"/>
    <col min="2477" max="2477" width="19.85546875" bestFit="1" customWidth="1"/>
    <col min="2478" max="2478" width="12" bestFit="1" customWidth="1"/>
    <col min="2479" max="2479" width="25" bestFit="1" customWidth="1"/>
    <col min="2480" max="2480" width="38.42578125" bestFit="1" customWidth="1"/>
    <col min="2481" max="2481" width="25" bestFit="1" customWidth="1"/>
    <col min="2482" max="2482" width="26.5703125" bestFit="1" customWidth="1"/>
    <col min="2483" max="2483" width="37.5703125" bestFit="1" customWidth="1"/>
    <col min="2484" max="2484" width="56.140625" bestFit="1" customWidth="1"/>
    <col min="2485" max="2485" width="37.7109375" bestFit="1" customWidth="1"/>
    <col min="2486" max="2486" width="49.42578125" bestFit="1" customWidth="1"/>
    <col min="2487" max="2487" width="43" bestFit="1" customWidth="1"/>
    <col min="2488" max="2488" width="44.42578125" bestFit="1" customWidth="1"/>
    <col min="2489" max="2489" width="45.85546875" bestFit="1" customWidth="1"/>
    <col min="2490" max="2490" width="23.42578125" bestFit="1" customWidth="1"/>
    <col min="2491" max="2491" width="52" bestFit="1" customWidth="1"/>
    <col min="2492" max="2492" width="50.5703125" bestFit="1" customWidth="1"/>
    <col min="2493" max="2493" width="52.5703125" bestFit="1" customWidth="1"/>
    <col min="2494" max="2494" width="48.140625" bestFit="1" customWidth="1"/>
    <col min="2495" max="2495" width="30.5703125" bestFit="1" customWidth="1"/>
    <col min="2496" max="2496" width="49.28515625" bestFit="1" customWidth="1"/>
    <col min="2497" max="2497" width="45.140625" bestFit="1" customWidth="1"/>
    <col min="2498" max="2498" width="12.42578125" bestFit="1" customWidth="1"/>
    <col min="2499" max="2499" width="56.7109375" bestFit="1" customWidth="1"/>
    <col min="2500" max="2500" width="51.85546875" bestFit="1" customWidth="1"/>
    <col min="2501" max="2501" width="57.7109375" bestFit="1" customWidth="1"/>
    <col min="2502" max="2502" width="31.5703125" bestFit="1" customWidth="1"/>
    <col min="2503" max="2503" width="45.28515625" bestFit="1" customWidth="1"/>
    <col min="2504" max="2504" width="13.28515625" bestFit="1" customWidth="1"/>
    <col min="2505" max="2505" width="48.5703125" bestFit="1" customWidth="1"/>
    <col min="2506" max="2506" width="12.42578125" bestFit="1" customWidth="1"/>
    <col min="2507" max="2507" width="21.7109375" bestFit="1" customWidth="1"/>
    <col min="2508" max="2508" width="14.28515625" bestFit="1" customWidth="1"/>
    <col min="2509" max="2509" width="12" bestFit="1" customWidth="1"/>
    <col min="2510" max="2510" width="29.140625" bestFit="1" customWidth="1"/>
    <col min="2511" max="2511" width="49.5703125" bestFit="1" customWidth="1"/>
    <col min="2512" max="2512" width="23.28515625" bestFit="1" customWidth="1"/>
    <col min="2513" max="2513" width="51.7109375" bestFit="1" customWidth="1"/>
    <col min="2514" max="2514" width="48.28515625" bestFit="1" customWidth="1"/>
    <col min="2515" max="2515" width="4.85546875" bestFit="1" customWidth="1"/>
    <col min="2516" max="2516" width="43.42578125" bestFit="1" customWidth="1"/>
    <col min="2517" max="2517" width="20.85546875" bestFit="1" customWidth="1"/>
    <col min="2518" max="2518" width="59.5703125" bestFit="1" customWidth="1"/>
    <col min="2519" max="2519" width="25.5703125" bestFit="1" customWidth="1"/>
    <col min="2520" max="2520" width="33.28515625" bestFit="1" customWidth="1"/>
    <col min="2521" max="2521" width="51.140625" bestFit="1" customWidth="1"/>
    <col min="2522" max="2522" width="44.42578125" bestFit="1" customWidth="1"/>
    <col min="2523" max="2523" width="12.85546875" bestFit="1" customWidth="1"/>
    <col min="2524" max="2524" width="51" bestFit="1" customWidth="1"/>
    <col min="2525" max="2525" width="46.7109375" bestFit="1" customWidth="1"/>
    <col min="2526" max="2526" width="23.85546875" bestFit="1" customWidth="1"/>
    <col min="2527" max="2527" width="19.85546875" bestFit="1" customWidth="1"/>
    <col min="2528" max="2528" width="16.7109375" bestFit="1" customWidth="1"/>
    <col min="2529" max="2529" width="53.140625" bestFit="1" customWidth="1"/>
    <col min="2530" max="2530" width="12.7109375" bestFit="1" customWidth="1"/>
    <col min="2531" max="2531" width="50.42578125" bestFit="1" customWidth="1"/>
    <col min="2532" max="2532" width="52.140625" bestFit="1" customWidth="1"/>
    <col min="2533" max="2533" width="43.140625" bestFit="1" customWidth="1"/>
    <col min="2534" max="2534" width="47.42578125" bestFit="1" customWidth="1"/>
    <col min="2535" max="2535" width="25.5703125" bestFit="1" customWidth="1"/>
    <col min="2536" max="2536" width="5.42578125" bestFit="1" customWidth="1"/>
    <col min="2537" max="2537" width="12.140625" bestFit="1" customWidth="1"/>
    <col min="2538" max="2538" width="43.85546875" bestFit="1" customWidth="1"/>
    <col min="2539" max="2539" width="47.42578125" bestFit="1" customWidth="1"/>
    <col min="2540" max="2540" width="26.42578125" bestFit="1" customWidth="1"/>
    <col min="2541" max="2541" width="14.140625" bestFit="1" customWidth="1"/>
    <col min="2542" max="2542" width="53.7109375" bestFit="1" customWidth="1"/>
    <col min="2543" max="2543" width="55.5703125" bestFit="1" customWidth="1"/>
    <col min="2544" max="2544" width="37.7109375" bestFit="1" customWidth="1"/>
    <col min="2545" max="2545" width="34.28515625" bestFit="1" customWidth="1"/>
    <col min="2546" max="2546" width="38.5703125" bestFit="1" customWidth="1"/>
    <col min="2547" max="2547" width="32.5703125" bestFit="1" customWidth="1"/>
    <col min="2548" max="2548" width="23.140625" bestFit="1" customWidth="1"/>
    <col min="2549" max="2549" width="24.42578125" bestFit="1" customWidth="1"/>
    <col min="2550" max="2550" width="42.5703125" bestFit="1" customWidth="1"/>
    <col min="2551" max="2551" width="55.140625" bestFit="1" customWidth="1"/>
    <col min="2552" max="2552" width="22.5703125" bestFit="1" customWidth="1"/>
    <col min="2553" max="2553" width="20.7109375" bestFit="1" customWidth="1"/>
    <col min="2554" max="2554" width="53" bestFit="1" customWidth="1"/>
    <col min="2555" max="2555" width="56.5703125" bestFit="1" customWidth="1"/>
    <col min="2556" max="2556" width="21" bestFit="1" customWidth="1"/>
    <col min="2557" max="2557" width="44.85546875" bestFit="1" customWidth="1"/>
    <col min="2558" max="2558" width="48.5703125" bestFit="1" customWidth="1"/>
    <col min="2559" max="2559" width="12" bestFit="1" customWidth="1"/>
    <col min="2560" max="2560" width="36.140625" bestFit="1" customWidth="1"/>
    <col min="2561" max="2561" width="21.5703125" bestFit="1" customWidth="1"/>
    <col min="2562" max="2562" width="33" bestFit="1" customWidth="1"/>
    <col min="2563" max="2563" width="39.7109375" bestFit="1" customWidth="1"/>
    <col min="2564" max="2564" width="59.28515625" bestFit="1" customWidth="1"/>
    <col min="2565" max="2565" width="31.42578125" bestFit="1" customWidth="1"/>
    <col min="2566" max="2566" width="18.140625" bestFit="1" customWidth="1"/>
    <col min="2567" max="2567" width="16.7109375" bestFit="1" customWidth="1"/>
    <col min="2568" max="2568" width="35" bestFit="1" customWidth="1"/>
    <col min="2569" max="2569" width="22.28515625" bestFit="1" customWidth="1"/>
    <col min="2570" max="2570" width="57" bestFit="1" customWidth="1"/>
    <col min="2571" max="2571" width="52.5703125" bestFit="1" customWidth="1"/>
    <col min="2572" max="2572" width="28.85546875" bestFit="1" customWidth="1"/>
    <col min="2573" max="2573" width="53.5703125" bestFit="1" customWidth="1"/>
    <col min="2574" max="2574" width="50.42578125" bestFit="1" customWidth="1"/>
    <col min="2575" max="2575" width="31.140625" bestFit="1" customWidth="1"/>
    <col min="2576" max="2576" width="8.85546875" bestFit="1" customWidth="1"/>
    <col min="2577" max="2577" width="12.140625" bestFit="1" customWidth="1"/>
    <col min="2578" max="2578" width="16.7109375" bestFit="1" customWidth="1"/>
    <col min="2579" max="2579" width="45.85546875" bestFit="1" customWidth="1"/>
    <col min="2580" max="2580" width="58.7109375" bestFit="1" customWidth="1"/>
    <col min="2581" max="2581" width="46.42578125" bestFit="1" customWidth="1"/>
    <col min="2582" max="2582" width="25.7109375" bestFit="1" customWidth="1"/>
    <col min="2583" max="2583" width="35.42578125" bestFit="1" customWidth="1"/>
    <col min="2584" max="2584" width="49.42578125" bestFit="1" customWidth="1"/>
    <col min="2585" max="2585" width="51.7109375" bestFit="1" customWidth="1"/>
    <col min="2586" max="2586" width="44.7109375" bestFit="1" customWidth="1"/>
    <col min="2587" max="2587" width="37" bestFit="1" customWidth="1"/>
    <col min="2588" max="2588" width="38.140625" bestFit="1" customWidth="1"/>
    <col min="2589" max="2589" width="53.140625" bestFit="1" customWidth="1"/>
    <col min="2590" max="2590" width="35.85546875" bestFit="1" customWidth="1"/>
    <col min="2591" max="2591" width="49.5703125" bestFit="1" customWidth="1"/>
    <col min="2592" max="2592" width="47.5703125" bestFit="1" customWidth="1"/>
    <col min="2593" max="2593" width="35.5703125" bestFit="1" customWidth="1"/>
    <col min="2594" max="2594" width="42.85546875" bestFit="1" customWidth="1"/>
    <col min="2595" max="2595" width="58.140625" bestFit="1" customWidth="1"/>
    <col min="2596" max="2596" width="48" bestFit="1" customWidth="1"/>
    <col min="2597" max="2597" width="34" bestFit="1" customWidth="1"/>
    <col min="2598" max="2598" width="52.85546875" bestFit="1" customWidth="1"/>
    <col min="2599" max="2599" width="51.7109375" bestFit="1" customWidth="1"/>
    <col min="2600" max="2600" width="23.140625" bestFit="1" customWidth="1"/>
    <col min="2601" max="2601" width="44.28515625" bestFit="1" customWidth="1"/>
    <col min="2602" max="2602" width="33.140625" bestFit="1" customWidth="1"/>
    <col min="2603" max="2603" width="60" bestFit="1" customWidth="1"/>
    <col min="2604" max="2604" width="32.140625" bestFit="1" customWidth="1"/>
    <col min="2605" max="2605" width="24.28515625" bestFit="1" customWidth="1"/>
    <col min="2606" max="2606" width="32" bestFit="1" customWidth="1"/>
    <col min="2607" max="2607" width="21.5703125" bestFit="1" customWidth="1"/>
    <col min="2608" max="2608" width="55.85546875" bestFit="1" customWidth="1"/>
    <col min="2609" max="2609" width="14.140625" bestFit="1" customWidth="1"/>
    <col min="2610" max="2610" width="38" bestFit="1" customWidth="1"/>
    <col min="2611" max="2611" width="43.85546875" bestFit="1" customWidth="1"/>
    <col min="2612" max="2612" width="18" bestFit="1" customWidth="1"/>
    <col min="2613" max="2613" width="15.5703125" bestFit="1" customWidth="1"/>
    <col min="2614" max="2614" width="21.140625" bestFit="1" customWidth="1"/>
    <col min="2615" max="2615" width="53.28515625" bestFit="1" customWidth="1"/>
    <col min="2616" max="2616" width="43.28515625" bestFit="1" customWidth="1"/>
    <col min="2617" max="2617" width="16" bestFit="1" customWidth="1"/>
    <col min="2618" max="2618" width="29.140625" bestFit="1" customWidth="1"/>
    <col min="2619" max="2619" width="39.28515625" bestFit="1" customWidth="1"/>
    <col min="2620" max="2620" width="26.7109375" bestFit="1" customWidth="1"/>
    <col min="2621" max="2621" width="26.28515625" bestFit="1" customWidth="1"/>
    <col min="2622" max="2622" width="14.140625" bestFit="1" customWidth="1"/>
    <col min="2623" max="2623" width="43.140625" bestFit="1" customWidth="1"/>
    <col min="2624" max="2624" width="30.42578125" bestFit="1" customWidth="1"/>
    <col min="2625" max="2625" width="9.28515625" bestFit="1" customWidth="1"/>
    <col min="2626" max="2626" width="22.5703125" bestFit="1" customWidth="1"/>
    <col min="2627" max="2627" width="57.5703125" bestFit="1" customWidth="1"/>
    <col min="2628" max="2628" width="7.28515625" bestFit="1" customWidth="1"/>
    <col min="2629" max="2629" width="22.28515625" bestFit="1" customWidth="1"/>
    <col min="2630" max="2630" width="52.85546875" bestFit="1" customWidth="1"/>
    <col min="2631" max="2631" width="50.5703125" bestFit="1" customWidth="1"/>
    <col min="2632" max="2632" width="41.140625" bestFit="1" customWidth="1"/>
    <col min="2633" max="2633" width="19.85546875" bestFit="1" customWidth="1"/>
    <col min="2634" max="2634" width="29.28515625" bestFit="1" customWidth="1"/>
    <col min="2635" max="2635" width="48.7109375" bestFit="1" customWidth="1"/>
    <col min="2636" max="2636" width="27.5703125" bestFit="1" customWidth="1"/>
    <col min="2637" max="2637" width="46.5703125" bestFit="1" customWidth="1"/>
    <col min="2638" max="2638" width="53.42578125" bestFit="1" customWidth="1"/>
    <col min="2639" max="2639" width="44.140625" bestFit="1" customWidth="1"/>
    <col min="2640" max="2640" width="37.7109375" bestFit="1" customWidth="1"/>
    <col min="2641" max="2641" width="47.7109375" bestFit="1" customWidth="1"/>
    <col min="2642" max="2642" width="33.42578125" bestFit="1" customWidth="1"/>
    <col min="2643" max="2643" width="11.5703125" bestFit="1" customWidth="1"/>
    <col min="2644" max="2644" width="41" bestFit="1" customWidth="1"/>
    <col min="2645" max="2645" width="23.7109375" bestFit="1" customWidth="1"/>
    <col min="2646" max="2646" width="58.85546875" bestFit="1" customWidth="1"/>
    <col min="2647" max="2647" width="51" bestFit="1" customWidth="1"/>
    <col min="2648" max="2648" width="36.85546875" bestFit="1" customWidth="1"/>
    <col min="2649" max="2649" width="8.140625" bestFit="1" customWidth="1"/>
    <col min="2650" max="2650" width="43.140625" bestFit="1" customWidth="1"/>
    <col min="2651" max="2651" width="33" bestFit="1" customWidth="1"/>
    <col min="2652" max="2652" width="35.28515625" bestFit="1" customWidth="1"/>
    <col min="2654" max="2654" width="35.85546875" bestFit="1" customWidth="1"/>
    <col min="2655" max="2655" width="55.5703125" bestFit="1" customWidth="1"/>
    <col min="2656" max="2656" width="53.85546875" bestFit="1" customWidth="1"/>
    <col min="2657" max="2657" width="36.42578125" bestFit="1" customWidth="1"/>
    <col min="2658" max="2658" width="13.42578125" bestFit="1" customWidth="1"/>
    <col min="2659" max="2659" width="24.28515625" bestFit="1" customWidth="1"/>
    <col min="2660" max="2660" width="55.42578125" bestFit="1" customWidth="1"/>
    <col min="2661" max="2661" width="27.7109375" bestFit="1" customWidth="1"/>
    <col min="2662" max="2662" width="26.28515625" bestFit="1" customWidth="1"/>
    <col min="2663" max="2663" width="39.7109375" bestFit="1" customWidth="1"/>
    <col min="2664" max="2664" width="36.7109375" bestFit="1" customWidth="1"/>
    <col min="2665" max="2665" width="30.140625" bestFit="1" customWidth="1"/>
    <col min="2666" max="2666" width="7.140625" bestFit="1" customWidth="1"/>
    <col min="2667" max="2667" width="30.85546875" bestFit="1" customWidth="1"/>
    <col min="2668" max="2668" width="47.7109375" bestFit="1" customWidth="1"/>
    <col min="2669" max="2669" width="10.7109375" bestFit="1" customWidth="1"/>
    <col min="2670" max="2670" width="16.42578125" bestFit="1" customWidth="1"/>
    <col min="2671" max="2671" width="24.42578125" bestFit="1" customWidth="1"/>
    <col min="2672" max="2672" width="13" bestFit="1" customWidth="1"/>
    <col min="2673" max="2673" width="49.7109375" bestFit="1" customWidth="1"/>
    <col min="2674" max="2674" width="53.85546875" bestFit="1" customWidth="1"/>
    <col min="2675" max="2675" width="25.42578125" bestFit="1" customWidth="1"/>
    <col min="2676" max="2676" width="13.42578125" bestFit="1" customWidth="1"/>
    <col min="2677" max="2677" width="17.85546875" bestFit="1" customWidth="1"/>
    <col min="2678" max="2678" width="54.28515625" bestFit="1" customWidth="1"/>
    <col min="2679" max="2679" width="36.85546875" bestFit="1" customWidth="1"/>
    <col min="2680" max="2680" width="11.140625" bestFit="1" customWidth="1"/>
    <col min="2681" max="2681" width="58.42578125" bestFit="1" customWidth="1"/>
    <col min="2682" max="2682" width="26.85546875" bestFit="1" customWidth="1"/>
    <col min="2683" max="2683" width="55.42578125" bestFit="1" customWidth="1"/>
    <col min="2684" max="2684" width="21" bestFit="1" customWidth="1"/>
    <col min="2685" max="2685" width="50.7109375" bestFit="1" customWidth="1"/>
    <col min="2686" max="2686" width="22.42578125" bestFit="1" customWidth="1"/>
    <col min="2687" max="2687" width="57" bestFit="1" customWidth="1"/>
    <col min="2688" max="2688" width="14.7109375" bestFit="1" customWidth="1"/>
    <col min="2689" max="2689" width="22.140625" bestFit="1" customWidth="1"/>
    <col min="2690" max="2690" width="39" bestFit="1" customWidth="1"/>
    <col min="2691" max="2691" width="18" bestFit="1" customWidth="1"/>
    <col min="2692" max="2692" width="56.28515625" bestFit="1" customWidth="1"/>
    <col min="2693" max="2693" width="39.28515625" bestFit="1" customWidth="1"/>
    <col min="2694" max="2694" width="27.28515625" bestFit="1" customWidth="1"/>
    <col min="2695" max="2695" width="22" bestFit="1" customWidth="1"/>
    <col min="2696" max="2696" width="23.7109375" bestFit="1" customWidth="1"/>
    <col min="2697" max="2697" width="36.85546875" bestFit="1" customWidth="1"/>
    <col min="2698" max="2698" width="28" bestFit="1" customWidth="1"/>
    <col min="2699" max="2699" width="14.28515625" bestFit="1" customWidth="1"/>
    <col min="2700" max="2700" width="49.5703125" bestFit="1" customWidth="1"/>
    <col min="2701" max="2701" width="61.28515625" bestFit="1" customWidth="1"/>
    <col min="2702" max="2702" width="48" bestFit="1" customWidth="1"/>
    <col min="2703" max="2703" width="16.42578125" bestFit="1" customWidth="1"/>
    <col min="2704" max="2704" width="21.140625" bestFit="1" customWidth="1"/>
    <col min="2705" max="2705" width="46" bestFit="1" customWidth="1"/>
    <col min="2706" max="2706" width="46.7109375" bestFit="1" customWidth="1"/>
    <col min="2707" max="2707" width="11.28515625" bestFit="1" customWidth="1"/>
    <col min="2708" max="2708" width="43.7109375" bestFit="1" customWidth="1"/>
    <col min="2709" max="2709" width="39.28515625" bestFit="1" customWidth="1"/>
    <col min="2710" max="2710" width="47.28515625" bestFit="1" customWidth="1"/>
    <col min="2711" max="2711" width="23" bestFit="1" customWidth="1"/>
    <col min="2712" max="2712" width="23.42578125" bestFit="1" customWidth="1"/>
    <col min="2713" max="2713" width="28.42578125" bestFit="1" customWidth="1"/>
    <col min="2714" max="2714" width="20.7109375" bestFit="1" customWidth="1"/>
    <col min="2715" max="2715" width="21.5703125" bestFit="1" customWidth="1"/>
    <col min="2716" max="2716" width="21.85546875" bestFit="1" customWidth="1"/>
    <col min="2717" max="2717" width="23.28515625" bestFit="1" customWidth="1"/>
    <col min="2718" max="2718" width="18.5703125" bestFit="1" customWidth="1"/>
    <col min="2719" max="2719" width="32.85546875" bestFit="1" customWidth="1"/>
    <col min="2720" max="2720" width="25" bestFit="1" customWidth="1"/>
    <col min="2721" max="2721" width="30.42578125" bestFit="1" customWidth="1"/>
    <col min="2722" max="2722" width="43.140625" bestFit="1" customWidth="1"/>
    <col min="2723" max="2723" width="55.140625" bestFit="1" customWidth="1"/>
    <col min="2724" max="2724" width="43.140625" bestFit="1" customWidth="1"/>
    <col min="2725" max="2725" width="48" bestFit="1" customWidth="1"/>
    <col min="2726" max="2726" width="43.42578125" bestFit="1" customWidth="1"/>
    <col min="2727" max="2727" width="52.5703125" bestFit="1" customWidth="1"/>
    <col min="2728" max="2728" width="21.5703125" bestFit="1" customWidth="1"/>
    <col min="2729" max="2729" width="41.85546875" bestFit="1" customWidth="1"/>
    <col min="2730" max="2730" width="57.5703125" bestFit="1" customWidth="1"/>
    <col min="2731" max="2731" width="58.7109375" bestFit="1" customWidth="1"/>
    <col min="2732" max="2732" width="35.7109375" bestFit="1" customWidth="1"/>
    <col min="2733" max="2733" width="30.85546875" bestFit="1" customWidth="1"/>
    <col min="2734" max="2734" width="15.28515625" bestFit="1" customWidth="1"/>
    <col min="2735" max="2735" width="41.42578125" bestFit="1" customWidth="1"/>
    <col min="2736" max="2736" width="27.42578125" bestFit="1" customWidth="1"/>
    <col min="2737" max="2737" width="16.42578125" bestFit="1" customWidth="1"/>
    <col min="2738" max="2738" width="52" bestFit="1" customWidth="1"/>
    <col min="2739" max="2739" width="30.7109375" bestFit="1" customWidth="1"/>
    <col min="2740" max="2740" width="29.85546875" bestFit="1" customWidth="1"/>
    <col min="2741" max="2741" width="10.28515625" bestFit="1" customWidth="1"/>
    <col min="2742" max="2742" width="50.5703125" bestFit="1" customWidth="1"/>
    <col min="2743" max="2743" width="10.140625" bestFit="1" customWidth="1"/>
    <col min="2744" max="2744" width="57.5703125" bestFit="1" customWidth="1"/>
    <col min="2745" max="2745" width="36.42578125" bestFit="1" customWidth="1"/>
    <col min="2746" max="2746" width="34.7109375" bestFit="1" customWidth="1"/>
    <col min="2747" max="2747" width="55.7109375" bestFit="1" customWidth="1"/>
    <col min="2748" max="2748" width="39.42578125" bestFit="1" customWidth="1"/>
    <col min="2749" max="2749" width="44.42578125" bestFit="1" customWidth="1"/>
    <col min="2750" max="2750" width="42.42578125" bestFit="1" customWidth="1"/>
    <col min="2751" max="2751" width="12.7109375" bestFit="1" customWidth="1"/>
    <col min="2752" max="2752" width="54.5703125" bestFit="1" customWidth="1"/>
    <col min="2753" max="2753" width="55" bestFit="1" customWidth="1"/>
    <col min="2754" max="2754" width="21.85546875" bestFit="1" customWidth="1"/>
    <col min="2755" max="2755" width="26.7109375" bestFit="1" customWidth="1"/>
    <col min="2756" max="2756" width="59.85546875" bestFit="1" customWidth="1"/>
    <col min="2757" max="2757" width="55" bestFit="1" customWidth="1"/>
    <col min="2758" max="2758" width="25.85546875" bestFit="1" customWidth="1"/>
    <col min="2759" max="2759" width="31.140625" bestFit="1" customWidth="1"/>
    <col min="2760" max="2760" width="14.42578125" bestFit="1" customWidth="1"/>
    <col min="2761" max="2761" width="23.28515625" bestFit="1" customWidth="1"/>
    <col min="2762" max="2762" width="34.7109375" bestFit="1" customWidth="1"/>
    <col min="2763" max="2763" width="47.140625" bestFit="1" customWidth="1"/>
    <col min="2764" max="2764" width="45.7109375" bestFit="1" customWidth="1"/>
    <col min="2765" max="2765" width="54.85546875" bestFit="1" customWidth="1"/>
    <col min="2766" max="2766" width="58.140625" bestFit="1" customWidth="1"/>
    <col min="2767" max="2767" width="45.140625" bestFit="1" customWidth="1"/>
    <col min="2768" max="2768" width="22.42578125" bestFit="1" customWidth="1"/>
    <col min="2769" max="2769" width="29.140625" bestFit="1" customWidth="1"/>
    <col min="2770" max="2770" width="34.5703125" bestFit="1" customWidth="1"/>
    <col min="2771" max="2771" width="39.7109375" bestFit="1" customWidth="1"/>
    <col min="2772" max="2772" width="22.5703125" bestFit="1" customWidth="1"/>
    <col min="2773" max="2773" width="27.42578125" bestFit="1" customWidth="1"/>
    <col min="2774" max="2774" width="14.85546875" bestFit="1" customWidth="1"/>
    <col min="2775" max="2775" width="31.140625" bestFit="1" customWidth="1"/>
    <col min="2776" max="2776" width="29.42578125" bestFit="1" customWidth="1"/>
    <col min="2777" max="2777" width="41.140625" bestFit="1" customWidth="1"/>
    <col min="2778" max="2778" width="44.42578125" bestFit="1" customWidth="1"/>
    <col min="2779" max="2779" width="38" bestFit="1" customWidth="1"/>
    <col min="2780" max="2780" width="15.28515625" bestFit="1" customWidth="1"/>
    <col min="2781" max="2781" width="20.7109375" bestFit="1" customWidth="1"/>
    <col min="2782" max="2782" width="12.28515625" bestFit="1" customWidth="1"/>
    <col min="2783" max="2783" width="55.7109375" bestFit="1" customWidth="1"/>
    <col min="2784" max="2784" width="45" bestFit="1" customWidth="1"/>
    <col min="2785" max="2785" width="27.7109375" bestFit="1" customWidth="1"/>
    <col min="2786" max="2786" width="48.85546875" bestFit="1" customWidth="1"/>
    <col min="2787" max="2787" width="44.140625" bestFit="1" customWidth="1"/>
    <col min="2788" max="2788" width="39.140625" bestFit="1" customWidth="1"/>
    <col min="2789" max="2789" width="32.140625" bestFit="1" customWidth="1"/>
    <col min="2790" max="2790" width="58.28515625" bestFit="1" customWidth="1"/>
    <col min="2791" max="2791" width="20.7109375" bestFit="1" customWidth="1"/>
    <col min="2792" max="2792" width="34.28515625" bestFit="1" customWidth="1"/>
    <col min="2793" max="2793" width="49" bestFit="1" customWidth="1"/>
    <col min="2794" max="2794" width="45.85546875" bestFit="1" customWidth="1"/>
    <col min="2795" max="2795" width="10" bestFit="1" customWidth="1"/>
    <col min="2796" max="2796" width="41.5703125" bestFit="1" customWidth="1"/>
    <col min="2797" max="2797" width="11.5703125" bestFit="1" customWidth="1"/>
    <col min="2798" max="2798" width="57.5703125" bestFit="1" customWidth="1"/>
    <col min="2799" max="2799" width="7.28515625" bestFit="1" customWidth="1"/>
    <col min="2800" max="2800" width="59" bestFit="1" customWidth="1"/>
    <col min="2801" max="2801" width="22.42578125" bestFit="1" customWidth="1"/>
    <col min="2802" max="2802" width="16" bestFit="1" customWidth="1"/>
    <col min="2803" max="2803" width="33.5703125" bestFit="1" customWidth="1"/>
    <col min="2804" max="2804" width="45.85546875" bestFit="1" customWidth="1"/>
    <col min="2805" max="2805" width="47.85546875" bestFit="1" customWidth="1"/>
    <col min="2806" max="2806" width="39.5703125" bestFit="1" customWidth="1"/>
    <col min="2807" max="2807" width="52.85546875" bestFit="1" customWidth="1"/>
    <col min="2808" max="2808" width="10.28515625" bestFit="1" customWidth="1"/>
    <col min="2809" max="2809" width="59.28515625" bestFit="1" customWidth="1"/>
    <col min="2810" max="2810" width="56.140625" bestFit="1" customWidth="1"/>
    <col min="2811" max="2811" width="18.5703125" bestFit="1" customWidth="1"/>
    <col min="2812" max="2812" width="8.42578125" bestFit="1" customWidth="1"/>
    <col min="2813" max="2813" width="41.140625" bestFit="1" customWidth="1"/>
    <col min="2814" max="2814" width="23.42578125" bestFit="1" customWidth="1"/>
    <col min="2815" max="2815" width="40.42578125" bestFit="1" customWidth="1"/>
    <col min="2816" max="2816" width="31.140625" bestFit="1" customWidth="1"/>
    <col min="2817" max="2817" width="27.5703125" bestFit="1" customWidth="1"/>
    <col min="2818" max="2818" width="31.28515625" bestFit="1" customWidth="1"/>
    <col min="2819" max="2819" width="32.28515625" bestFit="1" customWidth="1"/>
    <col min="2820" max="2820" width="51.85546875" bestFit="1" customWidth="1"/>
    <col min="2821" max="2821" width="29" bestFit="1" customWidth="1"/>
    <col min="2822" max="2822" width="57.140625" bestFit="1" customWidth="1"/>
    <col min="2823" max="2823" width="9.5703125" bestFit="1" customWidth="1"/>
    <col min="2824" max="2824" width="30.85546875" bestFit="1" customWidth="1"/>
    <col min="2825" max="2825" width="34.28515625" bestFit="1" customWidth="1"/>
    <col min="2826" max="2826" width="27.5703125" bestFit="1" customWidth="1"/>
    <col min="2827" max="2827" width="21.140625" bestFit="1" customWidth="1"/>
    <col min="2828" max="2828" width="27.28515625" bestFit="1" customWidth="1"/>
    <col min="2829" max="2829" width="25.140625" bestFit="1" customWidth="1"/>
    <col min="2830" max="2830" width="23" bestFit="1" customWidth="1"/>
    <col min="2831" max="2831" width="39.5703125" bestFit="1" customWidth="1"/>
    <col min="2832" max="2832" width="37.42578125" bestFit="1" customWidth="1"/>
    <col min="2833" max="2833" width="14" bestFit="1" customWidth="1"/>
    <col min="2834" max="2834" width="21" bestFit="1" customWidth="1"/>
    <col min="2835" max="2835" width="15.7109375" bestFit="1" customWidth="1"/>
    <col min="2836" max="2836" width="57" bestFit="1" customWidth="1"/>
    <col min="2837" max="2837" width="34" bestFit="1" customWidth="1"/>
    <col min="2838" max="2838" width="41.42578125" bestFit="1" customWidth="1"/>
    <col min="2839" max="2839" width="39.140625" bestFit="1" customWidth="1"/>
    <col min="2840" max="2840" width="47.5703125" bestFit="1" customWidth="1"/>
    <col min="2841" max="2841" width="31.140625" bestFit="1" customWidth="1"/>
    <col min="2842" max="2842" width="34.42578125" bestFit="1" customWidth="1"/>
    <col min="2843" max="2843" width="24.28515625" bestFit="1" customWidth="1"/>
    <col min="2844" max="2844" width="14" bestFit="1" customWidth="1"/>
    <col min="2845" max="2845" width="25.5703125" bestFit="1" customWidth="1"/>
    <col min="2846" max="2846" width="48.140625" bestFit="1" customWidth="1"/>
    <col min="2847" max="2847" width="6" bestFit="1" customWidth="1"/>
    <col min="2848" max="2848" width="45.140625" bestFit="1" customWidth="1"/>
    <col min="2849" max="2849" width="13.28515625" bestFit="1" customWidth="1"/>
    <col min="2850" max="2850" width="47.42578125" bestFit="1" customWidth="1"/>
    <col min="2851" max="2851" width="6.7109375" bestFit="1" customWidth="1"/>
    <col min="2852" max="2852" width="43.85546875" bestFit="1" customWidth="1"/>
    <col min="2853" max="2853" width="27.28515625" bestFit="1" customWidth="1"/>
    <col min="2854" max="2855" width="43.28515625" bestFit="1" customWidth="1"/>
    <col min="2856" max="2856" width="45.140625" bestFit="1" customWidth="1"/>
    <col min="2857" max="2857" width="48.5703125" bestFit="1" customWidth="1"/>
    <col min="2858" max="2858" width="55.140625" bestFit="1" customWidth="1"/>
    <col min="2859" max="2859" width="56.7109375" bestFit="1" customWidth="1"/>
    <col min="2860" max="2860" width="45.5703125" bestFit="1" customWidth="1"/>
    <col min="2861" max="2861" width="47.7109375" bestFit="1" customWidth="1"/>
    <col min="2862" max="2862" width="18.42578125" bestFit="1" customWidth="1"/>
    <col min="2863" max="2863" width="29.7109375" bestFit="1" customWidth="1"/>
    <col min="2864" max="2864" width="36.5703125" bestFit="1" customWidth="1"/>
    <col min="2865" max="2865" width="13.28515625" bestFit="1" customWidth="1"/>
    <col min="2866" max="2866" width="34.140625" bestFit="1" customWidth="1"/>
    <col min="2867" max="2867" width="33.140625" bestFit="1" customWidth="1"/>
    <col min="2868" max="2868" width="44.5703125" bestFit="1" customWidth="1"/>
    <col min="2869" max="2869" width="22" bestFit="1" customWidth="1"/>
    <col min="2870" max="2870" width="29.140625" bestFit="1" customWidth="1"/>
    <col min="2871" max="2871" width="14" bestFit="1" customWidth="1"/>
    <col min="2872" max="2872" width="26.5703125" bestFit="1" customWidth="1"/>
    <col min="2873" max="2873" width="43.5703125" bestFit="1" customWidth="1"/>
    <col min="2874" max="2874" width="17.85546875" bestFit="1" customWidth="1"/>
    <col min="2875" max="2875" width="10.42578125" bestFit="1" customWidth="1"/>
    <col min="2876" max="2876" width="25.7109375" bestFit="1" customWidth="1"/>
    <col min="2877" max="2877" width="48" bestFit="1" customWidth="1"/>
    <col min="2878" max="2878" width="43.85546875" bestFit="1" customWidth="1"/>
    <col min="2879" max="2879" width="28.140625" bestFit="1" customWidth="1"/>
    <col min="2880" max="2880" width="57.5703125" bestFit="1" customWidth="1"/>
    <col min="2881" max="2881" width="58.7109375" bestFit="1" customWidth="1"/>
    <col min="2882" max="2882" width="23.42578125" bestFit="1" customWidth="1"/>
    <col min="2883" max="2883" width="34.85546875" bestFit="1" customWidth="1"/>
    <col min="2884" max="2884" width="34" bestFit="1" customWidth="1"/>
    <col min="2885" max="2885" width="48.140625" bestFit="1" customWidth="1"/>
    <col min="2886" max="2886" width="24.28515625" bestFit="1" customWidth="1"/>
    <col min="2887" max="2887" width="49.7109375" bestFit="1" customWidth="1"/>
    <col min="2888" max="2888" width="40.28515625" bestFit="1" customWidth="1"/>
    <col min="2889" max="2889" width="50.140625" bestFit="1" customWidth="1"/>
    <col min="2890" max="2890" width="49.7109375" bestFit="1" customWidth="1"/>
    <col min="2891" max="2891" width="62.85546875" bestFit="1" customWidth="1"/>
    <col min="2892" max="2892" width="45.140625" bestFit="1" customWidth="1"/>
    <col min="2893" max="2893" width="17.28515625" bestFit="1" customWidth="1"/>
    <col min="2894" max="2894" width="40.28515625" bestFit="1" customWidth="1"/>
    <col min="2895" max="2895" width="22.85546875" bestFit="1" customWidth="1"/>
    <col min="2896" max="2896" width="40.85546875" bestFit="1" customWidth="1"/>
    <col min="2897" max="2897" width="22.85546875" bestFit="1" customWidth="1"/>
    <col min="2898" max="2898" width="41.140625" bestFit="1" customWidth="1"/>
    <col min="2899" max="2899" width="46.85546875" bestFit="1" customWidth="1"/>
    <col min="2900" max="2900" width="36.5703125" bestFit="1" customWidth="1"/>
    <col min="2901" max="2901" width="47.5703125" bestFit="1" customWidth="1"/>
    <col min="2902" max="2902" width="34.140625" bestFit="1" customWidth="1"/>
    <col min="2903" max="2903" width="34.42578125" bestFit="1" customWidth="1"/>
    <col min="2904" max="2904" width="54.28515625" bestFit="1" customWidth="1"/>
    <col min="2905" max="2905" width="46.7109375" bestFit="1" customWidth="1"/>
    <col min="2906" max="2906" width="35.140625" bestFit="1" customWidth="1"/>
    <col min="2907" max="2907" width="47.140625" bestFit="1" customWidth="1"/>
    <col min="2908" max="2908" width="39.7109375" bestFit="1" customWidth="1"/>
    <col min="2909" max="2909" width="56.5703125" bestFit="1" customWidth="1"/>
    <col min="2910" max="2910" width="40.42578125" bestFit="1" customWidth="1"/>
    <col min="2911" max="2911" width="51.28515625" bestFit="1" customWidth="1"/>
    <col min="2912" max="2912" width="53.7109375" bestFit="1" customWidth="1"/>
    <col min="2913" max="2913" width="17.5703125" bestFit="1" customWidth="1"/>
    <col min="2914" max="2914" width="14.85546875" bestFit="1" customWidth="1"/>
    <col min="2915" max="2915" width="49.7109375" bestFit="1" customWidth="1"/>
    <col min="2916" max="2916" width="13.42578125" bestFit="1" customWidth="1"/>
    <col min="2917" max="2917" width="18.5703125" bestFit="1" customWidth="1"/>
    <col min="2918" max="2918" width="58.28515625" bestFit="1" customWidth="1"/>
    <col min="2919" max="2919" width="43.28515625" bestFit="1" customWidth="1"/>
    <col min="2920" max="2920" width="22.5703125" bestFit="1" customWidth="1"/>
    <col min="2921" max="2921" width="53.28515625" bestFit="1" customWidth="1"/>
    <col min="2922" max="2922" width="28.85546875" bestFit="1" customWidth="1"/>
    <col min="2923" max="2923" width="10.28515625" bestFit="1" customWidth="1"/>
    <col min="2924" max="2924" width="43.42578125" bestFit="1" customWidth="1"/>
    <col min="2925" max="2925" width="21" bestFit="1" customWidth="1"/>
    <col min="2926" max="2926" width="10.7109375" bestFit="1" customWidth="1"/>
    <col min="2927" max="2927" width="48.42578125" bestFit="1" customWidth="1"/>
    <col min="2928" max="2928" width="41.85546875" bestFit="1" customWidth="1"/>
    <col min="2929" max="2929" width="57.7109375" bestFit="1" customWidth="1"/>
    <col min="2930" max="2930" width="29.85546875" bestFit="1" customWidth="1"/>
    <col min="2931" max="2931" width="31.140625" bestFit="1" customWidth="1"/>
    <col min="2932" max="2932" width="16.5703125" bestFit="1" customWidth="1"/>
    <col min="2933" max="2933" width="11.28515625" bestFit="1" customWidth="1"/>
    <col min="2934" max="2934" width="59.140625" bestFit="1" customWidth="1"/>
    <col min="2935" max="2935" width="23.5703125" bestFit="1" customWidth="1"/>
    <col min="2936" max="2936" width="37" bestFit="1" customWidth="1"/>
    <col min="2937" max="2937" width="35.42578125" bestFit="1" customWidth="1"/>
    <col min="2938" max="2938" width="14.28515625" bestFit="1" customWidth="1"/>
    <col min="2939" max="2939" width="12.28515625" bestFit="1" customWidth="1"/>
    <col min="2940" max="2940" width="23.7109375" bestFit="1" customWidth="1"/>
    <col min="2941" max="2941" width="21.85546875" bestFit="1" customWidth="1"/>
    <col min="2942" max="2942" width="54.7109375" bestFit="1" customWidth="1"/>
    <col min="2943" max="2943" width="39.28515625" bestFit="1" customWidth="1"/>
    <col min="2944" max="2944" width="27.7109375" bestFit="1" customWidth="1"/>
    <col min="2945" max="2945" width="19.140625" bestFit="1" customWidth="1"/>
    <col min="2946" max="2946" width="24.140625" bestFit="1" customWidth="1"/>
    <col min="2947" max="2947" width="31.140625" bestFit="1" customWidth="1"/>
    <col min="2948" max="2948" width="56" bestFit="1" customWidth="1"/>
    <col min="2949" max="2949" width="47.5703125" bestFit="1" customWidth="1"/>
    <col min="2950" max="2950" width="19.7109375" bestFit="1" customWidth="1"/>
    <col min="2951" max="2951" width="28.140625" bestFit="1" customWidth="1"/>
    <col min="2952" max="2952" width="26.42578125" bestFit="1" customWidth="1"/>
    <col min="2953" max="2953" width="43.28515625" bestFit="1" customWidth="1"/>
    <col min="2954" max="2954" width="32.28515625" bestFit="1" customWidth="1"/>
    <col min="2955" max="2955" width="37.7109375" bestFit="1" customWidth="1"/>
    <col min="2956" max="2956" width="54" bestFit="1" customWidth="1"/>
    <col min="2957" max="2957" width="55.7109375" bestFit="1" customWidth="1"/>
    <col min="2958" max="2958" width="12.85546875" bestFit="1" customWidth="1"/>
    <col min="2959" max="2959" width="38" bestFit="1" customWidth="1"/>
    <col min="2960" max="2960" width="31.140625" bestFit="1" customWidth="1"/>
    <col min="2961" max="2961" width="36" bestFit="1" customWidth="1"/>
    <col min="2962" max="2962" width="29.140625" bestFit="1" customWidth="1"/>
    <col min="2963" max="2963" width="21.42578125" bestFit="1" customWidth="1"/>
    <col min="2964" max="2964" width="56.5703125" bestFit="1" customWidth="1"/>
    <col min="2965" max="2965" width="45.28515625" bestFit="1" customWidth="1"/>
    <col min="2966" max="2966" width="19.28515625" bestFit="1" customWidth="1"/>
    <col min="2967" max="2967" width="14.140625" bestFit="1" customWidth="1"/>
    <col min="2968" max="2968" width="49.85546875" bestFit="1" customWidth="1"/>
    <col min="2969" max="2969" width="45.28515625" bestFit="1" customWidth="1"/>
    <col min="2970" max="2970" width="36.28515625" bestFit="1" customWidth="1"/>
    <col min="2971" max="2971" width="51.85546875" bestFit="1" customWidth="1"/>
    <col min="2972" max="2972" width="31.140625" bestFit="1" customWidth="1"/>
    <col min="2973" max="2973" width="58.28515625" bestFit="1" customWidth="1"/>
    <col min="2974" max="2974" width="11.28515625" bestFit="1" customWidth="1"/>
    <col min="2975" max="2975" width="41.7109375" bestFit="1" customWidth="1"/>
    <col min="2976" max="2976" width="47.85546875" bestFit="1" customWidth="1"/>
    <col min="2977" max="2977" width="49.28515625" bestFit="1" customWidth="1"/>
    <col min="2978" max="2978" width="52.28515625" bestFit="1" customWidth="1"/>
    <col min="2979" max="2979" width="8.5703125" bestFit="1" customWidth="1"/>
    <col min="2980" max="2980" width="39.85546875" bestFit="1" customWidth="1"/>
    <col min="2981" max="2981" width="28" bestFit="1" customWidth="1"/>
    <col min="2982" max="2982" width="36.140625" bestFit="1" customWidth="1"/>
    <col min="2983" max="2983" width="26" bestFit="1" customWidth="1"/>
    <col min="2984" max="2984" width="47.85546875" bestFit="1" customWidth="1"/>
    <col min="2985" max="2985" width="38.7109375" bestFit="1" customWidth="1"/>
    <col min="2986" max="2986" width="14" bestFit="1" customWidth="1"/>
    <col min="2987" max="2987" width="50.85546875" bestFit="1" customWidth="1"/>
    <col min="2988" max="2988" width="53.42578125" bestFit="1" customWidth="1"/>
    <col min="2989" max="2989" width="51.42578125" bestFit="1" customWidth="1"/>
    <col min="2990" max="2990" width="23" bestFit="1" customWidth="1"/>
    <col min="2991" max="2991" width="51.28515625" bestFit="1" customWidth="1"/>
    <col min="2992" max="2992" width="20.28515625" bestFit="1" customWidth="1"/>
    <col min="2993" max="2993" width="38.140625" bestFit="1" customWidth="1"/>
    <col min="2994" max="2994" width="25.5703125" bestFit="1" customWidth="1"/>
    <col min="2995" max="2995" width="55.28515625" bestFit="1" customWidth="1"/>
    <col min="2996" max="2996" width="11.140625" bestFit="1" customWidth="1"/>
    <col min="2997" max="2997" width="11.42578125" bestFit="1" customWidth="1"/>
    <col min="2998" max="2998" width="60" bestFit="1" customWidth="1"/>
    <col min="2999" max="2999" width="51.140625" bestFit="1" customWidth="1"/>
    <col min="3000" max="3000" width="52.85546875" bestFit="1" customWidth="1"/>
    <col min="3001" max="3001" width="50.5703125" bestFit="1" customWidth="1"/>
    <col min="3002" max="3002" width="38.42578125" bestFit="1" customWidth="1"/>
    <col min="3003" max="3003" width="17.42578125" bestFit="1" customWidth="1"/>
    <col min="3004" max="3004" width="17.7109375" bestFit="1" customWidth="1"/>
    <col min="3005" max="3005" width="50.7109375" bestFit="1" customWidth="1"/>
    <col min="3006" max="3006" width="29.42578125" bestFit="1" customWidth="1"/>
    <col min="3007" max="3007" width="38" bestFit="1" customWidth="1"/>
    <col min="3008" max="3008" width="31" bestFit="1" customWidth="1"/>
    <col min="3009" max="3009" width="51.7109375" bestFit="1" customWidth="1"/>
    <col min="3010" max="3010" width="35.42578125" bestFit="1" customWidth="1"/>
    <col min="3011" max="3011" width="52.7109375" bestFit="1" customWidth="1"/>
    <col min="3012" max="3012" width="15.5703125" bestFit="1" customWidth="1"/>
    <col min="3013" max="3013" width="35.85546875" bestFit="1" customWidth="1"/>
    <col min="3014" max="3014" width="52.140625" bestFit="1" customWidth="1"/>
    <col min="3015" max="3015" width="28.28515625" bestFit="1" customWidth="1"/>
    <col min="3016" max="3016" width="19.7109375" bestFit="1" customWidth="1"/>
    <col min="3017" max="3017" width="43" bestFit="1" customWidth="1"/>
    <col min="3018" max="3018" width="32.28515625" bestFit="1" customWidth="1"/>
    <col min="3019" max="3019" width="32.42578125" bestFit="1" customWidth="1"/>
    <col min="3020" max="3020" width="15.28515625" bestFit="1" customWidth="1"/>
    <col min="3021" max="3021" width="18.85546875" bestFit="1" customWidth="1"/>
    <col min="3022" max="3022" width="56.5703125" bestFit="1" customWidth="1"/>
    <col min="3023" max="3023" width="33.28515625" bestFit="1" customWidth="1"/>
    <col min="3024" max="3024" width="40.140625" bestFit="1" customWidth="1"/>
    <col min="3025" max="3025" width="12.42578125" bestFit="1" customWidth="1"/>
    <col min="3026" max="3026" width="9.7109375" bestFit="1" customWidth="1"/>
    <col min="3027" max="3027" width="32.42578125" bestFit="1" customWidth="1"/>
    <col min="3028" max="3028" width="14.85546875" bestFit="1" customWidth="1"/>
    <col min="3029" max="3029" width="21.5703125" bestFit="1" customWidth="1"/>
    <col min="3030" max="3030" width="26.7109375" bestFit="1" customWidth="1"/>
    <col min="3031" max="3031" width="42.85546875" bestFit="1" customWidth="1"/>
    <col min="3032" max="3032" width="34.5703125" bestFit="1" customWidth="1"/>
    <col min="3033" max="3033" width="25.5703125" bestFit="1" customWidth="1"/>
    <col min="3034" max="3034" width="24.7109375" bestFit="1" customWidth="1"/>
    <col min="3035" max="3035" width="37.42578125" bestFit="1" customWidth="1"/>
    <col min="3036" max="3036" width="24.7109375" bestFit="1" customWidth="1"/>
    <col min="3037" max="3037" width="10.85546875" bestFit="1" customWidth="1"/>
    <col min="3038" max="3038" width="16.42578125" bestFit="1" customWidth="1"/>
    <col min="3039" max="3039" width="18.5703125" bestFit="1" customWidth="1"/>
    <col min="3040" max="3040" width="56.28515625" bestFit="1" customWidth="1"/>
    <col min="3041" max="3041" width="18.28515625" bestFit="1" customWidth="1"/>
    <col min="3042" max="3042" width="36.42578125" bestFit="1" customWidth="1"/>
    <col min="3043" max="3043" width="36.5703125" bestFit="1" customWidth="1"/>
    <col min="3044" max="3044" width="24.140625" bestFit="1" customWidth="1"/>
    <col min="3045" max="3045" width="35.28515625" bestFit="1" customWidth="1"/>
    <col min="3046" max="3046" width="47.28515625" bestFit="1" customWidth="1"/>
    <col min="3047" max="3047" width="57.7109375" bestFit="1" customWidth="1"/>
    <col min="3048" max="3048" width="55.85546875" bestFit="1" customWidth="1"/>
    <col min="3049" max="3049" width="25.85546875" bestFit="1" customWidth="1"/>
    <col min="3050" max="3050" width="19" bestFit="1" customWidth="1"/>
    <col min="3051" max="3051" width="38.28515625" bestFit="1" customWidth="1"/>
    <col min="3052" max="3052" width="37.7109375" bestFit="1" customWidth="1"/>
    <col min="3053" max="3053" width="37.28515625" bestFit="1" customWidth="1"/>
    <col min="3054" max="3054" width="50.7109375" bestFit="1" customWidth="1"/>
    <col min="3055" max="3055" width="51.85546875" bestFit="1" customWidth="1"/>
    <col min="3056" max="3056" width="36.140625" bestFit="1" customWidth="1"/>
    <col min="3057" max="3057" width="10.140625" bestFit="1" customWidth="1"/>
    <col min="3058" max="3058" width="36.5703125" bestFit="1" customWidth="1"/>
    <col min="3059" max="3059" width="19.28515625" bestFit="1" customWidth="1"/>
    <col min="3060" max="3060" width="29.28515625" bestFit="1" customWidth="1"/>
    <col min="3061" max="3061" width="39.42578125" bestFit="1" customWidth="1"/>
    <col min="3062" max="3062" width="41.28515625" bestFit="1" customWidth="1"/>
    <col min="3063" max="3063" width="10.85546875" bestFit="1" customWidth="1"/>
    <col min="3064" max="3064" width="45.5703125" bestFit="1" customWidth="1"/>
    <col min="3065" max="3065" width="59.140625" bestFit="1" customWidth="1"/>
    <col min="3066" max="3066" width="33" bestFit="1" customWidth="1"/>
    <col min="3067" max="3067" width="31.7109375" bestFit="1" customWidth="1"/>
    <col min="3068" max="3068" width="30.5703125" bestFit="1" customWidth="1"/>
    <col min="3069" max="3069" width="22" bestFit="1" customWidth="1"/>
    <col min="3070" max="3070" width="30.140625" bestFit="1" customWidth="1"/>
    <col min="3071" max="3071" width="28" bestFit="1" customWidth="1"/>
    <col min="3072" max="3072" width="53.7109375" bestFit="1" customWidth="1"/>
    <col min="3073" max="3073" width="22.5703125" bestFit="1" customWidth="1"/>
    <col min="3074" max="3074" width="20.140625" bestFit="1" customWidth="1"/>
    <col min="3075" max="3075" width="42.28515625" bestFit="1" customWidth="1"/>
    <col min="3076" max="3076" width="54.140625" bestFit="1" customWidth="1"/>
    <col min="3077" max="3077" width="51.28515625" bestFit="1" customWidth="1"/>
    <col min="3078" max="3078" width="15" bestFit="1" customWidth="1"/>
    <col min="3079" max="3079" width="19.5703125" bestFit="1" customWidth="1"/>
    <col min="3080" max="3080" width="45.7109375" bestFit="1" customWidth="1"/>
    <col min="3081" max="3081" width="9.7109375" bestFit="1" customWidth="1"/>
    <col min="3082" max="3082" width="50.28515625" bestFit="1" customWidth="1"/>
    <col min="3083" max="3083" width="85.7109375" bestFit="1" customWidth="1"/>
    <col min="3084" max="3084" width="51.140625" bestFit="1" customWidth="1"/>
    <col min="3085" max="3085" width="41.7109375" bestFit="1" customWidth="1"/>
    <col min="3086" max="3086" width="31.28515625" bestFit="1" customWidth="1"/>
    <col min="3087" max="3087" width="26" bestFit="1" customWidth="1"/>
    <col min="3088" max="3088" width="48" bestFit="1" customWidth="1"/>
    <col min="3089" max="3089" width="40.42578125" bestFit="1" customWidth="1"/>
    <col min="3090" max="3090" width="42.28515625" bestFit="1" customWidth="1"/>
    <col min="3091" max="3091" width="20.42578125" bestFit="1" customWidth="1"/>
    <col min="3092" max="3092" width="31.28515625" bestFit="1" customWidth="1"/>
    <col min="3093" max="3093" width="27.85546875" bestFit="1" customWidth="1"/>
    <col min="3094" max="3094" width="18.7109375" bestFit="1" customWidth="1"/>
    <col min="3095" max="3095" width="47.85546875" bestFit="1" customWidth="1"/>
    <col min="3096" max="3096" width="27.85546875" bestFit="1" customWidth="1"/>
    <col min="3097" max="3097" width="51" bestFit="1" customWidth="1"/>
    <col min="3098" max="3098" width="43.28515625" bestFit="1" customWidth="1"/>
    <col min="3099" max="3099" width="41.85546875" bestFit="1" customWidth="1"/>
    <col min="3100" max="3100" width="29" bestFit="1" customWidth="1"/>
    <col min="3101" max="3101" width="22.5703125" bestFit="1" customWidth="1"/>
    <col min="3102" max="3102" width="57.42578125" bestFit="1" customWidth="1"/>
    <col min="3103" max="3103" width="26.140625" bestFit="1" customWidth="1"/>
    <col min="3104" max="3104" width="53.7109375" bestFit="1" customWidth="1"/>
    <col min="3105" max="3105" width="38.28515625" bestFit="1" customWidth="1"/>
    <col min="3106" max="3106" width="59.140625" bestFit="1" customWidth="1"/>
    <col min="3107" max="3107" width="60.140625" bestFit="1" customWidth="1"/>
    <col min="3108" max="3108" width="30.42578125" bestFit="1" customWidth="1"/>
    <col min="3109" max="3109" width="53.85546875" bestFit="1" customWidth="1"/>
    <col min="3110" max="3110" width="28.5703125" bestFit="1" customWidth="1"/>
    <col min="3111" max="3111" width="18.140625" bestFit="1" customWidth="1"/>
    <col min="3112" max="3112" width="9.42578125" bestFit="1" customWidth="1"/>
    <col min="3113" max="3113" width="11.28515625" bestFit="1" customWidth="1"/>
    <col min="3114" max="3114" width="24.140625" bestFit="1" customWidth="1"/>
    <col min="3115" max="3115" width="27.140625" bestFit="1" customWidth="1"/>
    <col min="3116" max="3116" width="55.85546875" bestFit="1" customWidth="1"/>
    <col min="3117" max="3117" width="39.42578125" bestFit="1" customWidth="1"/>
    <col min="3118" max="3118" width="20.28515625" bestFit="1" customWidth="1"/>
    <col min="3119" max="3119" width="47.7109375" bestFit="1" customWidth="1"/>
    <col min="3120" max="3120" width="48.42578125" bestFit="1" customWidth="1"/>
    <col min="3121" max="3121" width="45.42578125" bestFit="1" customWidth="1"/>
    <col min="3122" max="3122" width="35.7109375" bestFit="1" customWidth="1"/>
    <col min="3123" max="3123" width="31.42578125" bestFit="1" customWidth="1"/>
    <col min="3124" max="3124" width="11.140625" bestFit="1" customWidth="1"/>
    <col min="3125" max="3125" width="41.7109375" bestFit="1" customWidth="1"/>
    <col min="3126" max="3126" width="33.140625" bestFit="1" customWidth="1"/>
    <col min="3127" max="3127" width="16" bestFit="1" customWidth="1"/>
    <col min="3128" max="3128" width="37.140625" bestFit="1" customWidth="1"/>
    <col min="3129" max="3129" width="22.5703125" bestFit="1" customWidth="1"/>
    <col min="3130" max="3130" width="34" bestFit="1" customWidth="1"/>
    <col min="3131" max="3131" width="39" bestFit="1" customWidth="1"/>
    <col min="3132" max="3132" width="58" bestFit="1" customWidth="1"/>
    <col min="3133" max="3133" width="6.28515625" bestFit="1" customWidth="1"/>
    <col min="3134" max="3134" width="33.5703125" bestFit="1" customWidth="1"/>
    <col min="3135" max="3135" width="55.28515625" bestFit="1" customWidth="1"/>
    <col min="3136" max="3136" width="50.5703125" bestFit="1" customWidth="1"/>
    <col min="3137" max="3137" width="19.42578125" bestFit="1" customWidth="1"/>
    <col min="3138" max="3138" width="50.140625" bestFit="1" customWidth="1"/>
    <col min="3139" max="3139" width="29.140625" bestFit="1" customWidth="1"/>
    <col min="3140" max="3140" width="38.28515625" bestFit="1" customWidth="1"/>
    <col min="3141" max="3141" width="34" bestFit="1" customWidth="1"/>
    <col min="3142" max="3142" width="35.5703125" bestFit="1" customWidth="1"/>
    <col min="3143" max="3143" width="29.140625" bestFit="1" customWidth="1"/>
    <col min="3144" max="3144" width="15.85546875" bestFit="1" customWidth="1"/>
    <col min="3145" max="3145" width="13.85546875" bestFit="1" customWidth="1"/>
    <col min="3146" max="3146" width="28.42578125" bestFit="1" customWidth="1"/>
    <col min="3147" max="3147" width="17.7109375" bestFit="1" customWidth="1"/>
    <col min="3148" max="3148" width="29.140625" bestFit="1" customWidth="1"/>
    <col min="3149" max="3149" width="34.140625" bestFit="1" customWidth="1"/>
    <col min="3150" max="3150" width="56" bestFit="1" customWidth="1"/>
    <col min="3151" max="3151" width="16.85546875" bestFit="1" customWidth="1"/>
    <col min="3152" max="3152" width="31.42578125" bestFit="1" customWidth="1"/>
    <col min="3153" max="3153" width="37.140625" bestFit="1" customWidth="1"/>
    <col min="3154" max="3154" width="51.42578125" bestFit="1" customWidth="1"/>
    <col min="3155" max="3155" width="16.140625" bestFit="1" customWidth="1"/>
    <col min="3156" max="3156" width="52.42578125" bestFit="1" customWidth="1"/>
    <col min="3157" max="3157" width="23.140625" bestFit="1" customWidth="1"/>
    <col min="3158" max="3158" width="48.140625" bestFit="1" customWidth="1"/>
    <col min="3159" max="3159" width="27.28515625" bestFit="1" customWidth="1"/>
    <col min="3160" max="3160" width="21" bestFit="1" customWidth="1"/>
    <col min="3161" max="3161" width="19.28515625" bestFit="1" customWidth="1"/>
    <col min="3162" max="3162" width="51.5703125" bestFit="1" customWidth="1"/>
    <col min="3163" max="3163" width="33.42578125" bestFit="1" customWidth="1"/>
    <col min="3164" max="3164" width="37.5703125" bestFit="1" customWidth="1"/>
    <col min="3165" max="3165" width="38.28515625" bestFit="1" customWidth="1"/>
    <col min="3166" max="3166" width="51.140625" bestFit="1" customWidth="1"/>
    <col min="3167" max="3167" width="46.85546875" bestFit="1" customWidth="1"/>
    <col min="3168" max="3168" width="37" bestFit="1" customWidth="1"/>
    <col min="3169" max="3169" width="43.7109375" bestFit="1" customWidth="1"/>
    <col min="3170" max="3170" width="43.85546875" bestFit="1" customWidth="1"/>
    <col min="3171" max="3171" width="44.140625" bestFit="1" customWidth="1"/>
    <col min="3172" max="3172" width="27.85546875" bestFit="1" customWidth="1"/>
    <col min="3173" max="3173" width="78.7109375" bestFit="1" customWidth="1"/>
    <col min="3174" max="3174" width="24.5703125" bestFit="1" customWidth="1"/>
    <col min="3175" max="3175" width="46.85546875" bestFit="1" customWidth="1"/>
    <col min="3176" max="3176" width="60.28515625" bestFit="1" customWidth="1"/>
    <col min="3177" max="3177" width="18.5703125" bestFit="1" customWidth="1"/>
    <col min="3178" max="3178" width="39.85546875" bestFit="1" customWidth="1"/>
    <col min="3179" max="3179" width="17.140625" bestFit="1" customWidth="1"/>
    <col min="3180" max="3180" width="40.28515625" bestFit="1" customWidth="1"/>
    <col min="3181" max="3181" width="20.28515625" bestFit="1" customWidth="1"/>
    <col min="3182" max="3182" width="21.5703125" bestFit="1" customWidth="1"/>
    <col min="3183" max="3183" width="52.140625" bestFit="1" customWidth="1"/>
    <col min="3184" max="3184" width="60.7109375" bestFit="1" customWidth="1"/>
    <col min="3185" max="3185" width="51.42578125" bestFit="1" customWidth="1"/>
    <col min="3186" max="3186" width="26.42578125" bestFit="1" customWidth="1"/>
    <col min="3187" max="3187" width="48.7109375" bestFit="1" customWidth="1"/>
    <col min="3188" max="3188" width="24.42578125" bestFit="1" customWidth="1"/>
    <col min="3189" max="3189" width="34.28515625" bestFit="1" customWidth="1"/>
    <col min="3190" max="3190" width="39.42578125" bestFit="1" customWidth="1"/>
    <col min="3191" max="3191" width="56.85546875" bestFit="1" customWidth="1"/>
    <col min="3192" max="3192" width="52.85546875" bestFit="1" customWidth="1"/>
    <col min="3193" max="3193" width="18.5703125" bestFit="1" customWidth="1"/>
    <col min="3194" max="3194" width="23.85546875" bestFit="1" customWidth="1"/>
    <col min="3195" max="3195" width="44.28515625" bestFit="1" customWidth="1"/>
    <col min="3196" max="3196" width="30.42578125" bestFit="1" customWidth="1"/>
    <col min="3197" max="3197" width="39.42578125" bestFit="1" customWidth="1"/>
    <col min="3198" max="3198" width="44.28515625" bestFit="1" customWidth="1"/>
    <col min="3199" max="3199" width="41.28515625" bestFit="1" customWidth="1"/>
    <col min="3200" max="3200" width="18.5703125" bestFit="1" customWidth="1"/>
    <col min="3201" max="3201" width="34.42578125" bestFit="1" customWidth="1"/>
    <col min="3202" max="3202" width="39.140625" bestFit="1" customWidth="1"/>
    <col min="3203" max="3203" width="9.85546875" bestFit="1" customWidth="1"/>
    <col min="3204" max="3204" width="35.28515625" bestFit="1" customWidth="1"/>
    <col min="3205" max="3205" width="54.85546875" bestFit="1" customWidth="1"/>
    <col min="3206" max="3206" width="30.140625" bestFit="1" customWidth="1"/>
    <col min="3207" max="3207" width="32.85546875" bestFit="1" customWidth="1"/>
    <col min="3208" max="3208" width="55.140625" bestFit="1" customWidth="1"/>
    <col min="3209" max="3209" width="39.42578125" bestFit="1" customWidth="1"/>
    <col min="3210" max="3210" width="49" bestFit="1" customWidth="1"/>
    <col min="3211" max="3211" width="37.42578125" bestFit="1" customWidth="1"/>
    <col min="3212" max="3212" width="8.85546875" bestFit="1" customWidth="1"/>
    <col min="3213" max="3213" width="26.28515625" bestFit="1" customWidth="1"/>
    <col min="3214" max="3214" width="24.42578125" bestFit="1" customWidth="1"/>
    <col min="3215" max="3215" width="49.42578125" bestFit="1" customWidth="1"/>
    <col min="3216" max="3216" width="24.85546875" bestFit="1" customWidth="1"/>
    <col min="3217" max="3217" width="57.28515625" bestFit="1" customWidth="1"/>
    <col min="3218" max="3218" width="48" bestFit="1" customWidth="1"/>
    <col min="3219" max="3219" width="60.28515625" bestFit="1" customWidth="1"/>
    <col min="3220" max="3220" width="20.7109375" bestFit="1" customWidth="1"/>
    <col min="3221" max="3221" width="21.5703125" bestFit="1" customWidth="1"/>
    <col min="3222" max="3222" width="36" bestFit="1" customWidth="1"/>
    <col min="3223" max="3223" width="57.7109375" bestFit="1" customWidth="1"/>
    <col min="3224" max="3224" width="27.7109375" bestFit="1" customWidth="1"/>
    <col min="3225" max="3225" width="49.42578125" bestFit="1" customWidth="1"/>
    <col min="3226" max="3226" width="14.85546875" bestFit="1" customWidth="1"/>
    <col min="3227" max="3227" width="18.5703125" bestFit="1" customWidth="1"/>
    <col min="3228" max="3228" width="49.85546875" bestFit="1" customWidth="1"/>
    <col min="3229" max="3229" width="14.5703125" bestFit="1" customWidth="1"/>
    <col min="3230" max="3230" width="15" bestFit="1" customWidth="1"/>
    <col min="3231" max="3232" width="38.28515625" bestFit="1" customWidth="1"/>
    <col min="3233" max="3233" width="42.42578125" bestFit="1" customWidth="1"/>
    <col min="3234" max="3234" width="41" bestFit="1" customWidth="1"/>
    <col min="3235" max="3235" width="21.85546875" bestFit="1" customWidth="1"/>
    <col min="3236" max="3236" width="21.140625" bestFit="1" customWidth="1"/>
    <col min="3237" max="3237" width="29.42578125" bestFit="1" customWidth="1"/>
    <col min="3238" max="3238" width="21.7109375" bestFit="1" customWidth="1"/>
    <col min="3239" max="3239" width="41.42578125" bestFit="1" customWidth="1"/>
    <col min="3240" max="3240" width="31.28515625" bestFit="1" customWidth="1"/>
    <col min="3241" max="3241" width="53.140625" bestFit="1" customWidth="1"/>
    <col min="3242" max="3242" width="37.140625" bestFit="1" customWidth="1"/>
    <col min="3243" max="3243" width="42.140625" bestFit="1" customWidth="1"/>
    <col min="3244" max="3244" width="43.28515625" bestFit="1" customWidth="1"/>
    <col min="3245" max="3245" width="38.140625" bestFit="1" customWidth="1"/>
    <col min="3246" max="3246" width="53.85546875" bestFit="1" customWidth="1"/>
    <col min="3247" max="3247" width="20.42578125" bestFit="1" customWidth="1"/>
    <col min="3248" max="3248" width="27.28515625" bestFit="1" customWidth="1"/>
    <col min="3249" max="3249" width="38.7109375" bestFit="1" customWidth="1"/>
    <col min="3250" max="3250" width="27.42578125" bestFit="1" customWidth="1"/>
    <col min="3251" max="3251" width="38" bestFit="1" customWidth="1"/>
    <col min="3252" max="3252" width="18.42578125" bestFit="1" customWidth="1"/>
    <col min="3253" max="3253" width="16.5703125" bestFit="1" customWidth="1"/>
    <col min="3254" max="3254" width="44.7109375" bestFit="1" customWidth="1"/>
    <col min="3255" max="3255" width="39" bestFit="1" customWidth="1"/>
    <col min="3256" max="3256" width="51.5703125" bestFit="1" customWidth="1"/>
    <col min="3257" max="3257" width="16.85546875" bestFit="1" customWidth="1"/>
    <col min="3258" max="3258" width="16.7109375" bestFit="1" customWidth="1"/>
    <col min="3259" max="3259" width="17.5703125" bestFit="1" customWidth="1"/>
    <col min="3260" max="3260" width="44.42578125" bestFit="1" customWidth="1"/>
    <col min="3261" max="3261" width="54.5703125" bestFit="1" customWidth="1"/>
    <col min="3262" max="3262" width="55.42578125" bestFit="1" customWidth="1"/>
    <col min="3263" max="3263" width="9" bestFit="1" customWidth="1"/>
    <col min="3264" max="3264" width="39" bestFit="1" customWidth="1"/>
    <col min="3265" max="3265" width="45.28515625" bestFit="1" customWidth="1"/>
    <col min="3266" max="3266" width="26.42578125" bestFit="1" customWidth="1"/>
    <col min="3267" max="3267" width="34.85546875" bestFit="1" customWidth="1"/>
    <col min="3268" max="3268" width="27.42578125" bestFit="1" customWidth="1"/>
    <col min="3269" max="3269" width="27.28515625" bestFit="1" customWidth="1"/>
    <col min="3270" max="3270" width="33.5703125" bestFit="1" customWidth="1"/>
    <col min="3271" max="3271" width="35.140625" bestFit="1" customWidth="1"/>
    <col min="3272" max="3272" width="30.28515625" bestFit="1" customWidth="1"/>
    <col min="3273" max="3273" width="19.140625" bestFit="1" customWidth="1"/>
    <col min="3274" max="3274" width="39.7109375" bestFit="1" customWidth="1"/>
    <col min="3275" max="3275" width="46.5703125" bestFit="1" customWidth="1"/>
    <col min="3276" max="3276" width="37.7109375" bestFit="1" customWidth="1"/>
    <col min="3277" max="3277" width="33" bestFit="1" customWidth="1"/>
    <col min="3278" max="3278" width="32.5703125" bestFit="1" customWidth="1"/>
    <col min="3279" max="3279" width="60.7109375" bestFit="1" customWidth="1"/>
    <col min="3280" max="3280" width="26.85546875" bestFit="1" customWidth="1"/>
    <col min="3281" max="3281" width="39.5703125" bestFit="1" customWidth="1"/>
    <col min="3282" max="3282" width="53" bestFit="1" customWidth="1"/>
    <col min="3283" max="3283" width="36.28515625" bestFit="1" customWidth="1"/>
    <col min="3284" max="3284" width="22.140625" bestFit="1" customWidth="1"/>
    <col min="3285" max="3285" width="46.42578125" bestFit="1" customWidth="1"/>
    <col min="3286" max="3286" width="26.42578125" bestFit="1" customWidth="1"/>
    <col min="3287" max="3287" width="31.28515625" bestFit="1" customWidth="1"/>
    <col min="3288" max="3288" width="44.5703125" bestFit="1" customWidth="1"/>
    <col min="3289" max="3289" width="32.28515625" bestFit="1" customWidth="1"/>
    <col min="3290" max="3290" width="51.85546875" bestFit="1" customWidth="1"/>
    <col min="3291" max="3291" width="55.140625" bestFit="1" customWidth="1"/>
    <col min="3292" max="3292" width="23" bestFit="1" customWidth="1"/>
    <col min="3293" max="3293" width="47.7109375" bestFit="1" customWidth="1"/>
    <col min="3294" max="3294" width="8.28515625" bestFit="1" customWidth="1"/>
    <col min="3295" max="3295" width="58.28515625" bestFit="1" customWidth="1"/>
    <col min="3296" max="3296" width="10.140625" bestFit="1" customWidth="1"/>
    <col min="3297" max="3297" width="57" bestFit="1" customWidth="1"/>
    <col min="3298" max="3298" width="22.5703125" bestFit="1" customWidth="1"/>
    <col min="3299" max="3299" width="8.5703125" bestFit="1" customWidth="1"/>
    <col min="3300" max="3300" width="42.42578125" bestFit="1" customWidth="1"/>
    <col min="3301" max="3301" width="20.140625" bestFit="1" customWidth="1"/>
    <col min="3302" max="3302" width="10.7109375" bestFit="1" customWidth="1"/>
    <col min="3303" max="3303" width="29.140625" bestFit="1" customWidth="1"/>
    <col min="3304" max="3304" width="12.140625" bestFit="1" customWidth="1"/>
    <col min="3305" max="3305" width="46.5703125" bestFit="1" customWidth="1"/>
    <col min="3306" max="3306" width="53.42578125" bestFit="1" customWidth="1"/>
    <col min="3307" max="3307" width="40" bestFit="1" customWidth="1"/>
    <col min="3308" max="3308" width="30.28515625" bestFit="1" customWidth="1"/>
    <col min="3309" max="3309" width="17" bestFit="1" customWidth="1"/>
    <col min="3310" max="3310" width="23.7109375" bestFit="1" customWidth="1"/>
    <col min="3311" max="3311" width="41.7109375" bestFit="1" customWidth="1"/>
    <col min="3312" max="3312" width="32" bestFit="1" customWidth="1"/>
    <col min="3313" max="3313" width="26.5703125" bestFit="1" customWidth="1"/>
    <col min="3314" max="3314" width="24.85546875" bestFit="1" customWidth="1"/>
    <col min="3315" max="3315" width="51.28515625" bestFit="1" customWidth="1"/>
    <col min="3316" max="3316" width="41.42578125" bestFit="1" customWidth="1"/>
    <col min="3317" max="3317" width="57.42578125" bestFit="1" customWidth="1"/>
    <col min="3318" max="3318" width="20.28515625" bestFit="1" customWidth="1"/>
    <col min="3319" max="3319" width="29.140625" bestFit="1" customWidth="1"/>
    <col min="3320" max="3320" width="26.7109375" bestFit="1" customWidth="1"/>
    <col min="3321" max="3321" width="34.140625" bestFit="1" customWidth="1"/>
    <col min="3322" max="3322" width="37.5703125" bestFit="1" customWidth="1"/>
    <col min="3323" max="3323" width="26.28515625" bestFit="1" customWidth="1"/>
    <col min="3324" max="3324" width="44" bestFit="1" customWidth="1"/>
    <col min="3325" max="3325" width="19" bestFit="1" customWidth="1"/>
    <col min="3326" max="3326" width="26.7109375" bestFit="1" customWidth="1"/>
    <col min="3327" max="3327" width="55" bestFit="1" customWidth="1"/>
    <col min="3328" max="3328" width="52.42578125" bestFit="1" customWidth="1"/>
    <col min="3329" max="3329" width="24.28515625" bestFit="1" customWidth="1"/>
    <col min="3330" max="3330" width="17.85546875" bestFit="1" customWidth="1"/>
    <col min="3331" max="3331" width="55.5703125" bestFit="1" customWidth="1"/>
    <col min="3332" max="3332" width="17.42578125" bestFit="1" customWidth="1"/>
    <col min="3333" max="3333" width="12.5703125" bestFit="1" customWidth="1"/>
    <col min="3334" max="3334" width="18" bestFit="1" customWidth="1"/>
    <col min="3335" max="3335" width="55" bestFit="1" customWidth="1"/>
    <col min="3336" max="3336" width="39.7109375" bestFit="1" customWidth="1"/>
    <col min="3337" max="3337" width="53.42578125" bestFit="1" customWidth="1"/>
    <col min="3338" max="3338" width="53.28515625" bestFit="1" customWidth="1"/>
    <col min="3339" max="3339" width="13.7109375" bestFit="1" customWidth="1"/>
    <col min="3340" max="3340" width="29.7109375" bestFit="1" customWidth="1"/>
    <col min="3341" max="3341" width="40.28515625" bestFit="1" customWidth="1"/>
    <col min="3342" max="3342" width="22.140625" bestFit="1" customWidth="1"/>
    <col min="3343" max="3343" width="47.28515625" bestFit="1" customWidth="1"/>
    <col min="3344" max="3344" width="20.7109375" bestFit="1" customWidth="1"/>
    <col min="3345" max="3345" width="40.42578125" bestFit="1" customWidth="1"/>
    <col min="3346" max="3346" width="42.140625" bestFit="1" customWidth="1"/>
    <col min="3347" max="3347" width="43.28515625" bestFit="1" customWidth="1"/>
    <col min="3348" max="3348" width="23.85546875" bestFit="1" customWidth="1"/>
    <col min="3349" max="3349" width="46.7109375" bestFit="1" customWidth="1"/>
    <col min="3350" max="3350" width="42.28515625" bestFit="1" customWidth="1"/>
    <col min="3351" max="3351" width="53" bestFit="1" customWidth="1"/>
    <col min="3352" max="3352" width="30.7109375" bestFit="1" customWidth="1"/>
    <col min="3353" max="3353" width="30.42578125" bestFit="1" customWidth="1"/>
    <col min="3354" max="3354" width="58.7109375" bestFit="1" customWidth="1"/>
    <col min="3355" max="3355" width="11.5703125" bestFit="1" customWidth="1"/>
    <col min="3356" max="3356" width="21.5703125" bestFit="1" customWidth="1"/>
    <col min="3357" max="3357" width="43.85546875" bestFit="1" customWidth="1"/>
    <col min="3358" max="3358" width="38.28515625" bestFit="1" customWidth="1"/>
    <col min="3359" max="3359" width="21.7109375" bestFit="1" customWidth="1"/>
    <col min="3360" max="3360" width="26.85546875" bestFit="1" customWidth="1"/>
    <col min="3361" max="3361" width="11.5703125" bestFit="1" customWidth="1"/>
    <col min="3362" max="3362" width="11.140625" bestFit="1" customWidth="1"/>
    <col min="3363" max="3363" width="19.140625" bestFit="1" customWidth="1"/>
    <col min="3364" max="3364" width="53" bestFit="1" customWidth="1"/>
    <col min="3365" max="3365" width="46.85546875" bestFit="1" customWidth="1"/>
    <col min="3366" max="3366" width="28.28515625" bestFit="1" customWidth="1"/>
    <col min="3367" max="3367" width="18.140625" bestFit="1" customWidth="1"/>
    <col min="3368" max="3368" width="28.7109375" bestFit="1" customWidth="1"/>
    <col min="3369" max="3369" width="33.7109375" bestFit="1" customWidth="1"/>
    <col min="3370" max="3370" width="35.42578125" bestFit="1" customWidth="1"/>
    <col min="3371" max="3371" width="43.42578125" bestFit="1" customWidth="1"/>
    <col min="3372" max="3372" width="34.85546875" bestFit="1" customWidth="1"/>
    <col min="3373" max="3373" width="53.5703125" bestFit="1" customWidth="1"/>
    <col min="3374" max="3374" width="39" bestFit="1" customWidth="1"/>
    <col min="3375" max="3375" width="38.7109375" bestFit="1" customWidth="1"/>
    <col min="3376" max="3376" width="49.140625" bestFit="1" customWidth="1"/>
    <col min="3377" max="3377" width="48.140625" bestFit="1" customWidth="1"/>
    <col min="3378" max="3378" width="17.85546875" bestFit="1" customWidth="1"/>
    <col min="3379" max="3379" width="50.7109375" bestFit="1" customWidth="1"/>
    <col min="3380" max="3380" width="28.28515625" bestFit="1" customWidth="1"/>
    <col min="3381" max="3381" width="39.140625" bestFit="1" customWidth="1"/>
    <col min="3382" max="3382" width="23" bestFit="1" customWidth="1"/>
    <col min="3383" max="3383" width="14.28515625" bestFit="1" customWidth="1"/>
    <col min="3384" max="3384" width="17.85546875" bestFit="1" customWidth="1"/>
    <col min="3385" max="3385" width="13.85546875" bestFit="1" customWidth="1"/>
    <col min="3386" max="3386" width="22.5703125" bestFit="1" customWidth="1"/>
    <col min="3387" max="3387" width="21.5703125" bestFit="1" customWidth="1"/>
    <col min="3388" max="3388" width="38.42578125" bestFit="1" customWidth="1"/>
    <col min="3389" max="3389" width="30.140625" bestFit="1" customWidth="1"/>
    <col min="3390" max="3390" width="28.5703125" bestFit="1" customWidth="1"/>
    <col min="3391" max="3391" width="47.7109375" bestFit="1" customWidth="1"/>
    <col min="3392" max="3392" width="23.42578125" bestFit="1" customWidth="1"/>
    <col min="3393" max="3393" width="12" bestFit="1" customWidth="1"/>
    <col min="3394" max="3394" width="44" bestFit="1" customWidth="1"/>
    <col min="3395" max="3395" width="25.28515625" bestFit="1" customWidth="1"/>
    <col min="3396" max="3396" width="27" bestFit="1" customWidth="1"/>
    <col min="3397" max="3397" width="16.42578125" bestFit="1" customWidth="1"/>
    <col min="3398" max="3398" width="19.5703125" bestFit="1" customWidth="1"/>
    <col min="3399" max="3399" width="33" bestFit="1" customWidth="1"/>
    <col min="3400" max="3400" width="15.5703125" bestFit="1" customWidth="1"/>
    <col min="3401" max="3401" width="29.42578125" bestFit="1" customWidth="1"/>
    <col min="3402" max="3402" width="28.7109375" bestFit="1" customWidth="1"/>
    <col min="3403" max="3403" width="55.42578125" bestFit="1" customWidth="1"/>
    <col min="3404" max="3404" width="15" bestFit="1" customWidth="1"/>
    <col min="3405" max="3405" width="24.5703125" bestFit="1" customWidth="1"/>
    <col min="3406" max="3406" width="19.140625" bestFit="1" customWidth="1"/>
    <col min="3407" max="3407" width="56.42578125" bestFit="1" customWidth="1"/>
    <col min="3408" max="3408" width="26" bestFit="1" customWidth="1"/>
    <col min="3409" max="3409" width="13.42578125" bestFit="1" customWidth="1"/>
    <col min="3410" max="3410" width="24.5703125" bestFit="1" customWidth="1"/>
    <col min="3411" max="3411" width="36.85546875" bestFit="1" customWidth="1"/>
    <col min="3412" max="3412" width="46.5703125" bestFit="1" customWidth="1"/>
    <col min="3413" max="3413" width="51.85546875" bestFit="1" customWidth="1"/>
    <col min="3414" max="3414" width="30.28515625" bestFit="1" customWidth="1"/>
    <col min="3415" max="3415" width="29.7109375" bestFit="1" customWidth="1"/>
    <col min="3416" max="3416" width="10.85546875" bestFit="1" customWidth="1"/>
    <col min="3417" max="3417" width="38.85546875" bestFit="1" customWidth="1"/>
    <col min="3418" max="3418" width="24.140625" bestFit="1" customWidth="1"/>
    <col min="3419" max="3419" width="19.42578125" bestFit="1" customWidth="1"/>
    <col min="3420" max="3420" width="29.7109375" bestFit="1" customWidth="1"/>
    <col min="3421" max="3421" width="57.5703125" bestFit="1" customWidth="1"/>
    <col min="3422" max="3422" width="8" bestFit="1" customWidth="1"/>
    <col min="3423" max="3423" width="23.5703125" bestFit="1" customWidth="1"/>
    <col min="3424" max="3424" width="17.7109375" bestFit="1" customWidth="1"/>
    <col min="3425" max="3425" width="53.28515625" bestFit="1" customWidth="1"/>
    <col min="3426" max="3426" width="22.42578125" bestFit="1" customWidth="1"/>
    <col min="3427" max="3427" width="34" bestFit="1" customWidth="1"/>
    <col min="3428" max="3428" width="14.5703125" bestFit="1" customWidth="1"/>
    <col min="3429" max="3429" width="49.85546875" bestFit="1" customWidth="1"/>
    <col min="3430" max="3430" width="13" bestFit="1" customWidth="1"/>
    <col min="3431" max="3431" width="52" bestFit="1" customWidth="1"/>
    <col min="3432" max="3432" width="48" bestFit="1" customWidth="1"/>
    <col min="3433" max="3433" width="37.140625" bestFit="1" customWidth="1"/>
    <col min="3434" max="3434" width="50.140625" bestFit="1" customWidth="1"/>
    <col min="3435" max="3435" width="31.140625" bestFit="1" customWidth="1"/>
    <col min="3436" max="3436" width="22.85546875" bestFit="1" customWidth="1"/>
    <col min="3437" max="3437" width="45.5703125" bestFit="1" customWidth="1"/>
    <col min="3438" max="3438" width="44.140625" bestFit="1" customWidth="1"/>
    <col min="3439" max="3439" width="27.28515625" bestFit="1" customWidth="1"/>
    <col min="3440" max="3440" width="17.85546875" bestFit="1" customWidth="1"/>
    <col min="3441" max="3441" width="30.140625" bestFit="1" customWidth="1"/>
    <col min="3442" max="3442" width="55.140625" bestFit="1" customWidth="1"/>
    <col min="3443" max="3443" width="26.28515625" bestFit="1" customWidth="1"/>
    <col min="3444" max="3444" width="27.140625" bestFit="1" customWidth="1"/>
    <col min="3445" max="3445" width="16.42578125" bestFit="1" customWidth="1"/>
    <col min="3446" max="3446" width="42.42578125" bestFit="1" customWidth="1"/>
    <col min="3447" max="3447" width="22.7109375" bestFit="1" customWidth="1"/>
    <col min="3448" max="3448" width="11.85546875" bestFit="1" customWidth="1"/>
    <col min="3449" max="3449" width="20.7109375" bestFit="1" customWidth="1"/>
    <col min="3450" max="3450" width="38.28515625" bestFit="1" customWidth="1"/>
    <col min="3451" max="3451" width="55.5703125" bestFit="1" customWidth="1"/>
    <col min="3452" max="3452" width="16" bestFit="1" customWidth="1"/>
    <col min="3453" max="3453" width="32.7109375" bestFit="1" customWidth="1"/>
    <col min="3454" max="3454" width="26" bestFit="1" customWidth="1"/>
    <col min="3455" max="3455" width="26.5703125" bestFit="1" customWidth="1"/>
    <col min="3456" max="3456" width="18.85546875" bestFit="1" customWidth="1"/>
    <col min="3457" max="3457" width="28" bestFit="1" customWidth="1"/>
    <col min="3458" max="3458" width="27" bestFit="1" customWidth="1"/>
    <col min="3459" max="3459" width="22.28515625" bestFit="1" customWidth="1"/>
    <col min="3460" max="3460" width="35.140625" bestFit="1" customWidth="1"/>
    <col min="3461" max="3461" width="55.5703125" bestFit="1" customWidth="1"/>
    <col min="3462" max="3462" width="41.85546875" bestFit="1" customWidth="1"/>
    <col min="3463" max="3463" width="13.140625" bestFit="1" customWidth="1"/>
    <col min="3464" max="3464" width="47.85546875" bestFit="1" customWidth="1"/>
    <col min="3465" max="3465" width="32" bestFit="1" customWidth="1"/>
    <col min="3466" max="3466" width="28.140625" bestFit="1" customWidth="1"/>
    <col min="3467" max="3467" width="53.28515625" bestFit="1" customWidth="1"/>
    <col min="3468" max="3468" width="41.140625" bestFit="1" customWidth="1"/>
    <col min="3469" max="3469" width="18.7109375" bestFit="1" customWidth="1"/>
    <col min="3470" max="3470" width="30.140625" bestFit="1" customWidth="1"/>
    <col min="3471" max="3471" width="23.7109375" bestFit="1" customWidth="1"/>
    <col min="3472" max="3472" width="36" bestFit="1" customWidth="1"/>
    <col min="3473" max="3473" width="28.85546875" bestFit="1" customWidth="1"/>
    <col min="3474" max="3474" width="49.7109375" bestFit="1" customWidth="1"/>
    <col min="3475" max="3475" width="28.42578125" bestFit="1" customWidth="1"/>
    <col min="3476" max="3476" width="34" bestFit="1" customWidth="1"/>
    <col min="3477" max="3477" width="12.28515625" bestFit="1" customWidth="1"/>
    <col min="3478" max="3478" width="19.42578125" bestFit="1" customWidth="1"/>
    <col min="3479" max="3479" width="19.140625" bestFit="1" customWidth="1"/>
    <col min="3480" max="3480" width="34.7109375" bestFit="1" customWidth="1"/>
    <col min="3481" max="3481" width="15.85546875" bestFit="1" customWidth="1"/>
    <col min="3482" max="3482" width="14.42578125" bestFit="1" customWidth="1"/>
    <col min="3483" max="3483" width="25.85546875" bestFit="1" customWidth="1"/>
    <col min="3484" max="3484" width="17.28515625" bestFit="1" customWidth="1"/>
    <col min="3485" max="3485" width="56.140625" bestFit="1" customWidth="1"/>
    <col min="3486" max="3486" width="60.28515625" bestFit="1" customWidth="1"/>
    <col min="3487" max="3487" width="57.5703125" bestFit="1" customWidth="1"/>
    <col min="3488" max="3488" width="30.7109375" bestFit="1" customWidth="1"/>
    <col min="3489" max="3489" width="18.85546875" bestFit="1" customWidth="1"/>
    <col min="3490" max="3490" width="53.140625" bestFit="1" customWidth="1"/>
    <col min="3491" max="3491" width="47.5703125" bestFit="1" customWidth="1"/>
    <col min="3492" max="3492" width="49.85546875" bestFit="1" customWidth="1"/>
    <col min="3493" max="3493" width="27.7109375" bestFit="1" customWidth="1"/>
    <col min="3494" max="3494" width="32.7109375" bestFit="1" customWidth="1"/>
    <col min="3495" max="3495" width="23.85546875" bestFit="1" customWidth="1"/>
    <col min="3496" max="3496" width="34.85546875" bestFit="1" customWidth="1"/>
    <col min="3497" max="3497" width="38" bestFit="1" customWidth="1"/>
    <col min="3498" max="3498" width="19.42578125" bestFit="1" customWidth="1"/>
    <col min="3499" max="3499" width="31" bestFit="1" customWidth="1"/>
    <col min="3500" max="3500" width="22.5703125" bestFit="1" customWidth="1"/>
    <col min="3501" max="3501" width="44.7109375" bestFit="1" customWidth="1"/>
    <col min="3502" max="3502" width="23" bestFit="1" customWidth="1"/>
    <col min="3503" max="3503" width="22.7109375" bestFit="1" customWidth="1"/>
    <col min="3504" max="3504" width="57" bestFit="1" customWidth="1"/>
    <col min="3505" max="3505" width="39.140625" bestFit="1" customWidth="1"/>
    <col min="3506" max="3506" width="28.28515625" bestFit="1" customWidth="1"/>
    <col min="3507" max="3507" width="28.85546875" bestFit="1" customWidth="1"/>
    <col min="3508" max="3508" width="21.7109375" bestFit="1" customWidth="1"/>
    <col min="3509" max="3509" width="39.5703125" bestFit="1" customWidth="1"/>
    <col min="3510" max="3510" width="45.28515625" bestFit="1" customWidth="1"/>
    <col min="3511" max="3511" width="41.140625" bestFit="1" customWidth="1"/>
    <col min="3512" max="3512" width="18.28515625" bestFit="1" customWidth="1"/>
    <col min="3513" max="3513" width="16.140625" bestFit="1" customWidth="1"/>
    <col min="3514" max="3514" width="11.85546875" bestFit="1" customWidth="1"/>
    <col min="3515" max="3515" width="36.28515625" bestFit="1" customWidth="1"/>
    <col min="3516" max="3516" width="23" bestFit="1" customWidth="1"/>
    <col min="3517" max="3517" width="36" bestFit="1" customWidth="1"/>
    <col min="3518" max="3518" width="39.5703125" bestFit="1" customWidth="1"/>
    <col min="3519" max="3519" width="17.85546875" bestFit="1" customWidth="1"/>
    <col min="3520" max="3520" width="59" bestFit="1" customWidth="1"/>
    <col min="3521" max="3521" width="43.7109375" bestFit="1" customWidth="1"/>
    <col min="3522" max="3522" width="39.140625" bestFit="1" customWidth="1"/>
    <col min="3523" max="3523" width="45" bestFit="1" customWidth="1"/>
    <col min="3524" max="3524" width="61.140625" bestFit="1" customWidth="1"/>
    <col min="3525" max="3525" width="26.5703125" bestFit="1" customWidth="1"/>
    <col min="3526" max="3526" width="62" bestFit="1" customWidth="1"/>
    <col min="3527" max="3527" width="25.7109375" bestFit="1" customWidth="1"/>
    <col min="3528" max="3528" width="15.85546875" bestFit="1" customWidth="1"/>
    <col min="3529" max="3529" width="32.42578125" bestFit="1" customWidth="1"/>
    <col min="3530" max="3530" width="52.5703125" bestFit="1" customWidth="1"/>
    <col min="3531" max="3531" width="54.140625" bestFit="1" customWidth="1"/>
    <col min="3532" max="3532" width="35" bestFit="1" customWidth="1"/>
    <col min="3533" max="3533" width="38.28515625" bestFit="1" customWidth="1"/>
    <col min="3534" max="3534" width="30.28515625" bestFit="1" customWidth="1"/>
    <col min="3535" max="3535" width="32" bestFit="1" customWidth="1"/>
    <col min="3536" max="3536" width="48.28515625" bestFit="1" customWidth="1"/>
    <col min="3537" max="3537" width="38.5703125" bestFit="1" customWidth="1"/>
    <col min="3538" max="3538" width="29.140625" bestFit="1" customWidth="1"/>
    <col min="3539" max="3539" width="23.5703125" bestFit="1" customWidth="1"/>
    <col min="3540" max="3540" width="46.42578125" bestFit="1" customWidth="1"/>
    <col min="3541" max="3541" width="44" bestFit="1" customWidth="1"/>
    <col min="3542" max="3542" width="41.140625" bestFit="1" customWidth="1"/>
    <col min="3543" max="3543" width="38.42578125" bestFit="1" customWidth="1"/>
    <col min="3544" max="3544" width="19.7109375" bestFit="1" customWidth="1"/>
    <col min="3545" max="3545" width="8.7109375" bestFit="1" customWidth="1"/>
    <col min="3546" max="3546" width="50.140625" bestFit="1" customWidth="1"/>
    <col min="3547" max="3547" width="31.28515625" bestFit="1" customWidth="1"/>
    <col min="3548" max="3548" width="20.7109375" bestFit="1" customWidth="1"/>
    <col min="3549" max="3549" width="44.85546875" bestFit="1" customWidth="1"/>
    <col min="3550" max="3550" width="40.7109375" bestFit="1" customWidth="1"/>
    <col min="3551" max="3551" width="57.85546875" bestFit="1" customWidth="1"/>
    <col min="3552" max="3552" width="38.28515625" bestFit="1" customWidth="1"/>
    <col min="3553" max="3553" width="15.5703125" bestFit="1" customWidth="1"/>
    <col min="3554" max="3554" width="53.140625" bestFit="1" customWidth="1"/>
    <col min="3555" max="3555" width="49.28515625" bestFit="1" customWidth="1"/>
    <col min="3556" max="3556" width="54.140625" bestFit="1" customWidth="1"/>
    <col min="3557" max="3557" width="14.28515625" bestFit="1" customWidth="1"/>
    <col min="3558" max="3558" width="23.85546875" bestFit="1" customWidth="1"/>
    <col min="3559" max="3559" width="55.28515625" bestFit="1" customWidth="1"/>
    <col min="3560" max="3560" width="50.5703125" bestFit="1" customWidth="1"/>
    <col min="3561" max="3561" width="18.140625" bestFit="1" customWidth="1"/>
    <col min="3562" max="3562" width="55" bestFit="1" customWidth="1"/>
    <col min="3563" max="3563" width="36.42578125" bestFit="1" customWidth="1"/>
    <col min="3564" max="3564" width="54" bestFit="1" customWidth="1"/>
    <col min="3565" max="3566" width="41.28515625" bestFit="1" customWidth="1"/>
    <col min="3567" max="3567" width="15.85546875" bestFit="1" customWidth="1"/>
    <col min="3568" max="3568" width="12" bestFit="1" customWidth="1"/>
    <col min="3569" max="3569" width="24" bestFit="1" customWidth="1"/>
    <col min="3570" max="3570" width="45.140625" bestFit="1" customWidth="1"/>
    <col min="3571" max="3571" width="29.140625" bestFit="1" customWidth="1"/>
    <col min="3572" max="3572" width="26.85546875" bestFit="1" customWidth="1"/>
    <col min="3573" max="3573" width="47" bestFit="1" customWidth="1"/>
    <col min="3574" max="3574" width="25.42578125" bestFit="1" customWidth="1"/>
    <col min="3575" max="3575" width="22.7109375" bestFit="1" customWidth="1"/>
    <col min="3576" max="3576" width="47.42578125" bestFit="1" customWidth="1"/>
    <col min="3577" max="3577" width="37.28515625" bestFit="1" customWidth="1"/>
    <col min="3578" max="3578" width="33.42578125" bestFit="1" customWidth="1"/>
    <col min="3579" max="3579" width="27.85546875" bestFit="1" customWidth="1"/>
    <col min="3580" max="3580" width="14" bestFit="1" customWidth="1"/>
    <col min="3581" max="3581" width="29.7109375" bestFit="1" customWidth="1"/>
    <col min="3582" max="3582" width="23.85546875" bestFit="1" customWidth="1"/>
    <col min="3583" max="3583" width="24.7109375" bestFit="1" customWidth="1"/>
    <col min="3584" max="3584" width="40" bestFit="1" customWidth="1"/>
    <col min="3585" max="3585" width="39.85546875" bestFit="1" customWidth="1"/>
    <col min="3586" max="3586" width="50.7109375" bestFit="1" customWidth="1"/>
    <col min="3587" max="3587" width="26.42578125" bestFit="1" customWidth="1"/>
    <col min="3588" max="3588" width="21.7109375" bestFit="1" customWidth="1"/>
    <col min="3589" max="3589" width="44.7109375" bestFit="1" customWidth="1"/>
    <col min="3590" max="3590" width="52.28515625" bestFit="1" customWidth="1"/>
    <col min="3591" max="3591" width="12" bestFit="1" customWidth="1"/>
    <col min="3592" max="3592" width="53.140625" bestFit="1" customWidth="1"/>
    <col min="3593" max="3593" width="22.5703125" bestFit="1" customWidth="1"/>
    <col min="3594" max="3594" width="32.28515625" bestFit="1" customWidth="1"/>
    <col min="3595" max="3595" width="19.85546875" bestFit="1" customWidth="1"/>
    <col min="3596" max="3596" width="54.140625" bestFit="1" customWidth="1"/>
    <col min="3597" max="3597" width="45" bestFit="1" customWidth="1"/>
    <col min="3598" max="3598" width="29.85546875" bestFit="1" customWidth="1"/>
    <col min="3599" max="3599" width="47.42578125" bestFit="1" customWidth="1"/>
    <col min="3600" max="3600" width="24" bestFit="1" customWidth="1"/>
    <col min="3601" max="3601" width="46.42578125" bestFit="1" customWidth="1"/>
    <col min="3602" max="3602" width="56.85546875" bestFit="1" customWidth="1"/>
    <col min="3603" max="3603" width="41.85546875" bestFit="1" customWidth="1"/>
    <col min="3604" max="3604" width="23" bestFit="1" customWidth="1"/>
    <col min="3605" max="3605" width="43.28515625" bestFit="1" customWidth="1"/>
    <col min="3606" max="3606" width="20.28515625" bestFit="1" customWidth="1"/>
    <col min="3607" max="3607" width="22.85546875" bestFit="1" customWidth="1"/>
    <col min="3608" max="3608" width="57.28515625" bestFit="1" customWidth="1"/>
    <col min="3609" max="3609" width="53.28515625" bestFit="1" customWidth="1"/>
    <col min="3610" max="3610" width="54" bestFit="1" customWidth="1"/>
    <col min="3611" max="3611" width="27.5703125" bestFit="1" customWidth="1"/>
    <col min="3612" max="3612" width="43.5703125" bestFit="1" customWidth="1"/>
    <col min="3613" max="3613" width="32.85546875" bestFit="1" customWidth="1"/>
    <col min="3614" max="3614" width="56.7109375" bestFit="1" customWidth="1"/>
    <col min="3615" max="3615" width="31.5703125" bestFit="1" customWidth="1"/>
    <col min="3616" max="3616" width="17.7109375" bestFit="1" customWidth="1"/>
    <col min="3617" max="3617" width="43.140625" bestFit="1" customWidth="1"/>
    <col min="3618" max="3618" width="20.42578125" bestFit="1" customWidth="1"/>
    <col min="3619" max="3619" width="27.140625" bestFit="1" customWidth="1"/>
    <col min="3620" max="3620" width="18.85546875" bestFit="1" customWidth="1"/>
    <col min="3621" max="3621" width="37.5703125" bestFit="1" customWidth="1"/>
    <col min="3622" max="3622" width="52.28515625" bestFit="1" customWidth="1"/>
    <col min="3623" max="3623" width="55.5703125" bestFit="1" customWidth="1"/>
    <col min="3624" max="3624" width="29" bestFit="1" customWidth="1"/>
    <col min="3625" max="3625" width="45.140625" bestFit="1" customWidth="1"/>
    <col min="3626" max="3626" width="55.140625" bestFit="1" customWidth="1"/>
    <col min="3627" max="3627" width="37.28515625" bestFit="1" customWidth="1"/>
    <col min="3628" max="3628" width="24" bestFit="1" customWidth="1"/>
    <col min="3629" max="3629" width="44" bestFit="1" customWidth="1"/>
    <col min="3630" max="3630" width="24.28515625" bestFit="1" customWidth="1"/>
    <col min="3631" max="3631" width="52.42578125" bestFit="1" customWidth="1"/>
    <col min="3632" max="3632" width="44.85546875" bestFit="1" customWidth="1"/>
    <col min="3633" max="3633" width="17.5703125" bestFit="1" customWidth="1"/>
    <col min="3634" max="3634" width="40" bestFit="1" customWidth="1"/>
    <col min="3635" max="3635" width="32" bestFit="1" customWidth="1"/>
    <col min="3636" max="3636" width="28.42578125" bestFit="1" customWidth="1"/>
    <col min="3637" max="3637" width="47.5703125" bestFit="1" customWidth="1"/>
    <col min="3638" max="3638" width="54.5703125" bestFit="1" customWidth="1"/>
    <col min="3639" max="3639" width="53.85546875" bestFit="1" customWidth="1"/>
    <col min="3640" max="3640" width="23.28515625" bestFit="1" customWidth="1"/>
    <col min="3641" max="3641" width="52" bestFit="1" customWidth="1"/>
    <col min="3642" max="3642" width="30.85546875" bestFit="1" customWidth="1"/>
    <col min="3643" max="3643" width="26.7109375" bestFit="1" customWidth="1"/>
    <col min="3644" max="3644" width="51.85546875" bestFit="1" customWidth="1"/>
    <col min="3645" max="3645" width="19.7109375" bestFit="1" customWidth="1"/>
    <col min="3646" max="3646" width="32.7109375" bestFit="1" customWidth="1"/>
    <col min="3647" max="3647" width="29.28515625" bestFit="1" customWidth="1"/>
    <col min="3648" max="3648" width="18.7109375" bestFit="1" customWidth="1"/>
    <col min="3649" max="3649" width="23.42578125" bestFit="1" customWidth="1"/>
    <col min="3650" max="3650" width="10.42578125" bestFit="1" customWidth="1"/>
    <col min="3651" max="3651" width="21.140625" bestFit="1" customWidth="1"/>
    <col min="3652" max="3652" width="27.5703125" bestFit="1" customWidth="1"/>
    <col min="3653" max="3653" width="35.85546875" bestFit="1" customWidth="1"/>
    <col min="3654" max="3654" width="23.42578125" bestFit="1" customWidth="1"/>
    <col min="3655" max="3655" width="18.85546875" bestFit="1" customWidth="1"/>
    <col min="3656" max="3656" width="33.85546875" bestFit="1" customWidth="1"/>
    <col min="3657" max="3657" width="18.28515625" bestFit="1" customWidth="1"/>
    <col min="3658" max="3658" width="14.28515625" bestFit="1" customWidth="1"/>
    <col min="3659" max="3659" width="37" bestFit="1" customWidth="1"/>
    <col min="3660" max="3660" width="22" bestFit="1" customWidth="1"/>
    <col min="3661" max="3661" width="27.42578125" bestFit="1" customWidth="1"/>
    <col min="3662" max="3662" width="31.28515625" bestFit="1" customWidth="1"/>
    <col min="3663" max="3663" width="22.42578125" bestFit="1" customWidth="1"/>
    <col min="3664" max="3664" width="28.5703125" bestFit="1" customWidth="1"/>
    <col min="3665" max="3665" width="36.28515625" bestFit="1" customWidth="1"/>
    <col min="3666" max="3666" width="20.42578125" bestFit="1" customWidth="1"/>
    <col min="3667" max="3667" width="45.85546875" bestFit="1" customWidth="1"/>
    <col min="3668" max="3668" width="36.28515625" bestFit="1" customWidth="1"/>
    <col min="3669" max="3669" width="47.140625" bestFit="1" customWidth="1"/>
    <col min="3670" max="3670" width="54.140625" bestFit="1" customWidth="1"/>
    <col min="3671" max="3671" width="44.28515625" bestFit="1" customWidth="1"/>
    <col min="3672" max="3672" width="12.85546875" bestFit="1" customWidth="1"/>
    <col min="3673" max="3673" width="14.7109375" bestFit="1" customWidth="1"/>
    <col min="3674" max="3674" width="47.5703125" bestFit="1" customWidth="1"/>
    <col min="3675" max="3675" width="31.7109375" bestFit="1" customWidth="1"/>
    <col min="3676" max="3676" width="19.5703125" bestFit="1" customWidth="1"/>
    <col min="3677" max="3677" width="12.28515625" bestFit="1" customWidth="1"/>
    <col min="3678" max="3678" width="17.5703125" bestFit="1" customWidth="1"/>
    <col min="3679" max="3679" width="42.42578125" bestFit="1" customWidth="1"/>
    <col min="3680" max="3680" width="23.28515625" bestFit="1" customWidth="1"/>
    <col min="3681" max="3681" width="37.28515625" bestFit="1" customWidth="1"/>
    <col min="3682" max="3682" width="39.5703125" bestFit="1" customWidth="1"/>
    <col min="3683" max="3683" width="51.140625" bestFit="1" customWidth="1"/>
    <col min="3684" max="3684" width="31.85546875" bestFit="1" customWidth="1"/>
    <col min="3685" max="3685" width="41.85546875" bestFit="1" customWidth="1"/>
    <col min="3686" max="3686" width="50.7109375" bestFit="1" customWidth="1"/>
    <col min="3687" max="3687" width="50.140625" bestFit="1" customWidth="1"/>
    <col min="3688" max="3688" width="25.7109375" bestFit="1" customWidth="1"/>
    <col min="3689" max="3689" width="44.85546875" bestFit="1" customWidth="1"/>
    <col min="3690" max="3690" width="58.28515625" bestFit="1" customWidth="1"/>
    <col min="3691" max="3691" width="21.7109375" bestFit="1" customWidth="1"/>
    <col min="3692" max="3692" width="25.140625" bestFit="1" customWidth="1"/>
    <col min="3693" max="3693" width="18.5703125" bestFit="1" customWidth="1"/>
    <col min="3694" max="3694" width="34" bestFit="1" customWidth="1"/>
    <col min="3695" max="3695" width="21.28515625" bestFit="1" customWidth="1"/>
    <col min="3696" max="3696" width="22.5703125" bestFit="1" customWidth="1"/>
    <col min="3697" max="3697" width="34.85546875" bestFit="1" customWidth="1"/>
    <col min="3698" max="3698" width="50.7109375" bestFit="1" customWidth="1"/>
    <col min="3699" max="3699" width="16.42578125" bestFit="1" customWidth="1"/>
    <col min="3700" max="3700" width="54.28515625" bestFit="1" customWidth="1"/>
    <col min="3701" max="3701" width="50.7109375" bestFit="1" customWidth="1"/>
    <col min="3702" max="3702" width="33.85546875" bestFit="1" customWidth="1"/>
    <col min="3703" max="3703" width="16.85546875" bestFit="1" customWidth="1"/>
    <col min="3704" max="3704" width="46.42578125" bestFit="1" customWidth="1"/>
    <col min="3705" max="3705" width="33" bestFit="1" customWidth="1"/>
    <col min="3706" max="3706" width="54.28515625" bestFit="1" customWidth="1"/>
    <col min="3707" max="3707" width="56.42578125" bestFit="1" customWidth="1"/>
    <col min="3708" max="3708" width="34.140625" bestFit="1" customWidth="1"/>
    <col min="3709" max="3709" width="6.28515625" bestFit="1" customWidth="1"/>
    <col min="3710" max="3710" width="56" bestFit="1" customWidth="1"/>
    <col min="3711" max="3711" width="26.7109375" bestFit="1" customWidth="1"/>
    <col min="3712" max="3712" width="19.5703125" bestFit="1" customWidth="1"/>
    <col min="3713" max="3713" width="25.7109375" bestFit="1" customWidth="1"/>
    <col min="3714" max="3714" width="23.28515625" bestFit="1" customWidth="1"/>
    <col min="3715" max="3715" width="6.140625" bestFit="1" customWidth="1"/>
    <col min="3716" max="3716" width="50.7109375" bestFit="1" customWidth="1"/>
    <col min="3717" max="3717" width="55.5703125" bestFit="1" customWidth="1"/>
    <col min="3718" max="3718" width="58.85546875" bestFit="1" customWidth="1"/>
    <col min="3719" max="3719" width="34" bestFit="1" customWidth="1"/>
    <col min="3720" max="3720" width="26.42578125" bestFit="1" customWidth="1"/>
    <col min="3721" max="3721" width="46.7109375" bestFit="1" customWidth="1"/>
    <col min="3722" max="3722" width="15.28515625" bestFit="1" customWidth="1"/>
    <col min="3723" max="3723" width="35" bestFit="1" customWidth="1"/>
    <col min="3724" max="3724" width="29.7109375" bestFit="1" customWidth="1"/>
    <col min="3725" max="3725" width="35.140625" bestFit="1" customWidth="1"/>
    <col min="3726" max="3726" width="13.7109375" bestFit="1" customWidth="1"/>
    <col min="3727" max="3727" width="37.140625" bestFit="1" customWidth="1"/>
    <col min="3728" max="3728" width="51.7109375" bestFit="1" customWidth="1"/>
    <col min="3729" max="3729" width="37" bestFit="1" customWidth="1"/>
    <col min="3730" max="3730" width="24.28515625" bestFit="1" customWidth="1"/>
    <col min="3731" max="3731" width="17.7109375" bestFit="1" customWidth="1"/>
    <col min="3732" max="3732" width="57.140625" bestFit="1" customWidth="1"/>
    <col min="3733" max="3733" width="36" bestFit="1" customWidth="1"/>
    <col min="3734" max="3734" width="35.42578125" bestFit="1" customWidth="1"/>
    <col min="3735" max="3735" width="29.7109375" bestFit="1" customWidth="1"/>
    <col min="3736" max="3736" width="12.42578125" bestFit="1" customWidth="1"/>
    <col min="3737" max="3737" width="39.140625" bestFit="1" customWidth="1"/>
    <col min="3738" max="3738" width="50.7109375" bestFit="1" customWidth="1"/>
    <col min="3739" max="3739" width="20.140625" bestFit="1" customWidth="1"/>
    <col min="3740" max="3740" width="34.42578125" bestFit="1" customWidth="1"/>
    <col min="3741" max="3741" width="33.28515625" bestFit="1" customWidth="1"/>
    <col min="3742" max="3742" width="16.140625" bestFit="1" customWidth="1"/>
    <col min="3743" max="3743" width="52.7109375" bestFit="1" customWidth="1"/>
    <col min="3744" max="3744" width="21.85546875" bestFit="1" customWidth="1"/>
    <col min="3745" max="3745" width="20.5703125" bestFit="1" customWidth="1"/>
    <col min="3746" max="3746" width="16.7109375" bestFit="1" customWidth="1"/>
    <col min="3747" max="3747" width="41.5703125" bestFit="1" customWidth="1"/>
    <col min="3748" max="3748" width="24.140625" bestFit="1" customWidth="1"/>
    <col min="3749" max="3749" width="41.7109375" bestFit="1" customWidth="1"/>
    <col min="3750" max="3750" width="51.42578125" bestFit="1" customWidth="1"/>
    <col min="3751" max="3751" width="53.5703125" bestFit="1" customWidth="1"/>
    <col min="3752" max="3752" width="35.85546875" bestFit="1" customWidth="1"/>
    <col min="3753" max="3753" width="10.85546875" bestFit="1" customWidth="1"/>
    <col min="3754" max="3754" width="31.42578125" bestFit="1" customWidth="1"/>
    <col min="3755" max="3755" width="12.85546875" bestFit="1" customWidth="1"/>
    <col min="3756" max="3756" width="18" bestFit="1" customWidth="1"/>
    <col min="3757" max="3757" width="57.28515625" bestFit="1" customWidth="1"/>
    <col min="3758" max="3758" width="49.5703125" bestFit="1" customWidth="1"/>
    <col min="3759" max="3759" width="29.7109375" bestFit="1" customWidth="1"/>
    <col min="3760" max="3760" width="46.140625" bestFit="1" customWidth="1"/>
    <col min="3761" max="3761" width="29.42578125" bestFit="1" customWidth="1"/>
    <col min="3762" max="3762" width="57.140625" bestFit="1" customWidth="1"/>
    <col min="3763" max="3763" width="46.28515625" bestFit="1" customWidth="1"/>
    <col min="3764" max="3764" width="27.7109375" bestFit="1" customWidth="1"/>
    <col min="3765" max="3765" width="33.28515625" bestFit="1" customWidth="1"/>
    <col min="3766" max="3766" width="45.42578125" bestFit="1" customWidth="1"/>
    <col min="3767" max="3767" width="24.42578125" bestFit="1" customWidth="1"/>
    <col min="3768" max="3768" width="16.140625" bestFit="1" customWidth="1"/>
    <col min="3769" max="3769" width="22.85546875" bestFit="1" customWidth="1"/>
    <col min="3770" max="3770" width="14.140625" bestFit="1" customWidth="1"/>
    <col min="3771" max="3771" width="11.42578125" bestFit="1" customWidth="1"/>
    <col min="3772" max="3772" width="43.7109375" bestFit="1" customWidth="1"/>
    <col min="3773" max="3773" width="40.5703125" bestFit="1" customWidth="1"/>
    <col min="3774" max="3774" width="43.140625" bestFit="1" customWidth="1"/>
    <col min="3775" max="3775" width="18.140625" bestFit="1" customWidth="1"/>
    <col min="3776" max="3776" width="47" bestFit="1" customWidth="1"/>
    <col min="3777" max="3777" width="54.5703125" bestFit="1" customWidth="1"/>
    <col min="3778" max="3778" width="45" bestFit="1" customWidth="1"/>
    <col min="3779" max="3779" width="17.140625" bestFit="1" customWidth="1"/>
    <col min="3780" max="3780" width="28.140625" bestFit="1" customWidth="1"/>
    <col min="3781" max="3781" width="54.5703125" bestFit="1" customWidth="1"/>
    <col min="3782" max="3782" width="32.140625" bestFit="1" customWidth="1"/>
    <col min="3783" max="3783" width="60.5703125" bestFit="1" customWidth="1"/>
    <col min="3784" max="3784" width="24.7109375" bestFit="1" customWidth="1"/>
    <col min="3785" max="3785" width="28.85546875" bestFit="1" customWidth="1"/>
    <col min="3786" max="3786" width="48" bestFit="1" customWidth="1"/>
    <col min="3787" max="3787" width="51.42578125" bestFit="1" customWidth="1"/>
    <col min="3788" max="3788" width="54.140625" bestFit="1" customWidth="1"/>
    <col min="3789" max="3789" width="38.5703125" bestFit="1" customWidth="1"/>
    <col min="3790" max="3790" width="48" bestFit="1" customWidth="1"/>
    <col min="3791" max="3791" width="59.85546875" bestFit="1" customWidth="1"/>
    <col min="3792" max="3792" width="16" bestFit="1" customWidth="1"/>
    <col min="3793" max="3793" width="15.85546875" bestFit="1" customWidth="1"/>
    <col min="3794" max="3794" width="26.42578125" bestFit="1" customWidth="1"/>
    <col min="3795" max="3795" width="59.28515625" bestFit="1" customWidth="1"/>
    <col min="3796" max="3796" width="38.7109375" bestFit="1" customWidth="1"/>
    <col min="3797" max="3797" width="48" bestFit="1" customWidth="1"/>
    <col min="3798" max="3798" width="27.140625" bestFit="1" customWidth="1"/>
    <col min="3799" max="3799" width="11.28515625" bestFit="1" customWidth="1"/>
    <col min="3800" max="3800" width="35.140625" bestFit="1" customWidth="1"/>
    <col min="3801" max="3801" width="33.5703125" bestFit="1" customWidth="1"/>
    <col min="3802" max="3802" width="28.5703125" bestFit="1" customWidth="1"/>
    <col min="3803" max="3803" width="6.85546875" bestFit="1" customWidth="1"/>
    <col min="3804" max="3804" width="19.7109375" bestFit="1" customWidth="1"/>
    <col min="3805" max="3805" width="34.85546875" bestFit="1" customWidth="1"/>
    <col min="3806" max="3806" width="29" bestFit="1" customWidth="1"/>
    <col min="3807" max="3807" width="40.85546875" bestFit="1" customWidth="1"/>
    <col min="3808" max="3808" width="55.85546875" bestFit="1" customWidth="1"/>
    <col min="3809" max="3809" width="11.140625" bestFit="1" customWidth="1"/>
    <col min="3810" max="3810" width="54.5703125" bestFit="1" customWidth="1"/>
    <col min="3811" max="3811" width="33.85546875" bestFit="1" customWidth="1"/>
    <col min="3812" max="3812" width="12.42578125" bestFit="1" customWidth="1"/>
    <col min="3813" max="3813" width="36.140625" bestFit="1" customWidth="1"/>
    <col min="3814" max="3814" width="7.5703125" bestFit="1" customWidth="1"/>
    <col min="3815" max="3815" width="39.42578125" bestFit="1" customWidth="1"/>
    <col min="3816" max="3816" width="41.85546875" bestFit="1" customWidth="1"/>
    <col min="3817" max="3817" width="48.85546875" bestFit="1" customWidth="1"/>
    <col min="3818" max="3818" width="7.140625" bestFit="1" customWidth="1"/>
    <col min="3819" max="3819" width="51.7109375" bestFit="1" customWidth="1"/>
    <col min="3820" max="3820" width="19.85546875" bestFit="1" customWidth="1"/>
    <col min="3821" max="3821" width="17.28515625" bestFit="1" customWidth="1"/>
    <col min="3822" max="3822" width="35.7109375" bestFit="1" customWidth="1"/>
    <col min="3823" max="3823" width="29.28515625" bestFit="1" customWidth="1"/>
    <col min="3824" max="3824" width="20.85546875" bestFit="1" customWidth="1"/>
    <col min="3825" max="3825" width="40.42578125" bestFit="1" customWidth="1"/>
    <col min="3826" max="3826" width="19.42578125" bestFit="1" customWidth="1"/>
    <col min="3827" max="3827" width="49.42578125" bestFit="1" customWidth="1"/>
    <col min="3828" max="3828" width="33.85546875" bestFit="1" customWidth="1"/>
    <col min="3829" max="3829" width="30.140625" bestFit="1" customWidth="1"/>
    <col min="3830" max="3830" width="34.28515625" bestFit="1" customWidth="1"/>
    <col min="3831" max="3831" width="11.140625" bestFit="1" customWidth="1"/>
    <col min="3832" max="3832" width="22.85546875" bestFit="1" customWidth="1"/>
    <col min="3833" max="3833" width="56" bestFit="1" customWidth="1"/>
    <col min="3834" max="3834" width="30.7109375" bestFit="1" customWidth="1"/>
    <col min="3835" max="3835" width="52.7109375" bestFit="1" customWidth="1"/>
    <col min="3836" max="3836" width="16.42578125" bestFit="1" customWidth="1"/>
    <col min="3837" max="3837" width="32.5703125" bestFit="1" customWidth="1"/>
    <col min="3838" max="3838" width="5.85546875" bestFit="1" customWidth="1"/>
    <col min="3839" max="3839" width="45.7109375" bestFit="1" customWidth="1"/>
    <col min="3840" max="3840" width="56.5703125" bestFit="1" customWidth="1"/>
    <col min="3841" max="3841" width="40.42578125" bestFit="1" customWidth="1"/>
    <col min="3842" max="3842" width="23.140625" bestFit="1" customWidth="1"/>
    <col min="3843" max="3843" width="19.28515625" bestFit="1" customWidth="1"/>
    <col min="3844" max="3844" width="36.140625" bestFit="1" customWidth="1"/>
    <col min="3845" max="3845" width="14.42578125" bestFit="1" customWidth="1"/>
    <col min="3846" max="3846" width="28.42578125" bestFit="1" customWidth="1"/>
    <col min="3847" max="3847" width="11" bestFit="1" customWidth="1"/>
    <col min="3848" max="3848" width="47.140625" bestFit="1" customWidth="1"/>
    <col min="3849" max="3849" width="18.140625" bestFit="1" customWidth="1"/>
    <col min="3850" max="3850" width="18.28515625" bestFit="1" customWidth="1"/>
    <col min="3851" max="3851" width="24.85546875" bestFit="1" customWidth="1"/>
    <col min="3852" max="3852" width="39.5703125" bestFit="1" customWidth="1"/>
    <col min="3853" max="3853" width="51" bestFit="1" customWidth="1"/>
    <col min="3854" max="3854" width="49.5703125" bestFit="1" customWidth="1"/>
    <col min="3855" max="3855" width="25.5703125" bestFit="1" customWidth="1"/>
    <col min="3856" max="3856" width="54" bestFit="1" customWidth="1"/>
    <col min="3857" max="3857" width="21.42578125" bestFit="1" customWidth="1"/>
    <col min="3858" max="3858" width="41.85546875" bestFit="1" customWidth="1"/>
    <col min="3859" max="3859" width="56.28515625" bestFit="1" customWidth="1"/>
    <col min="3860" max="3860" width="31.7109375" bestFit="1" customWidth="1"/>
    <col min="3861" max="3861" width="58.7109375" bestFit="1" customWidth="1"/>
    <col min="3862" max="3862" width="21.5703125" bestFit="1" customWidth="1"/>
    <col min="3863" max="3863" width="30.85546875" bestFit="1" customWidth="1"/>
    <col min="3864" max="3864" width="13.85546875" bestFit="1" customWidth="1"/>
    <col min="3865" max="3865" width="59.140625" bestFit="1" customWidth="1"/>
    <col min="3866" max="3866" width="24.140625" bestFit="1" customWidth="1"/>
    <col min="3867" max="3867" width="47" bestFit="1" customWidth="1"/>
    <col min="3868" max="3868" width="17.5703125" bestFit="1" customWidth="1"/>
    <col min="3869" max="3869" width="55.42578125" bestFit="1" customWidth="1"/>
    <col min="3870" max="3870" width="51" bestFit="1" customWidth="1"/>
    <col min="3871" max="3871" width="47.85546875" bestFit="1" customWidth="1"/>
    <col min="3872" max="3872" width="31.85546875" bestFit="1" customWidth="1"/>
    <col min="3873" max="3873" width="51.5703125" bestFit="1" customWidth="1"/>
    <col min="3874" max="3875" width="21.7109375" bestFit="1" customWidth="1"/>
    <col min="3876" max="3876" width="26.85546875" bestFit="1" customWidth="1"/>
    <col min="3877" max="3877" width="44.85546875" bestFit="1" customWidth="1"/>
    <col min="3878" max="3878" width="49.28515625" bestFit="1" customWidth="1"/>
    <col min="3879" max="3879" width="16.42578125" bestFit="1" customWidth="1"/>
    <col min="3880" max="3880" width="26.28515625" bestFit="1" customWidth="1"/>
    <col min="3881" max="3881" width="41.28515625" bestFit="1" customWidth="1"/>
    <col min="3882" max="3882" width="38.7109375" bestFit="1" customWidth="1"/>
    <col min="3883" max="3883" width="57.140625" bestFit="1" customWidth="1"/>
    <col min="3884" max="3884" width="57.85546875" bestFit="1" customWidth="1"/>
    <col min="3885" max="3885" width="31.7109375" bestFit="1" customWidth="1"/>
    <col min="3886" max="3886" width="45.85546875" bestFit="1" customWidth="1"/>
    <col min="3887" max="3887" width="24.7109375" bestFit="1" customWidth="1"/>
    <col min="3888" max="3888" width="34.7109375" bestFit="1" customWidth="1"/>
    <col min="3889" max="3889" width="41" bestFit="1" customWidth="1"/>
    <col min="3890" max="3890" width="45" bestFit="1" customWidth="1"/>
    <col min="3891" max="3891" width="59.5703125" bestFit="1" customWidth="1"/>
    <col min="3892" max="3892" width="8.85546875" bestFit="1" customWidth="1"/>
    <col min="3893" max="3893" width="23.5703125" bestFit="1" customWidth="1"/>
    <col min="3894" max="3894" width="24.7109375" bestFit="1" customWidth="1"/>
    <col min="3895" max="3895" width="31.42578125" bestFit="1" customWidth="1"/>
    <col min="3896" max="3896" width="31.28515625" bestFit="1" customWidth="1"/>
    <col min="3897" max="3897" width="26.5703125" bestFit="1" customWidth="1"/>
    <col min="3898" max="3898" width="51.42578125" bestFit="1" customWidth="1"/>
    <col min="3899" max="3899" width="60" bestFit="1" customWidth="1"/>
    <col min="3900" max="3900" width="52.7109375" bestFit="1" customWidth="1"/>
    <col min="3901" max="3901" width="20.5703125" bestFit="1" customWidth="1"/>
    <col min="3902" max="3902" width="44.28515625" bestFit="1" customWidth="1"/>
    <col min="3903" max="3903" width="33.28515625" bestFit="1" customWidth="1"/>
    <col min="3904" max="3904" width="9.7109375" bestFit="1" customWidth="1"/>
    <col min="3905" max="3905" width="19.5703125" bestFit="1" customWidth="1"/>
    <col min="3906" max="3906" width="21.140625" bestFit="1" customWidth="1"/>
    <col min="3907" max="3907" width="13.5703125" bestFit="1" customWidth="1"/>
    <col min="3908" max="3908" width="24.42578125" bestFit="1" customWidth="1"/>
    <col min="3909" max="3909" width="55.28515625" bestFit="1" customWidth="1"/>
    <col min="3910" max="3910" width="29.140625" bestFit="1" customWidth="1"/>
    <col min="3911" max="3911" width="48.85546875" bestFit="1" customWidth="1"/>
    <col min="3912" max="3912" width="50.85546875" bestFit="1" customWidth="1"/>
    <col min="3913" max="3913" width="24.5703125" bestFit="1" customWidth="1"/>
    <col min="3914" max="3914" width="7.7109375" bestFit="1" customWidth="1"/>
    <col min="3915" max="3915" width="25" bestFit="1" customWidth="1"/>
    <col min="3916" max="3916" width="44.140625" bestFit="1" customWidth="1"/>
    <col min="3917" max="3917" width="28.5703125" bestFit="1" customWidth="1"/>
    <col min="3918" max="3918" width="51.85546875" bestFit="1" customWidth="1"/>
    <col min="3919" max="3919" width="38.140625" bestFit="1" customWidth="1"/>
    <col min="3920" max="3920" width="31.28515625" bestFit="1" customWidth="1"/>
    <col min="3921" max="3921" width="9.5703125" bestFit="1" customWidth="1"/>
    <col min="3922" max="3922" width="48.85546875" bestFit="1" customWidth="1"/>
    <col min="3923" max="3923" width="42.7109375" bestFit="1" customWidth="1"/>
    <col min="3924" max="3924" width="45.7109375" bestFit="1" customWidth="1"/>
    <col min="3925" max="3925" width="53.7109375" bestFit="1" customWidth="1"/>
    <col min="3926" max="3926" width="53.140625" bestFit="1" customWidth="1"/>
    <col min="3927" max="3927" width="54.7109375" bestFit="1" customWidth="1"/>
    <col min="3928" max="3928" width="30" bestFit="1" customWidth="1"/>
    <col min="3929" max="3929" width="7.42578125" bestFit="1" customWidth="1"/>
    <col min="3930" max="3930" width="30" bestFit="1" customWidth="1"/>
    <col min="3931" max="3931" width="14.28515625" bestFit="1" customWidth="1"/>
    <col min="3932" max="3932" width="27" bestFit="1" customWidth="1"/>
    <col min="3933" max="3933" width="26.5703125" bestFit="1" customWidth="1"/>
    <col min="3934" max="3934" width="22.28515625" bestFit="1" customWidth="1"/>
    <col min="3935" max="3935" width="16.140625" bestFit="1" customWidth="1"/>
    <col min="3936" max="3936" width="28.5703125" bestFit="1" customWidth="1"/>
    <col min="3937" max="3937" width="11" bestFit="1" customWidth="1"/>
    <col min="3938" max="3938" width="23.5703125" bestFit="1" customWidth="1"/>
    <col min="3939" max="3939" width="51.140625" bestFit="1" customWidth="1"/>
    <col min="3940" max="3940" width="53.140625" bestFit="1" customWidth="1"/>
    <col min="3941" max="3941" width="28.42578125" bestFit="1" customWidth="1"/>
    <col min="3942" max="3942" width="43.42578125" bestFit="1" customWidth="1"/>
    <col min="3943" max="3943" width="50.85546875" bestFit="1" customWidth="1"/>
    <col min="3944" max="3944" width="13.140625" bestFit="1" customWidth="1"/>
    <col min="3945" max="3945" width="43" bestFit="1" customWidth="1"/>
    <col min="3946" max="3946" width="17" bestFit="1" customWidth="1"/>
    <col min="3947" max="3947" width="16.85546875" bestFit="1" customWidth="1"/>
    <col min="3948" max="3948" width="49.7109375" bestFit="1" customWidth="1"/>
    <col min="3949" max="3949" width="40.28515625" bestFit="1" customWidth="1"/>
    <col min="3950" max="3950" width="15.28515625" bestFit="1" customWidth="1"/>
    <col min="3951" max="3951" width="26.140625" bestFit="1" customWidth="1"/>
    <col min="3952" max="3952" width="19.7109375" bestFit="1" customWidth="1"/>
    <col min="3953" max="3953" width="29.7109375" bestFit="1" customWidth="1"/>
    <col min="3954" max="3954" width="28.42578125" bestFit="1" customWidth="1"/>
    <col min="3955" max="3955" width="30.42578125" bestFit="1" customWidth="1"/>
    <col min="3956" max="3956" width="11" bestFit="1" customWidth="1"/>
    <col min="3957" max="3957" width="12.5703125" bestFit="1" customWidth="1"/>
    <col min="3958" max="3958" width="48.42578125" bestFit="1" customWidth="1"/>
    <col min="3959" max="3959" width="32.85546875" bestFit="1" customWidth="1"/>
    <col min="3960" max="3960" width="16.42578125" bestFit="1" customWidth="1"/>
    <col min="3961" max="3961" width="20.5703125" bestFit="1" customWidth="1"/>
    <col min="3962" max="3962" width="30.7109375" bestFit="1" customWidth="1"/>
    <col min="3963" max="3963" width="58.42578125" bestFit="1" customWidth="1"/>
    <col min="3964" max="3964" width="55.7109375" bestFit="1" customWidth="1"/>
    <col min="3965" max="3965" width="53.7109375" bestFit="1" customWidth="1"/>
    <col min="3966" max="3966" width="18.7109375" bestFit="1" customWidth="1"/>
    <col min="3967" max="3967" width="50.7109375" bestFit="1" customWidth="1"/>
    <col min="3968" max="3968" width="53.42578125" bestFit="1" customWidth="1"/>
    <col min="3969" max="3969" width="18.28515625" bestFit="1" customWidth="1"/>
    <col min="3970" max="3970" width="48.28515625" bestFit="1" customWidth="1"/>
    <col min="3971" max="3971" width="45.7109375" bestFit="1" customWidth="1"/>
    <col min="3972" max="3972" width="16.5703125" bestFit="1" customWidth="1"/>
    <col min="3973" max="3973" width="8.28515625" bestFit="1" customWidth="1"/>
    <col min="3974" max="3974" width="20" bestFit="1" customWidth="1"/>
    <col min="3975" max="3975" width="14.85546875" bestFit="1" customWidth="1"/>
    <col min="3976" max="3976" width="31.28515625" bestFit="1" customWidth="1"/>
    <col min="3977" max="3977" width="53.7109375" bestFit="1" customWidth="1"/>
    <col min="3978" max="3978" width="13.5703125" bestFit="1" customWidth="1"/>
    <col min="3979" max="3979" width="28.28515625" bestFit="1" customWidth="1"/>
    <col min="3980" max="3980" width="49.28515625" bestFit="1" customWidth="1"/>
    <col min="3981" max="3981" width="40.5703125" bestFit="1" customWidth="1"/>
    <col min="3982" max="3982" width="39.42578125" bestFit="1" customWidth="1"/>
    <col min="3983" max="3983" width="29.42578125" bestFit="1" customWidth="1"/>
    <col min="3984" max="3984" width="23.7109375" bestFit="1" customWidth="1"/>
    <col min="3985" max="3985" width="43.28515625" bestFit="1" customWidth="1"/>
    <col min="3986" max="3986" width="59.28515625" bestFit="1" customWidth="1"/>
    <col min="3987" max="3987" width="43" bestFit="1" customWidth="1"/>
    <col min="3988" max="3988" width="40.5703125" bestFit="1" customWidth="1"/>
    <col min="3989" max="3989" width="58" bestFit="1" customWidth="1"/>
    <col min="3990" max="3990" width="43.5703125" bestFit="1" customWidth="1"/>
    <col min="3991" max="3991" width="30.140625" bestFit="1" customWidth="1"/>
    <col min="3992" max="3992" width="45.42578125" bestFit="1" customWidth="1"/>
    <col min="3993" max="3993" width="32.7109375" bestFit="1" customWidth="1"/>
    <col min="3994" max="3994" width="44.28515625" bestFit="1" customWidth="1"/>
    <col min="3995" max="3995" width="38.28515625" bestFit="1" customWidth="1"/>
    <col min="3996" max="3996" width="11.85546875" bestFit="1" customWidth="1"/>
    <col min="3997" max="3997" width="18.28515625" bestFit="1" customWidth="1"/>
    <col min="3998" max="3998" width="27.140625" bestFit="1" customWidth="1"/>
    <col min="3999" max="3999" width="22.28515625" bestFit="1" customWidth="1"/>
    <col min="4000" max="4000" width="38.85546875" bestFit="1" customWidth="1"/>
    <col min="4001" max="4002" width="53.5703125" bestFit="1" customWidth="1"/>
    <col min="4003" max="4003" width="51.85546875" bestFit="1" customWidth="1"/>
    <col min="4004" max="4004" width="34.85546875" bestFit="1" customWidth="1"/>
    <col min="4005" max="4005" width="32.7109375" bestFit="1" customWidth="1"/>
    <col min="4006" max="4006" width="15.85546875" bestFit="1" customWidth="1"/>
    <col min="4007" max="4007" width="42.7109375" bestFit="1" customWidth="1"/>
    <col min="4008" max="4008" width="18.42578125" bestFit="1" customWidth="1"/>
    <col min="4009" max="4009" width="37.42578125" bestFit="1" customWidth="1"/>
    <col min="4010" max="4010" width="15.85546875" bestFit="1" customWidth="1"/>
    <col min="4011" max="4011" width="46.42578125" bestFit="1" customWidth="1"/>
    <col min="4012" max="4012" width="46.28515625" bestFit="1" customWidth="1"/>
    <col min="4013" max="4013" width="16.7109375" bestFit="1" customWidth="1"/>
    <col min="4014" max="4014" width="34.85546875" bestFit="1" customWidth="1"/>
    <col min="4015" max="4015" width="58.28515625" bestFit="1" customWidth="1"/>
    <col min="4016" max="4016" width="12.42578125" bestFit="1" customWidth="1"/>
    <col min="4017" max="4017" width="51.28515625" bestFit="1" customWidth="1"/>
    <col min="4018" max="4018" width="23.140625" bestFit="1" customWidth="1"/>
    <col min="4019" max="4019" width="15.28515625" bestFit="1" customWidth="1"/>
    <col min="4020" max="4020" width="11" bestFit="1" customWidth="1"/>
    <col min="4021" max="4021" width="56.7109375" bestFit="1" customWidth="1"/>
    <col min="4022" max="4022" width="31.28515625" bestFit="1" customWidth="1"/>
    <col min="4023" max="4023" width="10.5703125" bestFit="1" customWidth="1"/>
    <col min="4024" max="4024" width="43.85546875" bestFit="1" customWidth="1"/>
    <col min="4025" max="4025" width="12.42578125" bestFit="1" customWidth="1"/>
    <col min="4026" max="4026" width="10.140625" bestFit="1" customWidth="1"/>
    <col min="4027" max="4027" width="36" bestFit="1" customWidth="1"/>
    <col min="4028" max="4028" width="33.85546875" bestFit="1" customWidth="1"/>
    <col min="4029" max="4029" width="23.140625" bestFit="1" customWidth="1"/>
    <col min="4030" max="4030" width="28.5703125" bestFit="1" customWidth="1"/>
    <col min="4031" max="4031" width="11.7109375" bestFit="1" customWidth="1"/>
    <col min="4032" max="4032" width="40.85546875" bestFit="1" customWidth="1"/>
    <col min="4033" max="4033" width="16" bestFit="1" customWidth="1"/>
    <col min="4034" max="4034" width="17.42578125" bestFit="1" customWidth="1"/>
    <col min="4035" max="4035" width="24.140625" bestFit="1" customWidth="1"/>
    <col min="4036" max="4036" width="20.42578125" bestFit="1" customWidth="1"/>
    <col min="4037" max="4037" width="53.7109375" bestFit="1" customWidth="1"/>
    <col min="4038" max="4038" width="27.85546875" bestFit="1" customWidth="1"/>
    <col min="4039" max="4039" width="40.85546875" bestFit="1" customWidth="1"/>
    <col min="4040" max="4040" width="16.140625" bestFit="1" customWidth="1"/>
    <col min="4041" max="4041" width="23.28515625" bestFit="1" customWidth="1"/>
    <col min="4042" max="4042" width="34.5703125" bestFit="1" customWidth="1"/>
    <col min="4043" max="4043" width="50.5703125" bestFit="1" customWidth="1"/>
    <col min="4044" max="4044" width="14.5703125" bestFit="1" customWidth="1"/>
    <col min="4045" max="4045" width="48.140625" bestFit="1" customWidth="1"/>
    <col min="4046" max="4046" width="18.5703125" bestFit="1" customWidth="1"/>
    <col min="4047" max="4047" width="49.42578125" bestFit="1" customWidth="1"/>
    <col min="4048" max="4048" width="30" bestFit="1" customWidth="1"/>
    <col min="4049" max="4049" width="12.5703125" bestFit="1" customWidth="1"/>
    <col min="4050" max="4050" width="57.140625" bestFit="1" customWidth="1"/>
    <col min="4051" max="4051" width="29.28515625" bestFit="1" customWidth="1"/>
    <col min="4052" max="4052" width="50" bestFit="1" customWidth="1"/>
    <col min="4053" max="4053" width="44.5703125" bestFit="1" customWidth="1"/>
    <col min="4054" max="4054" width="12.140625" bestFit="1" customWidth="1"/>
    <col min="4055" max="4055" width="64.140625" bestFit="1" customWidth="1"/>
    <col min="4056" max="4056" width="52.42578125" bestFit="1" customWidth="1"/>
    <col min="4057" max="4057" width="48.42578125" bestFit="1" customWidth="1"/>
    <col min="4058" max="4058" width="54.7109375" bestFit="1" customWidth="1"/>
    <col min="4059" max="4059" width="20.140625" bestFit="1" customWidth="1"/>
    <col min="4060" max="4060" width="60.5703125" bestFit="1" customWidth="1"/>
    <col min="4061" max="4061" width="46.42578125" bestFit="1" customWidth="1"/>
    <col min="4062" max="4062" width="12.28515625" bestFit="1" customWidth="1"/>
    <col min="4063" max="4063" width="34.7109375" bestFit="1" customWidth="1"/>
    <col min="4064" max="4064" width="46.42578125" bestFit="1" customWidth="1"/>
    <col min="4065" max="4065" width="23" bestFit="1" customWidth="1"/>
    <col min="4066" max="4066" width="17.42578125" bestFit="1" customWidth="1"/>
    <col min="4067" max="4067" width="18.7109375" bestFit="1" customWidth="1"/>
    <col min="4068" max="4068" width="51.140625" bestFit="1" customWidth="1"/>
    <col min="4069" max="4069" width="55.42578125" bestFit="1" customWidth="1"/>
    <col min="4070" max="4070" width="51" bestFit="1" customWidth="1"/>
    <col min="4071" max="4071" width="20.5703125" bestFit="1" customWidth="1"/>
    <col min="4072" max="4072" width="35.42578125" bestFit="1" customWidth="1"/>
    <col min="4073" max="4073" width="52.28515625" bestFit="1" customWidth="1"/>
    <col min="4074" max="4074" width="16.7109375" bestFit="1" customWidth="1"/>
    <col min="4075" max="4075" width="39.5703125" bestFit="1" customWidth="1"/>
    <col min="4076" max="4076" width="59.7109375" bestFit="1" customWidth="1"/>
    <col min="4077" max="4077" width="50" bestFit="1" customWidth="1"/>
    <col min="4078" max="4078" width="43.7109375" bestFit="1" customWidth="1"/>
    <col min="4079" max="4079" width="62.5703125" bestFit="1" customWidth="1"/>
    <col min="4080" max="4080" width="24.42578125" bestFit="1" customWidth="1"/>
    <col min="4081" max="4081" width="19.140625" bestFit="1" customWidth="1"/>
    <col min="4082" max="4082" width="17.42578125" bestFit="1" customWidth="1"/>
    <col min="4083" max="4083" width="22.5703125" bestFit="1" customWidth="1"/>
    <col min="4084" max="4084" width="18" bestFit="1" customWidth="1"/>
    <col min="4085" max="4085" width="34.140625" bestFit="1" customWidth="1"/>
    <col min="4086" max="4086" width="28.5703125" bestFit="1" customWidth="1"/>
    <col min="4087" max="4087" width="20.7109375" bestFit="1" customWidth="1"/>
    <col min="4088" max="4088" width="39.42578125" bestFit="1" customWidth="1"/>
    <col min="4089" max="4089" width="57.7109375" bestFit="1" customWidth="1"/>
    <col min="4090" max="4090" width="53.7109375" bestFit="1" customWidth="1"/>
    <col min="4091" max="4091" width="21.5703125" bestFit="1" customWidth="1"/>
    <col min="4092" max="4092" width="38.28515625" bestFit="1" customWidth="1"/>
    <col min="4093" max="4093" width="46.140625" bestFit="1" customWidth="1"/>
    <col min="4094" max="4094" width="48.28515625" bestFit="1" customWidth="1"/>
    <col min="4095" max="4095" width="16.28515625" bestFit="1" customWidth="1"/>
    <col min="4096" max="4096" width="44.140625" bestFit="1" customWidth="1"/>
    <col min="4097" max="4097" width="10.85546875" bestFit="1" customWidth="1"/>
    <col min="4098" max="4098" width="54.85546875" bestFit="1" customWidth="1"/>
    <col min="4099" max="4099" width="36.7109375" bestFit="1" customWidth="1"/>
    <col min="4100" max="4100" width="53.140625" bestFit="1" customWidth="1"/>
    <col min="4101" max="4101" width="29.7109375" bestFit="1" customWidth="1"/>
    <col min="4102" max="4102" width="12.85546875" bestFit="1" customWidth="1"/>
    <col min="4103" max="4103" width="11.140625" bestFit="1" customWidth="1"/>
    <col min="4104" max="4104" width="47.140625" bestFit="1" customWidth="1"/>
    <col min="4105" max="4105" width="56.85546875" bestFit="1" customWidth="1"/>
    <col min="4106" max="4106" width="10.7109375" bestFit="1" customWidth="1"/>
  </cols>
  <sheetData>
    <row r="1" spans="1:10" ht="15.75" thickBot="1" x14ac:dyDescent="0.3"/>
    <row r="2" spans="1:10" ht="15.75" thickBot="1" x14ac:dyDescent="0.3">
      <c r="A2" s="6" t="s">
        <v>8410</v>
      </c>
      <c r="B2" s="6" t="s">
        <v>8381</v>
      </c>
      <c r="H2" s="35"/>
      <c r="I2" s="36"/>
      <c r="J2" s="37"/>
    </row>
    <row r="3" spans="1:10" ht="15.75" thickBot="1" x14ac:dyDescent="0.3">
      <c r="A3" s="6" t="s">
        <v>8308</v>
      </c>
      <c r="B3" t="s">
        <v>8221</v>
      </c>
      <c r="C3" t="s">
        <v>8219</v>
      </c>
      <c r="H3" s="16"/>
      <c r="I3" s="23" t="str">
        <f>B3</f>
        <v>failed</v>
      </c>
      <c r="J3" s="14" t="str">
        <f>C3</f>
        <v>successful</v>
      </c>
    </row>
    <row r="4" spans="1:10" ht="15.75" thickBot="1" x14ac:dyDescent="0.3">
      <c r="A4" s="7" t="s">
        <v>2096</v>
      </c>
      <c r="B4" s="8"/>
      <c r="C4" s="8">
        <v>22</v>
      </c>
      <c r="H4" s="13" t="s">
        <v>8413</v>
      </c>
      <c r="I4" s="20">
        <f>AVERAGE(B:B)</f>
        <v>17.721386527141924</v>
      </c>
      <c r="J4" s="17">
        <f>AVERAGE(C:C)</f>
        <v>194.69248395967003</v>
      </c>
    </row>
    <row r="5" spans="1:10" ht="15.75" thickBot="1" x14ac:dyDescent="0.3">
      <c r="A5" s="7" t="s">
        <v>4086</v>
      </c>
      <c r="B5" s="8">
        <v>3</v>
      </c>
      <c r="C5" s="8"/>
      <c r="H5" s="13" t="s">
        <v>8414</v>
      </c>
      <c r="I5" s="21">
        <f>MEDIAN(B:B)</f>
        <v>4</v>
      </c>
      <c r="J5" s="18">
        <f>MEDIAN(C:C)</f>
        <v>62</v>
      </c>
    </row>
    <row r="6" spans="1:10" ht="15.75" thickBot="1" x14ac:dyDescent="0.3">
      <c r="A6" s="7" t="s">
        <v>1530</v>
      </c>
      <c r="B6" s="8"/>
      <c r="C6" s="8">
        <v>141</v>
      </c>
      <c r="H6" s="13" t="s">
        <v>8412</v>
      </c>
      <c r="I6" s="21">
        <f>MIN(B:B)</f>
        <v>0</v>
      </c>
      <c r="J6" s="18">
        <f>MIN(C:C)</f>
        <v>1</v>
      </c>
    </row>
    <row r="7" spans="1:10" ht="15.75" thickBot="1" x14ac:dyDescent="0.3">
      <c r="A7" s="7" t="s">
        <v>211</v>
      </c>
      <c r="B7" s="8">
        <v>0</v>
      </c>
      <c r="C7" s="8"/>
      <c r="H7" s="13" t="s">
        <v>8406</v>
      </c>
      <c r="I7" s="21">
        <f>MAX(B:B)</f>
        <v>1293</v>
      </c>
      <c r="J7" s="18">
        <f>MAX(C:C)</f>
        <v>26457</v>
      </c>
    </row>
    <row r="8" spans="1:10" ht="15.75" thickBot="1" x14ac:dyDescent="0.3">
      <c r="A8" s="7" t="s">
        <v>3931</v>
      </c>
      <c r="B8" s="8">
        <v>12</v>
      </c>
      <c r="C8" s="8"/>
      <c r="H8" s="13" t="s">
        <v>8407</v>
      </c>
      <c r="I8" s="21">
        <f>_xlfn.VAR.P(B:B)</f>
        <v>3775.4854876785889</v>
      </c>
      <c r="J8" s="18">
        <f>_xlfn.VAR.P(C:C)</f>
        <v>713787.39718457242</v>
      </c>
    </row>
    <row r="9" spans="1:10" ht="15.75" thickBot="1" x14ac:dyDescent="0.3">
      <c r="A9" s="7" t="s">
        <v>466</v>
      </c>
      <c r="B9" s="8">
        <v>8</v>
      </c>
      <c r="C9" s="8"/>
      <c r="H9" s="13" t="s">
        <v>8408</v>
      </c>
      <c r="I9" s="22">
        <f>_xlfn.STDEV.P(B:B)</f>
        <v>61.444979352902294</v>
      </c>
      <c r="J9" s="19">
        <f>_xlfn.STDEV.P(C:C)</f>
        <v>844.85939491999045</v>
      </c>
    </row>
    <row r="10" spans="1:10" x14ac:dyDescent="0.25">
      <c r="A10" s="7" t="s">
        <v>1203</v>
      </c>
      <c r="B10" s="8"/>
      <c r="C10" s="8">
        <v>271</v>
      </c>
    </row>
    <row r="11" spans="1:10" x14ac:dyDescent="0.25">
      <c r="A11" s="7" t="s">
        <v>938</v>
      </c>
      <c r="B11" s="8">
        <v>2</v>
      </c>
      <c r="C11" s="8"/>
    </row>
    <row r="12" spans="1:10" x14ac:dyDescent="0.25">
      <c r="A12" s="7" t="s">
        <v>793</v>
      </c>
      <c r="B12" s="8"/>
      <c r="C12" s="8">
        <v>60</v>
      </c>
    </row>
    <row r="13" spans="1:10" x14ac:dyDescent="0.25">
      <c r="A13" s="7" t="s">
        <v>3154</v>
      </c>
      <c r="B13" s="8"/>
      <c r="C13" s="8">
        <v>123</v>
      </c>
    </row>
    <row r="14" spans="1:10" x14ac:dyDescent="0.25">
      <c r="A14" s="7" t="s">
        <v>3119</v>
      </c>
      <c r="B14" s="8">
        <v>1</v>
      </c>
      <c r="C14" s="8"/>
    </row>
    <row r="15" spans="1:10" x14ac:dyDescent="0.25">
      <c r="A15" s="7" t="s">
        <v>2509</v>
      </c>
      <c r="B15" s="8">
        <v>28</v>
      </c>
      <c r="C15" s="8"/>
    </row>
    <row r="16" spans="1:10" x14ac:dyDescent="0.25">
      <c r="A16" s="7" t="s">
        <v>866</v>
      </c>
      <c r="B16" s="8">
        <v>2</v>
      </c>
      <c r="C16" s="8"/>
    </row>
    <row r="17" spans="1:3" x14ac:dyDescent="0.25">
      <c r="A17" s="7" t="s">
        <v>3542</v>
      </c>
      <c r="B17" s="8"/>
      <c r="C17" s="8">
        <v>29</v>
      </c>
    </row>
    <row r="18" spans="1:3" x14ac:dyDescent="0.25">
      <c r="A18" s="7" t="s">
        <v>77</v>
      </c>
      <c r="B18" s="8"/>
      <c r="C18" s="8">
        <v>47</v>
      </c>
    </row>
    <row r="19" spans="1:3" x14ac:dyDescent="0.25">
      <c r="A19" s="7" t="s">
        <v>2751</v>
      </c>
      <c r="B19" s="8">
        <v>0</v>
      </c>
      <c r="C19" s="8"/>
    </row>
    <row r="20" spans="1:3" x14ac:dyDescent="0.25">
      <c r="A20" s="7" t="s">
        <v>2489</v>
      </c>
      <c r="B20" s="8"/>
      <c r="C20" s="8">
        <v>75</v>
      </c>
    </row>
    <row r="21" spans="1:3" x14ac:dyDescent="0.25">
      <c r="A21" s="7" t="s">
        <v>1772</v>
      </c>
      <c r="B21" s="8">
        <v>25</v>
      </c>
      <c r="C21" s="8"/>
    </row>
    <row r="22" spans="1:3" x14ac:dyDescent="0.25">
      <c r="A22" s="7" t="s">
        <v>1727</v>
      </c>
      <c r="B22" s="8">
        <v>16</v>
      </c>
      <c r="C22" s="8"/>
    </row>
    <row r="23" spans="1:3" x14ac:dyDescent="0.25">
      <c r="A23" s="7" t="s">
        <v>3795</v>
      </c>
      <c r="B23" s="8">
        <v>5</v>
      </c>
      <c r="C23" s="8"/>
    </row>
    <row r="24" spans="1:3" x14ac:dyDescent="0.25">
      <c r="A24" s="7" t="s">
        <v>2873</v>
      </c>
      <c r="B24" s="8">
        <v>8</v>
      </c>
      <c r="C24" s="8"/>
    </row>
    <row r="25" spans="1:3" x14ac:dyDescent="0.25">
      <c r="A25" s="7" t="s">
        <v>843</v>
      </c>
      <c r="B25" s="8"/>
      <c r="C25" s="8">
        <v>39</v>
      </c>
    </row>
    <row r="26" spans="1:3" x14ac:dyDescent="0.25">
      <c r="A26" s="7" t="s">
        <v>348</v>
      </c>
      <c r="B26" s="8"/>
      <c r="C26" s="8">
        <v>379</v>
      </c>
    </row>
    <row r="27" spans="1:3" x14ac:dyDescent="0.25">
      <c r="A27" s="7" t="s">
        <v>2881</v>
      </c>
      <c r="B27" s="8">
        <v>0</v>
      </c>
      <c r="C27" s="8"/>
    </row>
    <row r="28" spans="1:3" x14ac:dyDescent="0.25">
      <c r="A28" s="7" t="s">
        <v>822</v>
      </c>
      <c r="B28" s="8"/>
      <c r="C28" s="8">
        <v>78</v>
      </c>
    </row>
    <row r="29" spans="1:3" x14ac:dyDescent="0.25">
      <c r="A29" s="7" t="s">
        <v>1722</v>
      </c>
      <c r="B29" s="8">
        <v>0</v>
      </c>
      <c r="C29" s="8"/>
    </row>
    <row r="30" spans="1:3" x14ac:dyDescent="0.25">
      <c r="A30" s="7" t="s">
        <v>2008</v>
      </c>
      <c r="B30" s="8"/>
      <c r="C30" s="8">
        <v>137</v>
      </c>
    </row>
    <row r="31" spans="1:3" x14ac:dyDescent="0.25">
      <c r="A31" s="7" t="s">
        <v>3311</v>
      </c>
      <c r="B31" s="8"/>
      <c r="C31" s="8">
        <v>45</v>
      </c>
    </row>
    <row r="32" spans="1:3" x14ac:dyDescent="0.25">
      <c r="A32" s="7" t="s">
        <v>1702</v>
      </c>
      <c r="B32" s="8">
        <v>2</v>
      </c>
      <c r="C32" s="8"/>
    </row>
    <row r="33" spans="1:3" x14ac:dyDescent="0.25">
      <c r="A33" s="7" t="s">
        <v>1828</v>
      </c>
      <c r="B33" s="8"/>
      <c r="C33" s="8">
        <v>96</v>
      </c>
    </row>
    <row r="34" spans="1:3" x14ac:dyDescent="0.25">
      <c r="A34" s="7" t="s">
        <v>1423</v>
      </c>
      <c r="B34" s="8">
        <v>2</v>
      </c>
      <c r="C34" s="8"/>
    </row>
    <row r="35" spans="1:3" x14ac:dyDescent="0.25">
      <c r="A35" s="7" t="s">
        <v>2294</v>
      </c>
      <c r="B35" s="8"/>
      <c r="C35" s="8">
        <v>27</v>
      </c>
    </row>
    <row r="36" spans="1:3" x14ac:dyDescent="0.25">
      <c r="A36" s="7" t="s">
        <v>255</v>
      </c>
      <c r="B36" s="8"/>
      <c r="C36" s="8">
        <v>314</v>
      </c>
    </row>
    <row r="37" spans="1:3" x14ac:dyDescent="0.25">
      <c r="A37" s="7" t="s">
        <v>3531</v>
      </c>
      <c r="B37" s="8"/>
      <c r="C37" s="8">
        <v>27</v>
      </c>
    </row>
    <row r="38" spans="1:3" x14ac:dyDescent="0.25">
      <c r="A38" s="7" t="s">
        <v>1504</v>
      </c>
      <c r="B38" s="8"/>
      <c r="C38" s="8">
        <v>71</v>
      </c>
    </row>
    <row r="39" spans="1:3" x14ac:dyDescent="0.25">
      <c r="A39" s="7" t="s">
        <v>3838</v>
      </c>
      <c r="B39" s="8">
        <v>34</v>
      </c>
      <c r="C39" s="8"/>
    </row>
    <row r="40" spans="1:3" x14ac:dyDescent="0.25">
      <c r="A40" s="7" t="s">
        <v>431</v>
      </c>
      <c r="B40" s="8">
        <v>5</v>
      </c>
      <c r="C40" s="8"/>
    </row>
    <row r="41" spans="1:3" x14ac:dyDescent="0.25">
      <c r="A41" s="7" t="s">
        <v>3369</v>
      </c>
      <c r="B41" s="8"/>
      <c r="C41" s="8">
        <v>26</v>
      </c>
    </row>
    <row r="42" spans="1:3" x14ac:dyDescent="0.25">
      <c r="A42" s="7" t="s">
        <v>862</v>
      </c>
      <c r="B42" s="8">
        <v>2</v>
      </c>
      <c r="C42" s="8"/>
    </row>
    <row r="43" spans="1:3" x14ac:dyDescent="0.25">
      <c r="A43" s="7" t="s">
        <v>3804</v>
      </c>
      <c r="B43" s="8">
        <v>9</v>
      </c>
      <c r="C43" s="8"/>
    </row>
    <row r="44" spans="1:3" x14ac:dyDescent="0.25">
      <c r="A44" s="7" t="s">
        <v>1395</v>
      </c>
      <c r="B44" s="8"/>
      <c r="C44" s="8">
        <v>17</v>
      </c>
    </row>
    <row r="45" spans="1:3" x14ac:dyDescent="0.25">
      <c r="A45" s="7" t="s">
        <v>438</v>
      </c>
      <c r="B45" s="8">
        <v>0</v>
      </c>
      <c r="C45" s="8"/>
    </row>
    <row r="46" spans="1:3" x14ac:dyDescent="0.25">
      <c r="A46" s="7" t="s">
        <v>1282</v>
      </c>
      <c r="B46" s="8"/>
      <c r="C46" s="8">
        <v>74</v>
      </c>
    </row>
    <row r="47" spans="1:3" x14ac:dyDescent="0.25">
      <c r="A47" s="7" t="s">
        <v>243</v>
      </c>
      <c r="B47" s="8"/>
      <c r="C47" s="8">
        <v>376</v>
      </c>
    </row>
    <row r="48" spans="1:3" x14ac:dyDescent="0.25">
      <c r="A48" s="7" t="s">
        <v>3693</v>
      </c>
      <c r="B48" s="8"/>
      <c r="C48" s="8">
        <v>78</v>
      </c>
    </row>
    <row r="49" spans="1:3" x14ac:dyDescent="0.25">
      <c r="A49" s="7" t="s">
        <v>3707</v>
      </c>
      <c r="B49" s="8"/>
      <c r="C49" s="8">
        <v>27</v>
      </c>
    </row>
    <row r="50" spans="1:3" x14ac:dyDescent="0.25">
      <c r="A50" s="7" t="s">
        <v>3592</v>
      </c>
      <c r="B50" s="8"/>
      <c r="C50" s="8">
        <v>43</v>
      </c>
    </row>
    <row r="51" spans="1:3" x14ac:dyDescent="0.25">
      <c r="A51" s="7" t="s">
        <v>1382</v>
      </c>
      <c r="B51" s="8"/>
      <c r="C51" s="8">
        <v>73</v>
      </c>
    </row>
    <row r="52" spans="1:3" x14ac:dyDescent="0.25">
      <c r="A52" s="7" t="s">
        <v>2896</v>
      </c>
      <c r="B52" s="8">
        <v>12</v>
      </c>
      <c r="C52" s="8"/>
    </row>
    <row r="53" spans="1:3" x14ac:dyDescent="0.25">
      <c r="A53" s="7" t="s">
        <v>61</v>
      </c>
      <c r="B53" s="8"/>
      <c r="C53" s="8">
        <v>33</v>
      </c>
    </row>
    <row r="54" spans="1:3" x14ac:dyDescent="0.25">
      <c r="A54" s="7" t="s">
        <v>3417</v>
      </c>
      <c r="B54" s="8"/>
      <c r="C54" s="8">
        <v>56</v>
      </c>
    </row>
    <row r="55" spans="1:3" x14ac:dyDescent="0.25">
      <c r="A55" s="7" t="s">
        <v>743</v>
      </c>
      <c r="B55" s="8"/>
      <c r="C55" s="8">
        <v>23</v>
      </c>
    </row>
    <row r="56" spans="1:3" x14ac:dyDescent="0.25">
      <c r="A56" s="7" t="s">
        <v>926</v>
      </c>
      <c r="B56" s="8">
        <v>5</v>
      </c>
      <c r="C56" s="8"/>
    </row>
    <row r="57" spans="1:3" x14ac:dyDescent="0.25">
      <c r="A57" s="7" t="s">
        <v>3272</v>
      </c>
      <c r="B57" s="8"/>
      <c r="C57" s="8">
        <v>145</v>
      </c>
    </row>
    <row r="58" spans="1:3" x14ac:dyDescent="0.25">
      <c r="A58" s="7" t="s">
        <v>3488</v>
      </c>
      <c r="B58" s="8"/>
      <c r="C58" s="8">
        <v>72</v>
      </c>
    </row>
    <row r="59" spans="1:3" x14ac:dyDescent="0.25">
      <c r="A59" s="7" t="s">
        <v>96</v>
      </c>
      <c r="B59" s="8"/>
      <c r="C59" s="8">
        <v>12</v>
      </c>
    </row>
    <row r="60" spans="1:3" x14ac:dyDescent="0.25">
      <c r="A60" s="7" t="s">
        <v>2408</v>
      </c>
      <c r="B60" s="8">
        <v>33</v>
      </c>
      <c r="C60" s="8"/>
    </row>
    <row r="61" spans="1:3" x14ac:dyDescent="0.25">
      <c r="A61" s="7" t="s">
        <v>922</v>
      </c>
      <c r="B61" s="8">
        <v>20</v>
      </c>
      <c r="C61" s="8"/>
    </row>
    <row r="62" spans="1:3" x14ac:dyDescent="0.25">
      <c r="A62" s="7" t="s">
        <v>2478</v>
      </c>
      <c r="B62" s="8"/>
      <c r="C62" s="8">
        <v>79</v>
      </c>
    </row>
    <row r="63" spans="1:3" x14ac:dyDescent="0.25">
      <c r="A63" s="7" t="s">
        <v>2692</v>
      </c>
      <c r="B63" s="8">
        <v>1</v>
      </c>
      <c r="C63" s="8"/>
    </row>
    <row r="64" spans="1:3" x14ac:dyDescent="0.25">
      <c r="A64" s="7" t="s">
        <v>3069</v>
      </c>
      <c r="B64" s="8">
        <v>7</v>
      </c>
      <c r="C64" s="8"/>
    </row>
    <row r="65" spans="1:3" x14ac:dyDescent="0.25">
      <c r="A65" s="7" t="s">
        <v>194</v>
      </c>
      <c r="B65" s="8">
        <v>3</v>
      </c>
      <c r="C65" s="8"/>
    </row>
    <row r="66" spans="1:3" x14ac:dyDescent="0.25">
      <c r="A66" s="7" t="s">
        <v>3407</v>
      </c>
      <c r="B66" s="8"/>
      <c r="C66" s="8">
        <v>18</v>
      </c>
    </row>
    <row r="67" spans="1:3" x14ac:dyDescent="0.25">
      <c r="A67" s="7" t="s">
        <v>3907</v>
      </c>
      <c r="B67" s="8">
        <v>3</v>
      </c>
      <c r="C67" s="8"/>
    </row>
    <row r="68" spans="1:3" x14ac:dyDescent="0.25">
      <c r="A68" s="7" t="s">
        <v>364</v>
      </c>
      <c r="B68" s="8"/>
      <c r="C68" s="8">
        <v>26</v>
      </c>
    </row>
    <row r="69" spans="1:3" x14ac:dyDescent="0.25">
      <c r="A69" s="7" t="s">
        <v>2883</v>
      </c>
      <c r="B69" s="8">
        <v>5</v>
      </c>
      <c r="C69" s="8"/>
    </row>
    <row r="70" spans="1:3" x14ac:dyDescent="0.25">
      <c r="A70" s="7" t="s">
        <v>3678</v>
      </c>
      <c r="B70" s="8"/>
      <c r="C70" s="8">
        <v>18</v>
      </c>
    </row>
    <row r="71" spans="1:3" x14ac:dyDescent="0.25">
      <c r="A71" s="7" t="s">
        <v>95</v>
      </c>
      <c r="B71" s="8"/>
      <c r="C71" s="8">
        <v>15</v>
      </c>
    </row>
    <row r="72" spans="1:3" x14ac:dyDescent="0.25">
      <c r="A72" s="7" t="s">
        <v>2216</v>
      </c>
      <c r="B72" s="8"/>
      <c r="C72" s="8">
        <v>33</v>
      </c>
    </row>
    <row r="73" spans="1:3" x14ac:dyDescent="0.25">
      <c r="A73" s="7" t="s">
        <v>1629</v>
      </c>
      <c r="B73" s="8"/>
      <c r="C73" s="8">
        <v>88</v>
      </c>
    </row>
    <row r="74" spans="1:3" x14ac:dyDescent="0.25">
      <c r="A74" s="7" t="s">
        <v>3802</v>
      </c>
      <c r="B74" s="8">
        <v>2</v>
      </c>
      <c r="C74" s="8"/>
    </row>
    <row r="75" spans="1:3" x14ac:dyDescent="0.25">
      <c r="A75" s="7" t="s">
        <v>56</v>
      </c>
      <c r="B75" s="8"/>
      <c r="C75" s="8">
        <v>52</v>
      </c>
    </row>
    <row r="76" spans="1:3" x14ac:dyDescent="0.25">
      <c r="A76" s="7" t="s">
        <v>1188</v>
      </c>
      <c r="B76" s="8"/>
      <c r="C76" s="8">
        <v>70</v>
      </c>
    </row>
    <row r="77" spans="1:3" x14ac:dyDescent="0.25">
      <c r="A77" s="7" t="s">
        <v>84</v>
      </c>
      <c r="B77" s="8"/>
      <c r="C77" s="8">
        <v>100</v>
      </c>
    </row>
    <row r="78" spans="1:3" x14ac:dyDescent="0.25">
      <c r="A78" s="7" t="s">
        <v>2839</v>
      </c>
      <c r="B78" s="8"/>
      <c r="C78" s="8">
        <v>31</v>
      </c>
    </row>
    <row r="79" spans="1:3" x14ac:dyDescent="0.25">
      <c r="A79" s="7" t="s">
        <v>2836</v>
      </c>
      <c r="B79" s="8"/>
      <c r="C79" s="8">
        <v>11</v>
      </c>
    </row>
    <row r="80" spans="1:3" x14ac:dyDescent="0.25">
      <c r="A80" s="7" t="s">
        <v>3986</v>
      </c>
      <c r="B80" s="8">
        <v>3</v>
      </c>
      <c r="C80" s="8"/>
    </row>
    <row r="81" spans="1:3" x14ac:dyDescent="0.25">
      <c r="A81" s="7" t="s">
        <v>3948</v>
      </c>
      <c r="B81" s="8">
        <v>1</v>
      </c>
      <c r="C81" s="8"/>
    </row>
    <row r="82" spans="1:3" x14ac:dyDescent="0.25">
      <c r="A82" s="7" t="s">
        <v>115</v>
      </c>
      <c r="B82" s="8"/>
      <c r="C82" s="8">
        <v>78</v>
      </c>
    </row>
    <row r="83" spans="1:3" x14ac:dyDescent="0.25">
      <c r="A83" s="7" t="s">
        <v>2258</v>
      </c>
      <c r="B83" s="8"/>
      <c r="C83" s="8">
        <v>169</v>
      </c>
    </row>
    <row r="84" spans="1:3" x14ac:dyDescent="0.25">
      <c r="A84" s="7" t="s">
        <v>3151</v>
      </c>
      <c r="B84" s="8"/>
      <c r="C84" s="8">
        <v>34</v>
      </c>
    </row>
    <row r="85" spans="1:3" x14ac:dyDescent="0.25">
      <c r="A85" s="7" t="s">
        <v>468</v>
      </c>
      <c r="B85" s="8">
        <v>39</v>
      </c>
      <c r="C85" s="8"/>
    </row>
    <row r="86" spans="1:3" x14ac:dyDescent="0.25">
      <c r="A86" s="7" t="s">
        <v>3776</v>
      </c>
      <c r="B86" s="8"/>
      <c r="C86" s="8">
        <v>115</v>
      </c>
    </row>
    <row r="87" spans="1:3" x14ac:dyDescent="0.25">
      <c r="A87" s="7" t="s">
        <v>1763</v>
      </c>
      <c r="B87" s="8"/>
      <c r="C87" s="8">
        <v>25</v>
      </c>
    </row>
    <row r="88" spans="1:3" x14ac:dyDescent="0.25">
      <c r="A88" s="7" t="s">
        <v>3622</v>
      </c>
      <c r="B88" s="8"/>
      <c r="C88" s="8">
        <v>39</v>
      </c>
    </row>
    <row r="89" spans="1:3" x14ac:dyDescent="0.25">
      <c r="A89" s="7" t="s">
        <v>4002</v>
      </c>
      <c r="B89" s="8">
        <v>1</v>
      </c>
      <c r="C89" s="8"/>
    </row>
    <row r="90" spans="1:3" x14ac:dyDescent="0.25">
      <c r="A90" s="7" t="s">
        <v>3210</v>
      </c>
      <c r="B90" s="8"/>
      <c r="C90" s="8">
        <v>60</v>
      </c>
    </row>
    <row r="91" spans="1:3" x14ac:dyDescent="0.25">
      <c r="A91" s="7" t="s">
        <v>1365</v>
      </c>
      <c r="B91" s="8"/>
      <c r="C91" s="8">
        <v>144</v>
      </c>
    </row>
    <row r="92" spans="1:3" x14ac:dyDescent="0.25">
      <c r="A92" s="7" t="s">
        <v>1289</v>
      </c>
      <c r="B92" s="8"/>
      <c r="C92" s="8">
        <v>61</v>
      </c>
    </row>
    <row r="93" spans="1:3" x14ac:dyDescent="0.25">
      <c r="A93" s="7" t="s">
        <v>2784</v>
      </c>
      <c r="B93" s="8"/>
      <c r="C93" s="8">
        <v>108</v>
      </c>
    </row>
    <row r="94" spans="1:3" x14ac:dyDescent="0.25">
      <c r="A94" s="7" t="s">
        <v>3505</v>
      </c>
      <c r="B94" s="8"/>
      <c r="C94" s="8">
        <v>29</v>
      </c>
    </row>
    <row r="95" spans="1:3" x14ac:dyDescent="0.25">
      <c r="A95" s="7" t="s">
        <v>524</v>
      </c>
      <c r="B95" s="8"/>
      <c r="C95" s="8">
        <v>84</v>
      </c>
    </row>
    <row r="96" spans="1:3" x14ac:dyDescent="0.25">
      <c r="A96" s="7" t="s">
        <v>540</v>
      </c>
      <c r="B96" s="8"/>
      <c r="C96" s="8">
        <v>20</v>
      </c>
    </row>
    <row r="97" spans="1:3" x14ac:dyDescent="0.25">
      <c r="A97" s="7" t="s">
        <v>2317</v>
      </c>
      <c r="B97" s="8"/>
      <c r="C97" s="8">
        <v>200</v>
      </c>
    </row>
    <row r="98" spans="1:3" x14ac:dyDescent="0.25">
      <c r="A98" s="7" t="s">
        <v>2163</v>
      </c>
      <c r="B98" s="8"/>
      <c r="C98" s="8">
        <v>58</v>
      </c>
    </row>
    <row r="99" spans="1:3" x14ac:dyDescent="0.25">
      <c r="A99" s="7" t="s">
        <v>2908</v>
      </c>
      <c r="B99" s="8">
        <v>5</v>
      </c>
      <c r="C99" s="8"/>
    </row>
    <row r="100" spans="1:3" x14ac:dyDescent="0.25">
      <c r="A100" s="7" t="s">
        <v>3853</v>
      </c>
      <c r="B100" s="8">
        <v>1</v>
      </c>
      <c r="C100" s="8"/>
    </row>
    <row r="101" spans="1:3" x14ac:dyDescent="0.25">
      <c r="A101" s="7" t="s">
        <v>3086</v>
      </c>
      <c r="B101" s="8">
        <v>3</v>
      </c>
      <c r="C101" s="8"/>
    </row>
    <row r="102" spans="1:3" x14ac:dyDescent="0.25">
      <c r="A102" s="7" t="s">
        <v>1714</v>
      </c>
      <c r="B102" s="8">
        <v>1</v>
      </c>
      <c r="C102" s="8"/>
    </row>
    <row r="103" spans="1:3" x14ac:dyDescent="0.25">
      <c r="A103" s="7" t="s">
        <v>3679</v>
      </c>
      <c r="B103" s="8"/>
      <c r="C103" s="8">
        <v>67</v>
      </c>
    </row>
    <row r="104" spans="1:3" x14ac:dyDescent="0.25">
      <c r="A104" s="7" t="s">
        <v>3454</v>
      </c>
      <c r="B104" s="8"/>
      <c r="C104" s="8">
        <v>69</v>
      </c>
    </row>
    <row r="105" spans="1:3" x14ac:dyDescent="0.25">
      <c r="A105" s="7" t="s">
        <v>2111</v>
      </c>
      <c r="B105" s="8"/>
      <c r="C105" s="8">
        <v>38</v>
      </c>
    </row>
    <row r="106" spans="1:3" x14ac:dyDescent="0.25">
      <c r="A106" s="7" t="s">
        <v>583</v>
      </c>
      <c r="B106" s="8">
        <v>0</v>
      </c>
      <c r="C106" s="8"/>
    </row>
    <row r="107" spans="1:3" x14ac:dyDescent="0.25">
      <c r="A107" s="7" t="s">
        <v>3265</v>
      </c>
      <c r="B107" s="8"/>
      <c r="C107" s="8">
        <v>63</v>
      </c>
    </row>
    <row r="108" spans="1:3" x14ac:dyDescent="0.25">
      <c r="A108" s="7" t="s">
        <v>3230</v>
      </c>
      <c r="B108" s="8"/>
      <c r="C108" s="8">
        <v>37</v>
      </c>
    </row>
    <row r="109" spans="1:3" x14ac:dyDescent="0.25">
      <c r="A109" s="7" t="s">
        <v>36</v>
      </c>
      <c r="B109" s="8"/>
      <c r="C109" s="8">
        <v>68</v>
      </c>
    </row>
    <row r="110" spans="1:3" x14ac:dyDescent="0.25">
      <c r="A110" s="7" t="s">
        <v>234</v>
      </c>
      <c r="B110" s="8">
        <v>7</v>
      </c>
      <c r="C110" s="8"/>
    </row>
    <row r="111" spans="1:3" x14ac:dyDescent="0.25">
      <c r="A111" s="7" t="s">
        <v>2620</v>
      </c>
      <c r="B111" s="8"/>
      <c r="C111" s="8">
        <v>1251</v>
      </c>
    </row>
    <row r="112" spans="1:3" x14ac:dyDescent="0.25">
      <c r="A112" s="7" t="s">
        <v>2878</v>
      </c>
      <c r="B112" s="8">
        <v>4</v>
      </c>
      <c r="C112" s="8"/>
    </row>
    <row r="113" spans="1:3" x14ac:dyDescent="0.25">
      <c r="A113" s="7" t="s">
        <v>303</v>
      </c>
      <c r="B113" s="8"/>
      <c r="C113" s="8">
        <v>108</v>
      </c>
    </row>
    <row r="114" spans="1:3" x14ac:dyDescent="0.25">
      <c r="A114" s="7" t="s">
        <v>2310</v>
      </c>
      <c r="B114" s="8"/>
      <c r="C114" s="8">
        <v>107</v>
      </c>
    </row>
    <row r="115" spans="1:3" x14ac:dyDescent="0.25">
      <c r="A115" s="7" t="s">
        <v>765</v>
      </c>
      <c r="B115" s="8">
        <v>0</v>
      </c>
      <c r="C115" s="8"/>
    </row>
    <row r="116" spans="1:3" x14ac:dyDescent="0.25">
      <c r="A116" s="7" t="s">
        <v>1026</v>
      </c>
      <c r="B116" s="8"/>
      <c r="C116" s="8">
        <v>1071</v>
      </c>
    </row>
    <row r="117" spans="1:3" x14ac:dyDescent="0.25">
      <c r="A117" s="7" t="s">
        <v>3760</v>
      </c>
      <c r="B117" s="8"/>
      <c r="C117" s="8">
        <v>77</v>
      </c>
    </row>
    <row r="118" spans="1:3" x14ac:dyDescent="0.25">
      <c r="A118" s="7" t="s">
        <v>3391</v>
      </c>
      <c r="B118" s="8"/>
      <c r="C118" s="8">
        <v>12</v>
      </c>
    </row>
    <row r="119" spans="1:3" x14ac:dyDescent="0.25">
      <c r="A119" s="7" t="s">
        <v>3057</v>
      </c>
      <c r="B119" s="8">
        <v>0</v>
      </c>
      <c r="C119" s="8"/>
    </row>
    <row r="120" spans="1:3" x14ac:dyDescent="0.25">
      <c r="A120" s="7" t="s">
        <v>1430</v>
      </c>
      <c r="B120" s="8">
        <v>0</v>
      </c>
      <c r="C120" s="8"/>
    </row>
    <row r="121" spans="1:3" x14ac:dyDescent="0.25">
      <c r="A121" s="7" t="s">
        <v>2526</v>
      </c>
      <c r="B121" s="8"/>
      <c r="C121" s="8">
        <v>33</v>
      </c>
    </row>
    <row r="122" spans="1:3" x14ac:dyDescent="0.25">
      <c r="A122" s="7" t="s">
        <v>3076</v>
      </c>
      <c r="B122" s="8">
        <v>50</v>
      </c>
      <c r="C122" s="8"/>
    </row>
    <row r="123" spans="1:3" x14ac:dyDescent="0.25">
      <c r="A123" s="7" t="s">
        <v>914</v>
      </c>
      <c r="B123" s="8">
        <v>24</v>
      </c>
      <c r="C123" s="8"/>
    </row>
    <row r="124" spans="1:3" x14ac:dyDescent="0.25">
      <c r="A124" s="7" t="s">
        <v>2849</v>
      </c>
      <c r="B124" s="8">
        <v>1</v>
      </c>
      <c r="C124" s="8"/>
    </row>
    <row r="125" spans="1:3" x14ac:dyDescent="0.25">
      <c r="A125" s="7" t="s">
        <v>3321</v>
      </c>
      <c r="B125" s="8"/>
      <c r="C125" s="8">
        <v>15</v>
      </c>
    </row>
    <row r="126" spans="1:3" x14ac:dyDescent="0.25">
      <c r="A126" s="7" t="s">
        <v>3806</v>
      </c>
      <c r="B126" s="8"/>
      <c r="C126" s="8">
        <v>38</v>
      </c>
    </row>
    <row r="127" spans="1:3" x14ac:dyDescent="0.25">
      <c r="A127" s="7" t="s">
        <v>1110</v>
      </c>
      <c r="B127" s="8">
        <v>3</v>
      </c>
      <c r="C127" s="8"/>
    </row>
    <row r="128" spans="1:3" x14ac:dyDescent="0.25">
      <c r="A128" s="7" t="s">
        <v>2606</v>
      </c>
      <c r="B128" s="8"/>
      <c r="C128" s="8">
        <v>385</v>
      </c>
    </row>
    <row r="129" spans="1:3" x14ac:dyDescent="0.25">
      <c r="A129" s="7" t="s">
        <v>3550</v>
      </c>
      <c r="B129" s="8"/>
      <c r="C129" s="8">
        <v>25</v>
      </c>
    </row>
    <row r="130" spans="1:3" x14ac:dyDescent="0.25">
      <c r="A130" s="7" t="s">
        <v>3545</v>
      </c>
      <c r="B130" s="8"/>
      <c r="C130" s="8">
        <v>19</v>
      </c>
    </row>
    <row r="131" spans="1:3" x14ac:dyDescent="0.25">
      <c r="A131" s="7" t="s">
        <v>1550</v>
      </c>
      <c r="B131" s="8">
        <v>6</v>
      </c>
      <c r="C131" s="8"/>
    </row>
    <row r="132" spans="1:3" x14ac:dyDescent="0.25">
      <c r="A132" s="7" t="s">
        <v>3489</v>
      </c>
      <c r="B132" s="8"/>
      <c r="C132" s="8">
        <v>27</v>
      </c>
    </row>
    <row r="133" spans="1:3" x14ac:dyDescent="0.25">
      <c r="A133" s="7" t="s">
        <v>13</v>
      </c>
      <c r="B133" s="8"/>
      <c r="C133" s="8">
        <v>75</v>
      </c>
    </row>
    <row r="134" spans="1:3" x14ac:dyDescent="0.25">
      <c r="A134" s="7" t="s">
        <v>1185</v>
      </c>
      <c r="B134" s="8"/>
      <c r="C134" s="8">
        <v>375</v>
      </c>
    </row>
    <row r="135" spans="1:3" x14ac:dyDescent="0.25">
      <c r="A135" s="7" t="s">
        <v>4029</v>
      </c>
      <c r="B135" s="8">
        <v>94</v>
      </c>
      <c r="C135" s="8"/>
    </row>
    <row r="136" spans="1:3" x14ac:dyDescent="0.25">
      <c r="A136" s="7" t="s">
        <v>1757</v>
      </c>
      <c r="B136" s="8"/>
      <c r="C136" s="8">
        <v>120</v>
      </c>
    </row>
    <row r="137" spans="1:3" x14ac:dyDescent="0.25">
      <c r="A137" s="7" t="s">
        <v>907</v>
      </c>
      <c r="B137" s="8">
        <v>0</v>
      </c>
      <c r="C137" s="8"/>
    </row>
    <row r="138" spans="1:3" x14ac:dyDescent="0.25">
      <c r="A138" s="7" t="s">
        <v>2239</v>
      </c>
      <c r="B138" s="8"/>
      <c r="C138" s="8">
        <v>79</v>
      </c>
    </row>
    <row r="139" spans="1:3" x14ac:dyDescent="0.25">
      <c r="A139" s="7" t="s">
        <v>4032</v>
      </c>
      <c r="B139" s="8">
        <v>17</v>
      </c>
      <c r="C139" s="8"/>
    </row>
    <row r="140" spans="1:3" x14ac:dyDescent="0.25">
      <c r="A140" s="7" t="s">
        <v>3328</v>
      </c>
      <c r="B140" s="8"/>
      <c r="C140" s="8">
        <v>9</v>
      </c>
    </row>
    <row r="141" spans="1:3" x14ac:dyDescent="0.25">
      <c r="A141" s="7" t="s">
        <v>1405</v>
      </c>
      <c r="B141" s="8">
        <v>5</v>
      </c>
      <c r="C141" s="8"/>
    </row>
    <row r="142" spans="1:3" x14ac:dyDescent="0.25">
      <c r="A142" s="7" t="s">
        <v>791</v>
      </c>
      <c r="B142" s="8"/>
      <c r="C142" s="8">
        <v>156</v>
      </c>
    </row>
    <row r="143" spans="1:3" x14ac:dyDescent="0.25">
      <c r="A143" s="7" t="s">
        <v>16</v>
      </c>
      <c r="B143" s="8"/>
      <c r="C143" s="8">
        <v>41</v>
      </c>
    </row>
    <row r="144" spans="1:3" x14ac:dyDescent="0.25">
      <c r="A144" s="7" t="s">
        <v>1476</v>
      </c>
      <c r="B144" s="8"/>
      <c r="C144" s="8">
        <v>441</v>
      </c>
    </row>
    <row r="145" spans="1:3" x14ac:dyDescent="0.25">
      <c r="A145" s="7" t="s">
        <v>197</v>
      </c>
      <c r="B145" s="8">
        <v>0</v>
      </c>
      <c r="C145" s="8"/>
    </row>
    <row r="146" spans="1:3" x14ac:dyDescent="0.25">
      <c r="A146" s="7" t="s">
        <v>473</v>
      </c>
      <c r="B146" s="8">
        <v>5</v>
      </c>
      <c r="C146" s="8"/>
    </row>
    <row r="147" spans="1:3" x14ac:dyDescent="0.25">
      <c r="A147" s="7" t="s">
        <v>2124</v>
      </c>
      <c r="B147" s="8">
        <v>5</v>
      </c>
      <c r="C147" s="8"/>
    </row>
    <row r="148" spans="1:3" x14ac:dyDescent="0.25">
      <c r="A148" s="7" t="s">
        <v>699</v>
      </c>
      <c r="B148" s="8">
        <v>29</v>
      </c>
      <c r="C148" s="8"/>
    </row>
    <row r="149" spans="1:3" x14ac:dyDescent="0.25">
      <c r="A149" s="7" t="s">
        <v>2015</v>
      </c>
      <c r="B149" s="8"/>
      <c r="C149" s="8">
        <v>26457</v>
      </c>
    </row>
    <row r="150" spans="1:3" x14ac:dyDescent="0.25">
      <c r="A150" s="7" t="s">
        <v>1143</v>
      </c>
      <c r="B150" s="8">
        <v>0</v>
      </c>
      <c r="C150" s="8"/>
    </row>
    <row r="151" spans="1:3" x14ac:dyDescent="0.25">
      <c r="A151" s="7" t="s">
        <v>357</v>
      </c>
      <c r="B151" s="8"/>
      <c r="C151" s="8">
        <v>97</v>
      </c>
    </row>
    <row r="152" spans="1:3" x14ac:dyDescent="0.25">
      <c r="A152" s="7" t="s">
        <v>2078</v>
      </c>
      <c r="B152" s="8"/>
      <c r="C152" s="8">
        <v>188</v>
      </c>
    </row>
    <row r="153" spans="1:3" x14ac:dyDescent="0.25">
      <c r="A153" s="7" t="s">
        <v>4098</v>
      </c>
      <c r="B153" s="8">
        <v>6</v>
      </c>
      <c r="C153" s="8"/>
    </row>
    <row r="154" spans="1:3" x14ac:dyDescent="0.25">
      <c r="A154" s="7" t="s">
        <v>1901</v>
      </c>
      <c r="B154" s="8"/>
      <c r="C154" s="8">
        <v>54</v>
      </c>
    </row>
    <row r="155" spans="1:3" x14ac:dyDescent="0.25">
      <c r="A155" s="7" t="s">
        <v>1212</v>
      </c>
      <c r="B155" s="8"/>
      <c r="C155" s="8">
        <v>6</v>
      </c>
    </row>
    <row r="156" spans="1:3" x14ac:dyDescent="0.25">
      <c r="A156" s="7" t="s">
        <v>727</v>
      </c>
      <c r="B156" s="8"/>
      <c r="C156" s="8">
        <v>35</v>
      </c>
    </row>
    <row r="157" spans="1:3" x14ac:dyDescent="0.25">
      <c r="A157" s="7" t="s">
        <v>3233</v>
      </c>
      <c r="B157" s="8"/>
      <c r="C157" s="8">
        <v>61</v>
      </c>
    </row>
    <row r="158" spans="1:3" x14ac:dyDescent="0.25">
      <c r="A158" s="7" t="s">
        <v>175</v>
      </c>
      <c r="B158" s="8">
        <v>0</v>
      </c>
      <c r="C158" s="8"/>
    </row>
    <row r="159" spans="1:3" x14ac:dyDescent="0.25">
      <c r="A159" s="7" t="s">
        <v>1472</v>
      </c>
      <c r="B159" s="8"/>
      <c r="C159" s="8">
        <v>343</v>
      </c>
    </row>
    <row r="160" spans="1:3" x14ac:dyDescent="0.25">
      <c r="A160" s="7" t="s">
        <v>383</v>
      </c>
      <c r="B160" s="8"/>
      <c r="C160" s="8">
        <v>22</v>
      </c>
    </row>
    <row r="161" spans="1:3" x14ac:dyDescent="0.25">
      <c r="A161" s="7" t="s">
        <v>1531</v>
      </c>
      <c r="B161" s="8"/>
      <c r="C161" s="8">
        <v>874</v>
      </c>
    </row>
    <row r="162" spans="1:3" x14ac:dyDescent="0.25">
      <c r="A162" s="7" t="s">
        <v>2972</v>
      </c>
      <c r="B162" s="8"/>
      <c r="C162" s="8">
        <v>17</v>
      </c>
    </row>
    <row r="163" spans="1:3" x14ac:dyDescent="0.25">
      <c r="A163" s="7" t="s">
        <v>1606</v>
      </c>
      <c r="B163" s="8"/>
      <c r="C163" s="8">
        <v>44</v>
      </c>
    </row>
    <row r="164" spans="1:3" x14ac:dyDescent="0.25">
      <c r="A164" s="7" t="s">
        <v>2998</v>
      </c>
      <c r="B164" s="8"/>
      <c r="C164" s="8">
        <v>433</v>
      </c>
    </row>
    <row r="165" spans="1:3" x14ac:dyDescent="0.25">
      <c r="A165" s="7" t="s">
        <v>1364</v>
      </c>
      <c r="B165" s="8"/>
      <c r="C165" s="8">
        <v>5</v>
      </c>
    </row>
    <row r="166" spans="1:3" x14ac:dyDescent="0.25">
      <c r="A166" s="7" t="s">
        <v>1485</v>
      </c>
      <c r="B166" s="8">
        <v>0</v>
      </c>
      <c r="C166" s="8"/>
    </row>
    <row r="167" spans="1:3" x14ac:dyDescent="0.25">
      <c r="A167" s="7" t="s">
        <v>751</v>
      </c>
      <c r="B167" s="8"/>
      <c r="C167" s="8">
        <v>59</v>
      </c>
    </row>
    <row r="168" spans="1:3" x14ac:dyDescent="0.25">
      <c r="A168" s="7" t="s">
        <v>3188</v>
      </c>
      <c r="B168" s="8">
        <v>9</v>
      </c>
      <c r="C168" s="8"/>
    </row>
    <row r="169" spans="1:3" x14ac:dyDescent="0.25">
      <c r="A169" s="7" t="s">
        <v>3516</v>
      </c>
      <c r="B169" s="8"/>
      <c r="C169" s="8">
        <v>13</v>
      </c>
    </row>
    <row r="170" spans="1:3" x14ac:dyDescent="0.25">
      <c r="A170" s="7" t="s">
        <v>367</v>
      </c>
      <c r="B170" s="8"/>
      <c r="C170" s="8">
        <v>134</v>
      </c>
    </row>
    <row r="171" spans="1:3" x14ac:dyDescent="0.25">
      <c r="A171" s="7" t="s">
        <v>3227</v>
      </c>
      <c r="B171" s="8"/>
      <c r="C171" s="8">
        <v>30</v>
      </c>
    </row>
    <row r="172" spans="1:3" x14ac:dyDescent="0.25">
      <c r="A172" s="7" t="s">
        <v>4088</v>
      </c>
      <c r="B172" s="8">
        <v>1</v>
      </c>
      <c r="C172" s="8"/>
    </row>
    <row r="173" spans="1:3" x14ac:dyDescent="0.25">
      <c r="A173" s="7" t="s">
        <v>769</v>
      </c>
      <c r="B173" s="8">
        <v>0</v>
      </c>
      <c r="C173" s="8"/>
    </row>
    <row r="174" spans="1:3" x14ac:dyDescent="0.25">
      <c r="A174" s="7" t="s">
        <v>2801</v>
      </c>
      <c r="B174" s="8"/>
      <c r="C174" s="8">
        <v>13</v>
      </c>
    </row>
    <row r="175" spans="1:3" x14ac:dyDescent="0.25">
      <c r="A175" s="7" t="s">
        <v>3981</v>
      </c>
      <c r="B175" s="8">
        <v>19</v>
      </c>
      <c r="C175" s="8"/>
    </row>
    <row r="176" spans="1:3" x14ac:dyDescent="0.25">
      <c r="A176" s="7" t="s">
        <v>1363</v>
      </c>
      <c r="B176" s="8"/>
      <c r="C176" s="8">
        <v>25</v>
      </c>
    </row>
    <row r="177" spans="1:3" x14ac:dyDescent="0.25">
      <c r="A177" s="7" t="s">
        <v>3863</v>
      </c>
      <c r="B177" s="8">
        <v>2</v>
      </c>
      <c r="C177" s="8"/>
    </row>
    <row r="178" spans="1:3" x14ac:dyDescent="0.25">
      <c r="A178" s="7" t="s">
        <v>3825</v>
      </c>
      <c r="B178" s="8"/>
      <c r="C178" s="8">
        <v>28</v>
      </c>
    </row>
    <row r="179" spans="1:3" x14ac:dyDescent="0.25">
      <c r="A179" s="7" t="s">
        <v>919</v>
      </c>
      <c r="B179" s="8">
        <v>10</v>
      </c>
      <c r="C179" s="8"/>
    </row>
    <row r="180" spans="1:3" x14ac:dyDescent="0.25">
      <c r="A180" s="7" t="s">
        <v>2581</v>
      </c>
      <c r="B180" s="8">
        <v>11</v>
      </c>
      <c r="C180" s="8"/>
    </row>
    <row r="181" spans="1:3" x14ac:dyDescent="0.25">
      <c r="A181" s="7" t="s">
        <v>1146</v>
      </c>
      <c r="B181" s="8">
        <v>1</v>
      </c>
      <c r="C181" s="8"/>
    </row>
    <row r="182" spans="1:3" x14ac:dyDescent="0.25">
      <c r="A182" s="7" t="s">
        <v>3985</v>
      </c>
      <c r="B182" s="8">
        <v>0</v>
      </c>
      <c r="C182" s="8"/>
    </row>
    <row r="183" spans="1:3" x14ac:dyDescent="0.25">
      <c r="A183" s="7" t="s">
        <v>191</v>
      </c>
      <c r="B183" s="8">
        <v>5</v>
      </c>
      <c r="C183" s="8"/>
    </row>
    <row r="184" spans="1:3" x14ac:dyDescent="0.25">
      <c r="A184" s="7" t="s">
        <v>4108</v>
      </c>
      <c r="B184" s="8">
        <v>1</v>
      </c>
      <c r="C184" s="8"/>
    </row>
    <row r="185" spans="1:3" x14ac:dyDescent="0.25">
      <c r="A185" s="7" t="s">
        <v>2915</v>
      </c>
      <c r="B185" s="8">
        <v>3</v>
      </c>
      <c r="C185" s="8"/>
    </row>
    <row r="186" spans="1:3" x14ac:dyDescent="0.25">
      <c r="A186" s="7" t="s">
        <v>2764</v>
      </c>
      <c r="B186" s="8">
        <v>4</v>
      </c>
      <c r="C186" s="8"/>
    </row>
    <row r="187" spans="1:3" x14ac:dyDescent="0.25">
      <c r="A187" s="7" t="s">
        <v>3308</v>
      </c>
      <c r="B187" s="8"/>
      <c r="C187" s="8">
        <v>57</v>
      </c>
    </row>
    <row r="188" spans="1:3" x14ac:dyDescent="0.25">
      <c r="A188" s="7" t="s">
        <v>3379</v>
      </c>
      <c r="B188" s="8"/>
      <c r="C188" s="8">
        <v>28</v>
      </c>
    </row>
    <row r="189" spans="1:3" x14ac:dyDescent="0.25">
      <c r="A189" s="7" t="s">
        <v>3562</v>
      </c>
      <c r="B189" s="8"/>
      <c r="C189" s="8">
        <v>25</v>
      </c>
    </row>
    <row r="190" spans="1:3" x14ac:dyDescent="0.25">
      <c r="A190" s="7" t="s">
        <v>2717</v>
      </c>
      <c r="B190" s="8"/>
      <c r="C190" s="8">
        <v>325</v>
      </c>
    </row>
    <row r="191" spans="1:3" x14ac:dyDescent="0.25">
      <c r="A191" s="7" t="s">
        <v>3092</v>
      </c>
      <c r="B191" s="8">
        <v>21</v>
      </c>
      <c r="C191" s="8"/>
    </row>
    <row r="192" spans="1:3" x14ac:dyDescent="0.25">
      <c r="A192" s="7" t="s">
        <v>3028</v>
      </c>
      <c r="B192" s="8"/>
      <c r="C192" s="8">
        <v>99</v>
      </c>
    </row>
    <row r="193" spans="1:3" x14ac:dyDescent="0.25">
      <c r="A193" s="7" t="s">
        <v>3816</v>
      </c>
      <c r="B193" s="8"/>
      <c r="C193" s="8">
        <v>26</v>
      </c>
    </row>
    <row r="194" spans="1:3" x14ac:dyDescent="0.25">
      <c r="A194" s="7" t="s">
        <v>3704</v>
      </c>
      <c r="B194" s="8"/>
      <c r="C194" s="8">
        <v>23</v>
      </c>
    </row>
    <row r="195" spans="1:3" x14ac:dyDescent="0.25">
      <c r="A195" s="7" t="s">
        <v>3680</v>
      </c>
      <c r="B195" s="8"/>
      <c r="C195" s="8">
        <v>66</v>
      </c>
    </row>
    <row r="196" spans="1:3" x14ac:dyDescent="0.25">
      <c r="A196" s="7" t="s">
        <v>1496</v>
      </c>
      <c r="B196" s="8">
        <v>0</v>
      </c>
      <c r="C196" s="8"/>
    </row>
    <row r="197" spans="1:3" x14ac:dyDescent="0.25">
      <c r="A197" s="7" t="s">
        <v>340</v>
      </c>
      <c r="B197" s="8"/>
      <c r="C197" s="8">
        <v>89</v>
      </c>
    </row>
    <row r="198" spans="1:3" x14ac:dyDescent="0.25">
      <c r="A198" s="7" t="s">
        <v>1345</v>
      </c>
      <c r="B198" s="8"/>
      <c r="C198" s="8">
        <v>139</v>
      </c>
    </row>
    <row r="199" spans="1:3" x14ac:dyDescent="0.25">
      <c r="A199" s="7" t="s">
        <v>2867</v>
      </c>
      <c r="B199" s="8">
        <v>10</v>
      </c>
      <c r="C199" s="8">
        <v>17</v>
      </c>
    </row>
    <row r="200" spans="1:3" x14ac:dyDescent="0.25">
      <c r="A200" s="7" t="s">
        <v>2945</v>
      </c>
      <c r="B200" s="8">
        <v>0</v>
      </c>
      <c r="C200" s="8"/>
    </row>
    <row r="201" spans="1:3" x14ac:dyDescent="0.25">
      <c r="A201" s="7" t="s">
        <v>4061</v>
      </c>
      <c r="B201" s="8">
        <v>4</v>
      </c>
      <c r="C201" s="8"/>
    </row>
    <row r="202" spans="1:3" x14ac:dyDescent="0.25">
      <c r="A202" s="7" t="s">
        <v>2336</v>
      </c>
      <c r="B202" s="8"/>
      <c r="C202" s="8">
        <v>221</v>
      </c>
    </row>
    <row r="203" spans="1:3" x14ac:dyDescent="0.25">
      <c r="A203" s="7" t="s">
        <v>265</v>
      </c>
      <c r="B203" s="8"/>
      <c r="C203" s="8">
        <v>91</v>
      </c>
    </row>
    <row r="204" spans="1:3" x14ac:dyDescent="0.25">
      <c r="A204" s="7" t="s">
        <v>2663</v>
      </c>
      <c r="B204" s="8"/>
      <c r="C204" s="8">
        <v>56</v>
      </c>
    </row>
    <row r="205" spans="1:3" x14ac:dyDescent="0.25">
      <c r="A205" s="7" t="s">
        <v>1469</v>
      </c>
      <c r="B205" s="8"/>
      <c r="C205" s="8">
        <v>293</v>
      </c>
    </row>
    <row r="206" spans="1:3" x14ac:dyDescent="0.25">
      <c r="A206" s="7" t="s">
        <v>3022</v>
      </c>
      <c r="B206" s="8"/>
      <c r="C206" s="8">
        <v>62</v>
      </c>
    </row>
    <row r="207" spans="1:3" x14ac:dyDescent="0.25">
      <c r="A207" s="7" t="s">
        <v>2791</v>
      </c>
      <c r="B207" s="8"/>
      <c r="C207" s="8">
        <v>28</v>
      </c>
    </row>
    <row r="208" spans="1:3" x14ac:dyDescent="0.25">
      <c r="A208" s="7" t="s">
        <v>4005</v>
      </c>
      <c r="B208" s="8">
        <v>3</v>
      </c>
      <c r="C208" s="8"/>
    </row>
    <row r="209" spans="1:3" x14ac:dyDescent="0.25">
      <c r="A209" s="7" t="s">
        <v>582</v>
      </c>
      <c r="B209" s="8">
        <v>0</v>
      </c>
      <c r="C209" s="8"/>
    </row>
    <row r="210" spans="1:3" x14ac:dyDescent="0.25">
      <c r="A210" s="7" t="s">
        <v>366</v>
      </c>
      <c r="B210" s="8"/>
      <c r="C210" s="8">
        <v>65</v>
      </c>
    </row>
    <row r="211" spans="1:3" x14ac:dyDescent="0.25">
      <c r="A211" s="7" t="s">
        <v>3174</v>
      </c>
      <c r="B211" s="8"/>
      <c r="C211" s="8">
        <v>23</v>
      </c>
    </row>
    <row r="212" spans="1:3" x14ac:dyDescent="0.25">
      <c r="A212" s="7" t="s">
        <v>858</v>
      </c>
      <c r="B212" s="8"/>
      <c r="C212" s="8">
        <v>24</v>
      </c>
    </row>
    <row r="213" spans="1:3" x14ac:dyDescent="0.25">
      <c r="A213" s="7" t="s">
        <v>745</v>
      </c>
      <c r="B213" s="8"/>
      <c r="C213" s="8">
        <v>62</v>
      </c>
    </row>
    <row r="214" spans="1:3" x14ac:dyDescent="0.25">
      <c r="A214" s="7" t="s">
        <v>878</v>
      </c>
      <c r="B214" s="8">
        <v>29</v>
      </c>
      <c r="C214" s="8"/>
    </row>
    <row r="215" spans="1:3" x14ac:dyDescent="0.25">
      <c r="A215" s="7" t="s">
        <v>3979</v>
      </c>
      <c r="B215" s="8">
        <v>46</v>
      </c>
      <c r="C215" s="8"/>
    </row>
    <row r="216" spans="1:3" x14ac:dyDescent="0.25">
      <c r="A216" s="7" t="s">
        <v>1590</v>
      </c>
      <c r="B216" s="8">
        <v>0</v>
      </c>
      <c r="C216" s="8"/>
    </row>
    <row r="217" spans="1:3" x14ac:dyDescent="0.25">
      <c r="A217" s="7" t="s">
        <v>3015</v>
      </c>
      <c r="B217" s="8"/>
      <c r="C217" s="8">
        <v>40</v>
      </c>
    </row>
    <row r="218" spans="1:3" x14ac:dyDescent="0.25">
      <c r="A218" s="7" t="s">
        <v>1861</v>
      </c>
      <c r="B218" s="8"/>
      <c r="C218" s="8">
        <v>19</v>
      </c>
    </row>
    <row r="219" spans="1:3" x14ac:dyDescent="0.25">
      <c r="A219" s="7" t="s">
        <v>3793</v>
      </c>
      <c r="B219" s="8">
        <v>1</v>
      </c>
      <c r="C219" s="8"/>
    </row>
    <row r="220" spans="1:3" x14ac:dyDescent="0.25">
      <c r="A220" s="7" t="s">
        <v>68</v>
      </c>
      <c r="B220" s="8"/>
      <c r="C220" s="8">
        <v>26</v>
      </c>
    </row>
    <row r="221" spans="1:3" x14ac:dyDescent="0.25">
      <c r="A221" s="7" t="s">
        <v>2765</v>
      </c>
      <c r="B221" s="8">
        <v>0</v>
      </c>
      <c r="C221" s="8"/>
    </row>
    <row r="222" spans="1:3" x14ac:dyDescent="0.25">
      <c r="A222" s="7" t="s">
        <v>3796</v>
      </c>
      <c r="B222" s="8">
        <v>4</v>
      </c>
      <c r="C222" s="8"/>
    </row>
    <row r="223" spans="1:3" x14ac:dyDescent="0.25">
      <c r="A223" s="7" t="s">
        <v>2259</v>
      </c>
      <c r="B223" s="8"/>
      <c r="C223" s="8">
        <v>205</v>
      </c>
    </row>
    <row r="224" spans="1:3" x14ac:dyDescent="0.25">
      <c r="A224" s="7" t="s">
        <v>2314</v>
      </c>
      <c r="B224" s="8"/>
      <c r="C224" s="8">
        <v>157</v>
      </c>
    </row>
    <row r="225" spans="1:3" x14ac:dyDescent="0.25">
      <c r="A225" s="7" t="s">
        <v>744</v>
      </c>
      <c r="B225" s="8"/>
      <c r="C225" s="8">
        <v>15</v>
      </c>
    </row>
    <row r="226" spans="1:3" x14ac:dyDescent="0.25">
      <c r="A226" s="7" t="s">
        <v>516</v>
      </c>
      <c r="B226" s="8">
        <v>34</v>
      </c>
      <c r="C226" s="8"/>
    </row>
    <row r="227" spans="1:3" x14ac:dyDescent="0.25">
      <c r="A227" s="7" t="s">
        <v>3182</v>
      </c>
      <c r="B227" s="8"/>
      <c r="C227" s="8">
        <v>151</v>
      </c>
    </row>
    <row r="228" spans="1:3" x14ac:dyDescent="0.25">
      <c r="A228" s="7" t="s">
        <v>3950</v>
      </c>
      <c r="B228" s="8">
        <v>0</v>
      </c>
      <c r="C228" s="8"/>
    </row>
    <row r="229" spans="1:3" x14ac:dyDescent="0.25">
      <c r="A229" s="7" t="s">
        <v>2749</v>
      </c>
      <c r="B229" s="8">
        <v>2</v>
      </c>
      <c r="C229" s="8"/>
    </row>
    <row r="230" spans="1:3" x14ac:dyDescent="0.25">
      <c r="A230" s="7" t="s">
        <v>955</v>
      </c>
      <c r="B230" s="8">
        <v>73</v>
      </c>
      <c r="C230" s="8"/>
    </row>
    <row r="231" spans="1:3" x14ac:dyDescent="0.25">
      <c r="A231" s="7" t="s">
        <v>1114</v>
      </c>
      <c r="B231" s="8">
        <v>1</v>
      </c>
      <c r="C231" s="8"/>
    </row>
    <row r="232" spans="1:3" x14ac:dyDescent="0.25">
      <c r="A232" s="7" t="s">
        <v>4101</v>
      </c>
      <c r="B232" s="8">
        <v>6</v>
      </c>
      <c r="C232" s="8"/>
    </row>
    <row r="233" spans="1:3" x14ac:dyDescent="0.25">
      <c r="A233" s="7" t="s">
        <v>3435</v>
      </c>
      <c r="B233" s="8"/>
      <c r="C233" s="8">
        <v>37</v>
      </c>
    </row>
    <row r="234" spans="1:3" x14ac:dyDescent="0.25">
      <c r="A234" s="7" t="s">
        <v>2107</v>
      </c>
      <c r="B234" s="8"/>
      <c r="C234" s="8">
        <v>44</v>
      </c>
    </row>
    <row r="235" spans="1:3" x14ac:dyDescent="0.25">
      <c r="A235" s="7" t="s">
        <v>277</v>
      </c>
      <c r="B235" s="8"/>
      <c r="C235" s="8">
        <v>62</v>
      </c>
    </row>
    <row r="236" spans="1:3" x14ac:dyDescent="0.25">
      <c r="A236" s="7" t="s">
        <v>2304</v>
      </c>
      <c r="B236" s="8"/>
      <c r="C236" s="8">
        <v>103</v>
      </c>
    </row>
    <row r="237" spans="1:3" x14ac:dyDescent="0.25">
      <c r="A237" s="7" t="s">
        <v>2074</v>
      </c>
      <c r="B237" s="8"/>
      <c r="C237" s="8">
        <v>470</v>
      </c>
    </row>
    <row r="238" spans="1:3" x14ac:dyDescent="0.25">
      <c r="A238" s="7" t="s">
        <v>1128</v>
      </c>
      <c r="B238" s="8">
        <v>23</v>
      </c>
      <c r="C238" s="8"/>
    </row>
    <row r="239" spans="1:3" x14ac:dyDescent="0.25">
      <c r="A239" s="7" t="s">
        <v>184</v>
      </c>
      <c r="B239" s="8">
        <v>0</v>
      </c>
      <c r="C239" s="8"/>
    </row>
    <row r="240" spans="1:3" x14ac:dyDescent="0.25">
      <c r="A240" s="7" t="s">
        <v>2023</v>
      </c>
      <c r="B240" s="8"/>
      <c r="C240" s="8">
        <v>325</v>
      </c>
    </row>
    <row r="241" spans="1:3" x14ac:dyDescent="0.25">
      <c r="A241" s="7" t="s">
        <v>3764</v>
      </c>
      <c r="B241" s="8"/>
      <c r="C241" s="8">
        <v>56</v>
      </c>
    </row>
    <row r="242" spans="1:3" x14ac:dyDescent="0.25">
      <c r="A242" s="7" t="s">
        <v>2108</v>
      </c>
      <c r="B242" s="8"/>
      <c r="C242" s="8">
        <v>58</v>
      </c>
    </row>
    <row r="243" spans="1:3" x14ac:dyDescent="0.25">
      <c r="A243" s="7" t="s">
        <v>2805</v>
      </c>
      <c r="B243" s="8"/>
      <c r="C243" s="8">
        <v>18</v>
      </c>
    </row>
    <row r="244" spans="1:3" x14ac:dyDescent="0.25">
      <c r="A244" s="7" t="s">
        <v>2788</v>
      </c>
      <c r="B244" s="8"/>
      <c r="C244" s="8">
        <v>20</v>
      </c>
    </row>
    <row r="245" spans="1:3" x14ac:dyDescent="0.25">
      <c r="A245" s="7" t="s">
        <v>3047</v>
      </c>
      <c r="B245" s="8"/>
      <c r="C245" s="8">
        <v>20</v>
      </c>
    </row>
    <row r="246" spans="1:3" x14ac:dyDescent="0.25">
      <c r="A246" s="7" t="s">
        <v>2615</v>
      </c>
      <c r="B246" s="8"/>
      <c r="C246" s="8">
        <v>72</v>
      </c>
    </row>
    <row r="247" spans="1:3" x14ac:dyDescent="0.25">
      <c r="A247" s="7" t="s">
        <v>3350</v>
      </c>
      <c r="B247" s="8"/>
      <c r="C247" s="8">
        <v>54</v>
      </c>
    </row>
    <row r="248" spans="1:3" x14ac:dyDescent="0.25">
      <c r="A248" s="7" t="s">
        <v>3585</v>
      </c>
      <c r="B248" s="8"/>
      <c r="C248" s="8">
        <v>54</v>
      </c>
    </row>
    <row r="249" spans="1:3" x14ac:dyDescent="0.25">
      <c r="A249" s="7" t="s">
        <v>3017</v>
      </c>
      <c r="B249" s="8"/>
      <c r="C249" s="8">
        <v>159</v>
      </c>
    </row>
    <row r="250" spans="1:3" x14ac:dyDescent="0.25">
      <c r="A250" s="7" t="s">
        <v>3224</v>
      </c>
      <c r="B250" s="8"/>
      <c r="C250" s="8">
        <v>216</v>
      </c>
    </row>
    <row r="251" spans="1:3" x14ac:dyDescent="0.25">
      <c r="A251" s="7" t="s">
        <v>2087</v>
      </c>
      <c r="B251" s="8"/>
      <c r="C251" s="8">
        <v>35</v>
      </c>
    </row>
    <row r="252" spans="1:3" x14ac:dyDescent="0.25">
      <c r="A252" s="7" t="s">
        <v>893</v>
      </c>
      <c r="B252" s="8">
        <v>17</v>
      </c>
      <c r="C252" s="8"/>
    </row>
    <row r="253" spans="1:3" x14ac:dyDescent="0.25">
      <c r="A253" s="7" t="s">
        <v>1753</v>
      </c>
      <c r="B253" s="8"/>
      <c r="C253" s="8">
        <v>90</v>
      </c>
    </row>
    <row r="254" spans="1:3" x14ac:dyDescent="0.25">
      <c r="A254" s="7" t="s">
        <v>3828</v>
      </c>
      <c r="B254" s="8"/>
      <c r="C254" s="8">
        <v>9</v>
      </c>
    </row>
    <row r="255" spans="1:3" x14ac:dyDescent="0.25">
      <c r="A255" s="7" t="s">
        <v>2075</v>
      </c>
      <c r="B255" s="8"/>
      <c r="C255" s="8">
        <v>3</v>
      </c>
    </row>
    <row r="256" spans="1:3" x14ac:dyDescent="0.25">
      <c r="A256" s="7" t="s">
        <v>1101</v>
      </c>
      <c r="B256" s="8">
        <v>10</v>
      </c>
      <c r="C256" s="8"/>
    </row>
    <row r="257" spans="1:3" x14ac:dyDescent="0.25">
      <c r="A257" s="7" t="s">
        <v>3658</v>
      </c>
      <c r="B257" s="8"/>
      <c r="C257" s="8">
        <v>36</v>
      </c>
    </row>
    <row r="258" spans="1:3" x14ac:dyDescent="0.25">
      <c r="A258" s="7" t="s">
        <v>1588</v>
      </c>
      <c r="B258" s="8">
        <v>1</v>
      </c>
      <c r="C258" s="8"/>
    </row>
    <row r="259" spans="1:3" x14ac:dyDescent="0.25">
      <c r="A259" s="7" t="s">
        <v>1884</v>
      </c>
      <c r="B259" s="8"/>
      <c r="C259" s="8">
        <v>32</v>
      </c>
    </row>
    <row r="260" spans="1:3" x14ac:dyDescent="0.25">
      <c r="A260" s="7" t="s">
        <v>925</v>
      </c>
      <c r="B260" s="8">
        <v>15</v>
      </c>
      <c r="C260" s="8"/>
    </row>
    <row r="261" spans="1:3" x14ac:dyDescent="0.25">
      <c r="A261" s="7" t="s">
        <v>1206</v>
      </c>
      <c r="B261" s="8"/>
      <c r="C261" s="8">
        <v>62</v>
      </c>
    </row>
    <row r="262" spans="1:3" x14ac:dyDescent="0.25">
      <c r="A262" s="7" t="s">
        <v>3813</v>
      </c>
      <c r="B262" s="8"/>
      <c r="C262" s="8">
        <v>37</v>
      </c>
    </row>
    <row r="263" spans="1:3" x14ac:dyDescent="0.25">
      <c r="A263" s="7" t="s">
        <v>3916</v>
      </c>
      <c r="B263" s="8">
        <v>3</v>
      </c>
      <c r="C263" s="8"/>
    </row>
    <row r="264" spans="1:3" x14ac:dyDescent="0.25">
      <c r="A264" s="7" t="s">
        <v>2817</v>
      </c>
      <c r="B264" s="8"/>
      <c r="C264" s="8">
        <v>33</v>
      </c>
    </row>
    <row r="265" spans="1:3" x14ac:dyDescent="0.25">
      <c r="A265" s="7" t="s">
        <v>3653</v>
      </c>
      <c r="B265" s="8"/>
      <c r="C265" s="8">
        <v>46</v>
      </c>
    </row>
    <row r="266" spans="1:3" x14ac:dyDescent="0.25">
      <c r="A266" s="7" t="s">
        <v>3761</v>
      </c>
      <c r="B266" s="8"/>
      <c r="C266" s="8">
        <v>27</v>
      </c>
    </row>
    <row r="267" spans="1:3" x14ac:dyDescent="0.25">
      <c r="A267" s="7" t="s">
        <v>507</v>
      </c>
      <c r="B267" s="8">
        <v>1</v>
      </c>
      <c r="C267" s="8"/>
    </row>
    <row r="268" spans="1:3" x14ac:dyDescent="0.25">
      <c r="A268" s="7" t="s">
        <v>4081</v>
      </c>
      <c r="B268" s="8">
        <v>1</v>
      </c>
      <c r="C268" s="8"/>
    </row>
    <row r="269" spans="1:3" x14ac:dyDescent="0.25">
      <c r="A269" s="7" t="s">
        <v>2719</v>
      </c>
      <c r="B269" s="8"/>
      <c r="C269" s="8">
        <v>69</v>
      </c>
    </row>
    <row r="270" spans="1:3" x14ac:dyDescent="0.25">
      <c r="A270" s="7" t="s">
        <v>701</v>
      </c>
      <c r="B270" s="8">
        <v>31</v>
      </c>
      <c r="C270" s="8"/>
    </row>
    <row r="271" spans="1:3" x14ac:dyDescent="0.25">
      <c r="A271" s="7" t="s">
        <v>2684</v>
      </c>
      <c r="B271" s="8">
        <v>4</v>
      </c>
      <c r="C271" s="8"/>
    </row>
    <row r="272" spans="1:3" x14ac:dyDescent="0.25">
      <c r="A272" s="7" t="s">
        <v>3170</v>
      </c>
      <c r="B272" s="8"/>
      <c r="C272" s="8">
        <v>71</v>
      </c>
    </row>
    <row r="273" spans="1:3" x14ac:dyDescent="0.25">
      <c r="A273" s="7" t="s">
        <v>1964</v>
      </c>
      <c r="B273" s="8"/>
      <c r="C273" s="8">
        <v>205</v>
      </c>
    </row>
    <row r="274" spans="1:3" x14ac:dyDescent="0.25">
      <c r="A274" s="7" t="s">
        <v>695</v>
      </c>
      <c r="B274" s="8">
        <v>7</v>
      </c>
      <c r="C274" s="8"/>
    </row>
    <row r="275" spans="1:3" x14ac:dyDescent="0.25">
      <c r="A275" s="7" t="s">
        <v>497</v>
      </c>
      <c r="B275" s="8">
        <v>1</v>
      </c>
      <c r="C275" s="8"/>
    </row>
    <row r="276" spans="1:3" x14ac:dyDescent="0.25">
      <c r="A276" s="7" t="s">
        <v>662</v>
      </c>
      <c r="B276" s="8">
        <v>9</v>
      </c>
      <c r="C276" s="8"/>
    </row>
    <row r="277" spans="1:3" x14ac:dyDescent="0.25">
      <c r="A277" s="7" t="s">
        <v>3596</v>
      </c>
      <c r="B277" s="8"/>
      <c r="C277" s="8">
        <v>33</v>
      </c>
    </row>
    <row r="278" spans="1:3" x14ac:dyDescent="0.25">
      <c r="A278" s="7" t="s">
        <v>1255</v>
      </c>
      <c r="B278" s="8"/>
      <c r="C278" s="8">
        <v>141</v>
      </c>
    </row>
    <row r="279" spans="1:3" x14ac:dyDescent="0.25">
      <c r="A279" s="7" t="s">
        <v>1880</v>
      </c>
      <c r="B279" s="8">
        <v>2</v>
      </c>
      <c r="C279" s="8"/>
    </row>
    <row r="280" spans="1:3" x14ac:dyDescent="0.25">
      <c r="A280" s="7" t="s">
        <v>3940</v>
      </c>
      <c r="B280" s="8">
        <v>13</v>
      </c>
      <c r="C280" s="8"/>
    </row>
    <row r="281" spans="1:3" x14ac:dyDescent="0.25">
      <c r="A281" s="7" t="s">
        <v>1499</v>
      </c>
      <c r="B281" s="8">
        <v>3</v>
      </c>
      <c r="C281" s="8"/>
    </row>
    <row r="282" spans="1:3" x14ac:dyDescent="0.25">
      <c r="A282" s="7" t="s">
        <v>552</v>
      </c>
      <c r="B282" s="8">
        <v>28</v>
      </c>
      <c r="C282" s="8"/>
    </row>
    <row r="283" spans="1:3" x14ac:dyDescent="0.25">
      <c r="A283" s="7" t="s">
        <v>3632</v>
      </c>
      <c r="B283" s="8">
        <v>18</v>
      </c>
      <c r="C283" s="8"/>
    </row>
    <row r="284" spans="1:3" x14ac:dyDescent="0.25">
      <c r="A284" s="7" t="s">
        <v>2895</v>
      </c>
      <c r="B284" s="8">
        <v>4</v>
      </c>
      <c r="C284" s="8"/>
    </row>
    <row r="285" spans="1:3" x14ac:dyDescent="0.25">
      <c r="A285" s="7" t="s">
        <v>2237</v>
      </c>
      <c r="B285" s="8"/>
      <c r="C285" s="8">
        <v>680</v>
      </c>
    </row>
    <row r="286" spans="1:3" x14ac:dyDescent="0.25">
      <c r="A286" s="7" t="s">
        <v>1717</v>
      </c>
      <c r="B286" s="8">
        <v>3</v>
      </c>
      <c r="C286" s="8"/>
    </row>
    <row r="287" spans="1:3" x14ac:dyDescent="0.25">
      <c r="A287" s="7" t="s">
        <v>3296</v>
      </c>
      <c r="B287" s="8"/>
      <c r="C287" s="8">
        <v>47</v>
      </c>
    </row>
    <row r="288" spans="1:3" x14ac:dyDescent="0.25">
      <c r="A288" s="7" t="s">
        <v>1778</v>
      </c>
      <c r="B288" s="8">
        <v>10</v>
      </c>
      <c r="C288" s="8"/>
    </row>
    <row r="289" spans="1:3" x14ac:dyDescent="0.25">
      <c r="A289" s="7" t="s">
        <v>3238</v>
      </c>
      <c r="B289" s="8"/>
      <c r="C289" s="8">
        <v>79</v>
      </c>
    </row>
    <row r="290" spans="1:3" x14ac:dyDescent="0.25">
      <c r="A290" s="7" t="s">
        <v>3111</v>
      </c>
      <c r="B290" s="8">
        <v>76</v>
      </c>
      <c r="C290" s="8"/>
    </row>
    <row r="291" spans="1:3" x14ac:dyDescent="0.25">
      <c r="A291" s="7" t="s">
        <v>3371</v>
      </c>
      <c r="B291" s="8"/>
      <c r="C291" s="8">
        <v>27</v>
      </c>
    </row>
    <row r="292" spans="1:3" x14ac:dyDescent="0.25">
      <c r="A292" s="7" t="s">
        <v>1221</v>
      </c>
      <c r="B292" s="8"/>
      <c r="C292" s="8">
        <v>140</v>
      </c>
    </row>
    <row r="293" spans="1:3" x14ac:dyDescent="0.25">
      <c r="A293" s="7" t="s">
        <v>544</v>
      </c>
      <c r="B293" s="8">
        <v>2</v>
      </c>
      <c r="C293" s="8"/>
    </row>
    <row r="294" spans="1:3" x14ac:dyDescent="0.25">
      <c r="A294" s="7" t="s">
        <v>3650</v>
      </c>
      <c r="B294" s="8"/>
      <c r="C294" s="8">
        <v>33</v>
      </c>
    </row>
    <row r="295" spans="1:3" x14ac:dyDescent="0.25">
      <c r="A295" s="7" t="s">
        <v>1788</v>
      </c>
      <c r="B295" s="8">
        <v>24</v>
      </c>
      <c r="C295" s="8"/>
    </row>
    <row r="296" spans="1:3" x14ac:dyDescent="0.25">
      <c r="A296" s="7" t="s">
        <v>370</v>
      </c>
      <c r="B296" s="8"/>
      <c r="C296" s="8">
        <v>167</v>
      </c>
    </row>
    <row r="297" spans="1:3" x14ac:dyDescent="0.25">
      <c r="A297" s="7" t="s">
        <v>1443</v>
      </c>
      <c r="B297" s="8">
        <v>0</v>
      </c>
      <c r="C297" s="8"/>
    </row>
    <row r="298" spans="1:3" x14ac:dyDescent="0.25">
      <c r="A298" s="7" t="s">
        <v>1617</v>
      </c>
      <c r="B298" s="8"/>
      <c r="C298" s="8">
        <v>157</v>
      </c>
    </row>
    <row r="299" spans="1:3" x14ac:dyDescent="0.25">
      <c r="A299" s="7" t="s">
        <v>3436</v>
      </c>
      <c r="B299" s="8"/>
      <c r="C299" s="8">
        <v>36</v>
      </c>
    </row>
    <row r="300" spans="1:3" x14ac:dyDescent="0.25">
      <c r="A300" s="7" t="s">
        <v>2543</v>
      </c>
      <c r="B300" s="8"/>
      <c r="C300" s="8">
        <v>13</v>
      </c>
    </row>
    <row r="301" spans="1:3" x14ac:dyDescent="0.25">
      <c r="A301" s="7" t="s">
        <v>3604</v>
      </c>
      <c r="B301" s="8"/>
      <c r="C301" s="8">
        <v>15</v>
      </c>
    </row>
    <row r="302" spans="1:3" x14ac:dyDescent="0.25">
      <c r="A302" s="7" t="s">
        <v>1519</v>
      </c>
      <c r="B302" s="8"/>
      <c r="C302" s="8">
        <v>236</v>
      </c>
    </row>
    <row r="303" spans="1:3" x14ac:dyDescent="0.25">
      <c r="A303" s="7" t="s">
        <v>4096</v>
      </c>
      <c r="B303" s="8">
        <v>0</v>
      </c>
      <c r="C303" s="8"/>
    </row>
    <row r="304" spans="1:3" x14ac:dyDescent="0.25">
      <c r="A304" s="7" t="s">
        <v>2870</v>
      </c>
      <c r="B304" s="8">
        <v>9</v>
      </c>
      <c r="C304" s="8"/>
    </row>
    <row r="305" spans="1:3" x14ac:dyDescent="0.25">
      <c r="A305" s="7" t="s">
        <v>1883</v>
      </c>
      <c r="B305" s="8"/>
      <c r="C305" s="8">
        <v>81</v>
      </c>
    </row>
    <row r="306" spans="1:3" x14ac:dyDescent="0.25">
      <c r="A306" s="7" t="s">
        <v>1035</v>
      </c>
      <c r="B306" s="8"/>
      <c r="C306" s="8">
        <v>166</v>
      </c>
    </row>
    <row r="307" spans="1:3" x14ac:dyDescent="0.25">
      <c r="A307" s="7" t="s">
        <v>1807</v>
      </c>
      <c r="B307" s="8">
        <v>8</v>
      </c>
      <c r="C307" s="8"/>
    </row>
    <row r="308" spans="1:3" x14ac:dyDescent="0.25">
      <c r="A308" s="7" t="s">
        <v>4052</v>
      </c>
      <c r="B308" s="8">
        <v>9</v>
      </c>
      <c r="C308" s="8"/>
    </row>
    <row r="309" spans="1:3" x14ac:dyDescent="0.25">
      <c r="A309" s="7" t="s">
        <v>2291</v>
      </c>
      <c r="B309" s="8"/>
      <c r="C309" s="8">
        <v>29</v>
      </c>
    </row>
    <row r="310" spans="1:3" x14ac:dyDescent="0.25">
      <c r="A310" s="7" t="s">
        <v>264</v>
      </c>
      <c r="B310" s="8"/>
      <c r="C310" s="8">
        <v>963</v>
      </c>
    </row>
    <row r="311" spans="1:3" x14ac:dyDescent="0.25">
      <c r="A311" s="7" t="s">
        <v>345</v>
      </c>
      <c r="B311" s="8"/>
      <c r="C311" s="8">
        <v>285</v>
      </c>
    </row>
    <row r="312" spans="1:3" x14ac:dyDescent="0.25">
      <c r="A312" s="7" t="s">
        <v>1799</v>
      </c>
      <c r="B312" s="8">
        <v>37</v>
      </c>
      <c r="C312" s="8"/>
    </row>
    <row r="313" spans="1:3" x14ac:dyDescent="0.25">
      <c r="A313" s="7" t="s">
        <v>2093</v>
      </c>
      <c r="B313" s="8"/>
      <c r="C313" s="8">
        <v>55</v>
      </c>
    </row>
    <row r="314" spans="1:3" x14ac:dyDescent="0.25">
      <c r="A314" s="7" t="s">
        <v>2460</v>
      </c>
      <c r="B314" s="8"/>
      <c r="C314" s="8">
        <v>282</v>
      </c>
    </row>
    <row r="315" spans="1:3" x14ac:dyDescent="0.25">
      <c r="A315" s="7" t="s">
        <v>934</v>
      </c>
      <c r="B315" s="8">
        <v>2</v>
      </c>
      <c r="C315" s="8"/>
    </row>
    <row r="316" spans="1:3" x14ac:dyDescent="0.25">
      <c r="A316" s="7" t="s">
        <v>3468</v>
      </c>
      <c r="B316" s="8"/>
      <c r="C316" s="8">
        <v>63</v>
      </c>
    </row>
    <row r="317" spans="1:3" x14ac:dyDescent="0.25">
      <c r="A317" s="7" t="s">
        <v>3441</v>
      </c>
      <c r="B317" s="8"/>
      <c r="C317" s="8">
        <v>8</v>
      </c>
    </row>
    <row r="318" spans="1:3" x14ac:dyDescent="0.25">
      <c r="A318" s="7" t="s">
        <v>3689</v>
      </c>
      <c r="B318" s="8"/>
      <c r="C318" s="8">
        <v>17</v>
      </c>
    </row>
    <row r="319" spans="1:3" x14ac:dyDescent="0.25">
      <c r="A319" s="7" t="s">
        <v>3484</v>
      </c>
      <c r="B319" s="8"/>
      <c r="C319" s="8">
        <v>30</v>
      </c>
    </row>
    <row r="320" spans="1:3" x14ac:dyDescent="0.25">
      <c r="A320" s="7" t="s">
        <v>322</v>
      </c>
      <c r="B320" s="8"/>
      <c r="C320" s="8">
        <v>337</v>
      </c>
    </row>
    <row r="321" spans="1:3" x14ac:dyDescent="0.25">
      <c r="A321" s="7" t="s">
        <v>2916</v>
      </c>
      <c r="B321" s="8">
        <v>7</v>
      </c>
      <c r="C321" s="8"/>
    </row>
    <row r="322" spans="1:3" x14ac:dyDescent="0.25">
      <c r="A322" s="7" t="s">
        <v>1809</v>
      </c>
      <c r="B322" s="8">
        <v>96</v>
      </c>
      <c r="C322" s="8"/>
    </row>
    <row r="323" spans="1:3" x14ac:dyDescent="0.25">
      <c r="A323" s="7" t="s">
        <v>1591</v>
      </c>
      <c r="B323" s="8">
        <v>2</v>
      </c>
      <c r="C323" s="8"/>
    </row>
    <row r="324" spans="1:3" x14ac:dyDescent="0.25">
      <c r="A324" s="7" t="s">
        <v>2752</v>
      </c>
      <c r="B324" s="8">
        <v>14</v>
      </c>
      <c r="C324" s="8"/>
    </row>
    <row r="325" spans="1:3" x14ac:dyDescent="0.25">
      <c r="A325" s="7" t="s">
        <v>2887</v>
      </c>
      <c r="B325" s="8">
        <v>1</v>
      </c>
      <c r="C325" s="8"/>
    </row>
    <row r="326" spans="1:3" x14ac:dyDescent="0.25">
      <c r="A326" s="7" t="s">
        <v>3574</v>
      </c>
      <c r="B326" s="8"/>
      <c r="C326" s="8">
        <v>102</v>
      </c>
    </row>
    <row r="327" spans="1:3" x14ac:dyDescent="0.25">
      <c r="A327" s="7" t="s">
        <v>3992</v>
      </c>
      <c r="B327" s="8">
        <v>17</v>
      </c>
      <c r="C327" s="8"/>
    </row>
    <row r="328" spans="1:3" x14ac:dyDescent="0.25">
      <c r="A328" s="7" t="s">
        <v>2931</v>
      </c>
      <c r="B328" s="8"/>
      <c r="C328" s="8">
        <v>9</v>
      </c>
    </row>
    <row r="329" spans="1:3" x14ac:dyDescent="0.25">
      <c r="A329" s="7" t="s">
        <v>2806</v>
      </c>
      <c r="B329" s="8"/>
      <c r="C329" s="8">
        <v>76</v>
      </c>
    </row>
    <row r="330" spans="1:3" x14ac:dyDescent="0.25">
      <c r="A330" s="7" t="s">
        <v>3422</v>
      </c>
      <c r="B330" s="8"/>
      <c r="C330" s="8">
        <v>10</v>
      </c>
    </row>
    <row r="331" spans="1:3" x14ac:dyDescent="0.25">
      <c r="A331" s="7" t="s">
        <v>4093</v>
      </c>
      <c r="B331" s="8">
        <v>0</v>
      </c>
      <c r="C331" s="8"/>
    </row>
    <row r="332" spans="1:3" x14ac:dyDescent="0.25">
      <c r="A332" s="7" t="s">
        <v>1678</v>
      </c>
      <c r="B332" s="8"/>
      <c r="C332" s="8">
        <v>42</v>
      </c>
    </row>
    <row r="333" spans="1:3" x14ac:dyDescent="0.25">
      <c r="A333" s="7" t="s">
        <v>973</v>
      </c>
      <c r="B333" s="8">
        <v>45</v>
      </c>
      <c r="C333" s="8"/>
    </row>
    <row r="334" spans="1:3" x14ac:dyDescent="0.25">
      <c r="A334" s="7" t="s">
        <v>2204</v>
      </c>
      <c r="B334" s="8"/>
      <c r="C334" s="8">
        <v>50</v>
      </c>
    </row>
    <row r="335" spans="1:3" x14ac:dyDescent="0.25">
      <c r="A335" s="7" t="s">
        <v>499</v>
      </c>
      <c r="B335" s="8">
        <v>22</v>
      </c>
      <c r="C335" s="8"/>
    </row>
    <row r="336" spans="1:3" x14ac:dyDescent="0.25">
      <c r="A336" s="7" t="s">
        <v>2708</v>
      </c>
      <c r="B336" s="8"/>
      <c r="C336" s="8">
        <v>1049</v>
      </c>
    </row>
    <row r="337" spans="1:3" x14ac:dyDescent="0.25">
      <c r="A337" s="7" t="s">
        <v>166</v>
      </c>
      <c r="B337" s="8">
        <v>7</v>
      </c>
      <c r="C337" s="8"/>
    </row>
    <row r="338" spans="1:3" x14ac:dyDescent="0.25">
      <c r="A338" s="7" t="s">
        <v>4017</v>
      </c>
      <c r="B338" s="8">
        <v>2</v>
      </c>
      <c r="C338" s="8"/>
    </row>
    <row r="339" spans="1:3" x14ac:dyDescent="0.25">
      <c r="A339" s="7" t="s">
        <v>45</v>
      </c>
      <c r="B339" s="8"/>
      <c r="C339" s="8">
        <v>263</v>
      </c>
    </row>
    <row r="340" spans="1:3" x14ac:dyDescent="0.25">
      <c r="A340" s="7" t="s">
        <v>1130</v>
      </c>
      <c r="B340" s="8">
        <v>2</v>
      </c>
      <c r="C340" s="8"/>
    </row>
    <row r="341" spans="1:3" x14ac:dyDescent="0.25">
      <c r="A341" s="7" t="s">
        <v>885</v>
      </c>
      <c r="B341" s="8">
        <v>2</v>
      </c>
      <c r="C341" s="8"/>
    </row>
    <row r="342" spans="1:3" x14ac:dyDescent="0.25">
      <c r="A342" s="7" t="s">
        <v>483</v>
      </c>
      <c r="B342" s="8">
        <v>1</v>
      </c>
      <c r="C342" s="8"/>
    </row>
    <row r="343" spans="1:3" x14ac:dyDescent="0.25">
      <c r="A343" s="7" t="s">
        <v>2305</v>
      </c>
      <c r="B343" s="8"/>
      <c r="C343" s="8">
        <v>113</v>
      </c>
    </row>
    <row r="344" spans="1:3" x14ac:dyDescent="0.25">
      <c r="A344" s="7" t="s">
        <v>3579</v>
      </c>
      <c r="B344" s="8"/>
      <c r="C344" s="8">
        <v>27</v>
      </c>
    </row>
    <row r="345" spans="1:3" x14ac:dyDescent="0.25">
      <c r="A345" s="7" t="s">
        <v>218</v>
      </c>
      <c r="B345" s="8">
        <v>84</v>
      </c>
      <c r="C345" s="8"/>
    </row>
    <row r="346" spans="1:3" x14ac:dyDescent="0.25">
      <c r="A346" s="7" t="s">
        <v>389</v>
      </c>
      <c r="B346" s="8"/>
      <c r="C346" s="8">
        <v>71</v>
      </c>
    </row>
    <row r="347" spans="1:3" x14ac:dyDescent="0.25">
      <c r="A347" s="7" t="s">
        <v>1347</v>
      </c>
      <c r="B347" s="8"/>
      <c r="C347" s="8">
        <v>149</v>
      </c>
    </row>
    <row r="348" spans="1:3" x14ac:dyDescent="0.25">
      <c r="A348" s="7" t="s">
        <v>712</v>
      </c>
      <c r="B348" s="8">
        <v>338</v>
      </c>
      <c r="C348" s="8"/>
    </row>
    <row r="349" spans="1:3" x14ac:dyDescent="0.25">
      <c r="A349" s="7" t="s">
        <v>3754</v>
      </c>
      <c r="B349" s="8"/>
      <c r="C349" s="8">
        <v>50</v>
      </c>
    </row>
    <row r="350" spans="1:3" x14ac:dyDescent="0.25">
      <c r="A350" s="7" t="s">
        <v>2623</v>
      </c>
      <c r="B350" s="8"/>
      <c r="C350" s="8">
        <v>62</v>
      </c>
    </row>
    <row r="351" spans="1:3" x14ac:dyDescent="0.25">
      <c r="A351" s="7" t="s">
        <v>3902</v>
      </c>
      <c r="B351" s="8">
        <v>7</v>
      </c>
      <c r="C351" s="8"/>
    </row>
    <row r="352" spans="1:3" x14ac:dyDescent="0.25">
      <c r="A352" s="7" t="s">
        <v>1808</v>
      </c>
      <c r="B352" s="8">
        <v>8</v>
      </c>
      <c r="C352" s="8"/>
    </row>
    <row r="353" spans="1:3" x14ac:dyDescent="0.25">
      <c r="A353" s="7" t="s">
        <v>1971</v>
      </c>
      <c r="B353" s="8"/>
      <c r="C353" s="8">
        <v>701</v>
      </c>
    </row>
    <row r="354" spans="1:3" x14ac:dyDescent="0.25">
      <c r="A354" s="7" t="s">
        <v>775</v>
      </c>
      <c r="B354" s="8">
        <v>9</v>
      </c>
      <c r="C354" s="8"/>
    </row>
    <row r="355" spans="1:3" x14ac:dyDescent="0.25">
      <c r="A355" s="7" t="s">
        <v>2207</v>
      </c>
      <c r="B355" s="8"/>
      <c r="C355" s="8">
        <v>34</v>
      </c>
    </row>
    <row r="356" spans="1:3" x14ac:dyDescent="0.25">
      <c r="A356" s="7" t="s">
        <v>1894</v>
      </c>
      <c r="B356" s="8"/>
      <c r="C356" s="8">
        <v>45</v>
      </c>
    </row>
    <row r="357" spans="1:3" x14ac:dyDescent="0.25">
      <c r="A357" s="7" t="s">
        <v>1649</v>
      </c>
      <c r="B357" s="8"/>
      <c r="C357" s="8">
        <v>90</v>
      </c>
    </row>
    <row r="358" spans="1:3" x14ac:dyDescent="0.25">
      <c r="A358" s="7" t="s">
        <v>223</v>
      </c>
      <c r="B358" s="8">
        <v>0</v>
      </c>
      <c r="C358" s="8"/>
    </row>
    <row r="359" spans="1:3" x14ac:dyDescent="0.25">
      <c r="A359" s="7" t="s">
        <v>685</v>
      </c>
      <c r="B359" s="8">
        <v>135</v>
      </c>
      <c r="C359" s="8"/>
    </row>
    <row r="360" spans="1:3" x14ac:dyDescent="0.25">
      <c r="A360" s="7" t="s">
        <v>2609</v>
      </c>
      <c r="B360" s="8"/>
      <c r="C360" s="8">
        <v>676</v>
      </c>
    </row>
    <row r="361" spans="1:3" x14ac:dyDescent="0.25">
      <c r="A361" s="7" t="s">
        <v>235</v>
      </c>
      <c r="B361" s="8">
        <v>0</v>
      </c>
      <c r="C361" s="8"/>
    </row>
    <row r="362" spans="1:3" x14ac:dyDescent="0.25">
      <c r="A362" s="7" t="s">
        <v>1142</v>
      </c>
      <c r="B362" s="8">
        <v>0</v>
      </c>
      <c r="C362" s="8"/>
    </row>
    <row r="363" spans="1:3" x14ac:dyDescent="0.25">
      <c r="A363" s="7" t="s">
        <v>316</v>
      </c>
      <c r="B363" s="8"/>
      <c r="C363" s="8">
        <v>126</v>
      </c>
    </row>
    <row r="364" spans="1:3" x14ac:dyDescent="0.25">
      <c r="A364" s="7" t="s">
        <v>1978</v>
      </c>
      <c r="B364" s="8"/>
      <c r="C364" s="8">
        <v>821</v>
      </c>
    </row>
    <row r="365" spans="1:3" x14ac:dyDescent="0.25">
      <c r="A365" s="7" t="s">
        <v>2161</v>
      </c>
      <c r="B365" s="8">
        <v>16</v>
      </c>
      <c r="C365" s="8"/>
    </row>
    <row r="366" spans="1:3" x14ac:dyDescent="0.25">
      <c r="A366" s="7" t="s">
        <v>2407</v>
      </c>
      <c r="B366" s="8">
        <v>16</v>
      </c>
      <c r="C366" s="8"/>
    </row>
    <row r="367" spans="1:3" x14ac:dyDescent="0.25">
      <c r="A367" s="7" t="s">
        <v>2287</v>
      </c>
      <c r="B367" s="8"/>
      <c r="C367" s="8">
        <v>14</v>
      </c>
    </row>
    <row r="368" spans="1:3" x14ac:dyDescent="0.25">
      <c r="A368" s="7" t="s">
        <v>2979</v>
      </c>
      <c r="B368" s="8"/>
      <c r="C368" s="8">
        <v>46</v>
      </c>
    </row>
    <row r="369" spans="1:3" x14ac:dyDescent="0.25">
      <c r="A369" s="7" t="s">
        <v>353</v>
      </c>
      <c r="B369" s="8"/>
      <c r="C369" s="8">
        <v>286</v>
      </c>
    </row>
    <row r="370" spans="1:3" x14ac:dyDescent="0.25">
      <c r="A370" s="7" t="s">
        <v>2886</v>
      </c>
      <c r="B370" s="8">
        <v>1</v>
      </c>
      <c r="C370" s="8"/>
    </row>
    <row r="371" spans="1:3" x14ac:dyDescent="0.25">
      <c r="A371" s="7" t="s">
        <v>18</v>
      </c>
      <c r="B371" s="8"/>
      <c r="C371" s="8">
        <v>70</v>
      </c>
    </row>
    <row r="372" spans="1:3" x14ac:dyDescent="0.25">
      <c r="A372" s="7" t="s">
        <v>2477</v>
      </c>
      <c r="B372" s="8"/>
      <c r="C372" s="8">
        <v>55</v>
      </c>
    </row>
    <row r="373" spans="1:3" x14ac:dyDescent="0.25">
      <c r="A373" s="7" t="s">
        <v>3192</v>
      </c>
      <c r="B373" s="8">
        <v>8</v>
      </c>
      <c r="C373" s="8"/>
    </row>
    <row r="374" spans="1:3" x14ac:dyDescent="0.25">
      <c r="A374" s="7" t="s">
        <v>2888</v>
      </c>
      <c r="B374" s="8">
        <v>0</v>
      </c>
      <c r="C374" s="8"/>
    </row>
    <row r="375" spans="1:3" x14ac:dyDescent="0.25">
      <c r="A375" s="7" t="s">
        <v>3520</v>
      </c>
      <c r="B375" s="8"/>
      <c r="C375" s="8">
        <v>13</v>
      </c>
    </row>
    <row r="376" spans="1:3" x14ac:dyDescent="0.25">
      <c r="A376" s="7" t="s">
        <v>4027</v>
      </c>
      <c r="B376" s="8">
        <v>0</v>
      </c>
      <c r="C376" s="8"/>
    </row>
    <row r="377" spans="1:3" x14ac:dyDescent="0.25">
      <c r="A377" s="7" t="s">
        <v>2783</v>
      </c>
      <c r="B377" s="8"/>
      <c r="C377" s="8">
        <v>61</v>
      </c>
    </row>
    <row r="378" spans="1:3" x14ac:dyDescent="0.25">
      <c r="A378" s="7" t="s">
        <v>1982</v>
      </c>
      <c r="B378" s="8">
        <v>12</v>
      </c>
      <c r="C378" s="8"/>
    </row>
    <row r="379" spans="1:3" x14ac:dyDescent="0.25">
      <c r="A379" s="7" t="s">
        <v>1275</v>
      </c>
      <c r="B379" s="8"/>
      <c r="C379" s="8">
        <v>467</v>
      </c>
    </row>
    <row r="380" spans="1:3" x14ac:dyDescent="0.25">
      <c r="A380" s="7" t="s">
        <v>3410</v>
      </c>
      <c r="B380" s="8"/>
      <c r="C380" s="8">
        <v>78</v>
      </c>
    </row>
    <row r="381" spans="1:3" x14ac:dyDescent="0.25">
      <c r="A381" s="7" t="s">
        <v>2630</v>
      </c>
      <c r="B381" s="8"/>
      <c r="C381" s="8">
        <v>81</v>
      </c>
    </row>
    <row r="382" spans="1:3" x14ac:dyDescent="0.25">
      <c r="A382" s="7" t="s">
        <v>2194</v>
      </c>
      <c r="B382" s="8"/>
      <c r="C382" s="8">
        <v>897</v>
      </c>
    </row>
    <row r="383" spans="1:3" x14ac:dyDescent="0.25">
      <c r="A383" s="7" t="s">
        <v>536</v>
      </c>
      <c r="B383" s="8"/>
      <c r="C383" s="8">
        <v>59</v>
      </c>
    </row>
    <row r="384" spans="1:3" x14ac:dyDescent="0.25">
      <c r="A384" s="7" t="s">
        <v>3324</v>
      </c>
      <c r="B384" s="8"/>
      <c r="C384" s="8">
        <v>10</v>
      </c>
    </row>
    <row r="385" spans="1:3" x14ac:dyDescent="0.25">
      <c r="A385" s="7" t="s">
        <v>4067</v>
      </c>
      <c r="B385" s="8">
        <v>0</v>
      </c>
      <c r="C385" s="8"/>
    </row>
    <row r="386" spans="1:3" x14ac:dyDescent="0.25">
      <c r="A386" s="7" t="s">
        <v>1195</v>
      </c>
      <c r="B386" s="8"/>
      <c r="C386" s="8">
        <v>714</v>
      </c>
    </row>
    <row r="387" spans="1:3" x14ac:dyDescent="0.25">
      <c r="A387" s="7" t="s">
        <v>2024</v>
      </c>
      <c r="B387" s="8"/>
      <c r="C387" s="8">
        <v>353</v>
      </c>
    </row>
    <row r="388" spans="1:3" x14ac:dyDescent="0.25">
      <c r="A388" s="7" t="s">
        <v>747</v>
      </c>
      <c r="B388" s="8"/>
      <c r="C388" s="8">
        <v>97</v>
      </c>
    </row>
    <row r="389" spans="1:3" x14ac:dyDescent="0.25">
      <c r="A389" s="7" t="s">
        <v>856</v>
      </c>
      <c r="B389" s="8"/>
      <c r="C389" s="8">
        <v>47</v>
      </c>
    </row>
    <row r="390" spans="1:3" x14ac:dyDescent="0.25">
      <c r="A390" s="7" t="s">
        <v>1963</v>
      </c>
      <c r="B390" s="8"/>
      <c r="C390" s="8">
        <v>306</v>
      </c>
    </row>
    <row r="391" spans="1:3" x14ac:dyDescent="0.25">
      <c r="A391" s="7" t="s">
        <v>3937</v>
      </c>
      <c r="B391" s="8">
        <v>2</v>
      </c>
      <c r="C391" s="8"/>
    </row>
    <row r="392" spans="1:3" x14ac:dyDescent="0.25">
      <c r="A392" s="7" t="s">
        <v>4077</v>
      </c>
      <c r="B392" s="8">
        <v>12</v>
      </c>
      <c r="C392" s="8"/>
    </row>
    <row r="393" spans="1:3" x14ac:dyDescent="0.25">
      <c r="A393" s="7" t="s">
        <v>290</v>
      </c>
      <c r="B393" s="8"/>
      <c r="C393" s="8">
        <v>232</v>
      </c>
    </row>
    <row r="394" spans="1:3" x14ac:dyDescent="0.25">
      <c r="A394" s="7" t="s">
        <v>649</v>
      </c>
      <c r="B394" s="8"/>
      <c r="C394" s="8">
        <v>27</v>
      </c>
    </row>
    <row r="395" spans="1:3" x14ac:dyDescent="0.25">
      <c r="A395" s="7" t="s">
        <v>953</v>
      </c>
      <c r="B395" s="8">
        <v>196</v>
      </c>
      <c r="C395" s="8"/>
    </row>
    <row r="396" spans="1:3" x14ac:dyDescent="0.25">
      <c r="A396" s="7" t="s">
        <v>3846</v>
      </c>
      <c r="B396" s="8">
        <v>28</v>
      </c>
      <c r="C396" s="8"/>
    </row>
    <row r="397" spans="1:3" x14ac:dyDescent="0.25">
      <c r="A397" s="7" t="s">
        <v>1879</v>
      </c>
      <c r="B397" s="8">
        <v>0</v>
      </c>
      <c r="C397" s="8"/>
    </row>
    <row r="398" spans="1:3" x14ac:dyDescent="0.25">
      <c r="A398" s="7" t="s">
        <v>3786</v>
      </c>
      <c r="B398" s="8">
        <v>4</v>
      </c>
      <c r="C398" s="8"/>
    </row>
    <row r="399" spans="1:3" x14ac:dyDescent="0.25">
      <c r="A399" s="7" t="s">
        <v>1653</v>
      </c>
      <c r="B399" s="8"/>
      <c r="C399" s="8">
        <v>70</v>
      </c>
    </row>
    <row r="400" spans="1:3" x14ac:dyDescent="0.25">
      <c r="A400" s="7" t="s">
        <v>2901</v>
      </c>
      <c r="B400" s="8">
        <v>2</v>
      </c>
      <c r="C400" s="8"/>
    </row>
    <row r="401" spans="1:3" x14ac:dyDescent="0.25">
      <c r="A401" s="7" t="s">
        <v>1554</v>
      </c>
      <c r="B401" s="8">
        <v>0</v>
      </c>
      <c r="C401" s="8"/>
    </row>
    <row r="402" spans="1:3" x14ac:dyDescent="0.25">
      <c r="A402" s="7" t="s">
        <v>1639</v>
      </c>
      <c r="B402" s="8"/>
      <c r="C402" s="8">
        <v>27</v>
      </c>
    </row>
    <row r="403" spans="1:3" x14ac:dyDescent="0.25">
      <c r="A403" s="7" t="s">
        <v>496</v>
      </c>
      <c r="B403" s="8">
        <v>0</v>
      </c>
      <c r="C403" s="8"/>
    </row>
    <row r="404" spans="1:3" x14ac:dyDescent="0.25">
      <c r="A404" s="7" t="s">
        <v>1000</v>
      </c>
      <c r="B404" s="8">
        <v>40</v>
      </c>
      <c r="C404" s="8"/>
    </row>
    <row r="405" spans="1:3" x14ac:dyDescent="0.25">
      <c r="A405" s="7" t="s">
        <v>3444</v>
      </c>
      <c r="B405" s="8"/>
      <c r="C405" s="8">
        <v>31</v>
      </c>
    </row>
    <row r="406" spans="1:3" x14ac:dyDescent="0.25">
      <c r="A406" s="7" t="s">
        <v>2125</v>
      </c>
      <c r="B406" s="8">
        <v>5</v>
      </c>
      <c r="C406" s="8"/>
    </row>
    <row r="407" spans="1:3" x14ac:dyDescent="0.25">
      <c r="A407" s="7" t="s">
        <v>1979</v>
      </c>
      <c r="B407" s="8"/>
      <c r="C407" s="8">
        <v>388</v>
      </c>
    </row>
    <row r="408" spans="1:3" x14ac:dyDescent="0.25">
      <c r="A408" s="7" t="s">
        <v>2984</v>
      </c>
      <c r="B408" s="8"/>
      <c r="C408" s="8">
        <v>218</v>
      </c>
    </row>
    <row r="409" spans="1:3" x14ac:dyDescent="0.25">
      <c r="A409" s="7" t="s">
        <v>479</v>
      </c>
      <c r="B409" s="8">
        <v>0</v>
      </c>
      <c r="C409" s="8"/>
    </row>
    <row r="410" spans="1:3" x14ac:dyDescent="0.25">
      <c r="A410" s="7" t="s">
        <v>3008</v>
      </c>
      <c r="B410" s="8"/>
      <c r="C410" s="8">
        <v>26</v>
      </c>
    </row>
    <row r="411" spans="1:3" x14ac:dyDescent="0.25">
      <c r="A411" s="7" t="s">
        <v>3566</v>
      </c>
      <c r="B411" s="8"/>
      <c r="C411" s="8">
        <v>41</v>
      </c>
    </row>
    <row r="412" spans="1:3" x14ac:dyDescent="0.25">
      <c r="A412" s="7" t="s">
        <v>3964</v>
      </c>
      <c r="B412" s="8">
        <v>10</v>
      </c>
      <c r="C412" s="8"/>
    </row>
    <row r="413" spans="1:3" x14ac:dyDescent="0.25">
      <c r="A413" s="7" t="s">
        <v>227</v>
      </c>
      <c r="B413" s="8">
        <v>0</v>
      </c>
      <c r="C413" s="8"/>
    </row>
    <row r="414" spans="1:3" x14ac:dyDescent="0.25">
      <c r="A414" s="7" t="s">
        <v>2233</v>
      </c>
      <c r="B414" s="8"/>
      <c r="C414" s="8">
        <v>988</v>
      </c>
    </row>
    <row r="415" spans="1:3" x14ac:dyDescent="0.25">
      <c r="A415" s="7" t="s">
        <v>1107</v>
      </c>
      <c r="B415" s="8">
        <v>7</v>
      </c>
      <c r="C415" s="8"/>
    </row>
    <row r="416" spans="1:3" x14ac:dyDescent="0.25">
      <c r="A416" s="7" t="s">
        <v>25</v>
      </c>
      <c r="B416" s="8"/>
      <c r="C416" s="8">
        <v>23</v>
      </c>
    </row>
    <row r="417" spans="1:3" x14ac:dyDescent="0.25">
      <c r="A417" s="7" t="s">
        <v>444</v>
      </c>
      <c r="B417" s="8">
        <v>2</v>
      </c>
      <c r="C417" s="8"/>
    </row>
    <row r="418" spans="1:3" x14ac:dyDescent="0.25">
      <c r="A418" s="7" t="s">
        <v>1176</v>
      </c>
      <c r="B418" s="8">
        <v>9</v>
      </c>
      <c r="C418" s="8"/>
    </row>
    <row r="419" spans="1:3" x14ac:dyDescent="0.25">
      <c r="A419" s="7" t="s">
        <v>2698</v>
      </c>
      <c r="B419" s="8">
        <v>2</v>
      </c>
      <c r="C419" s="8"/>
    </row>
    <row r="420" spans="1:3" x14ac:dyDescent="0.25">
      <c r="A420" s="7" t="s">
        <v>1148</v>
      </c>
      <c r="B420" s="8">
        <v>0</v>
      </c>
      <c r="C420" s="8"/>
    </row>
    <row r="421" spans="1:3" x14ac:dyDescent="0.25">
      <c r="A421" s="7" t="s">
        <v>3414</v>
      </c>
      <c r="B421" s="8"/>
      <c r="C421" s="8">
        <v>9</v>
      </c>
    </row>
    <row r="422" spans="1:3" x14ac:dyDescent="0.25">
      <c r="A422" s="7" t="s">
        <v>1555</v>
      </c>
      <c r="B422" s="8">
        <v>0</v>
      </c>
      <c r="C422" s="8"/>
    </row>
    <row r="423" spans="1:3" x14ac:dyDescent="0.25">
      <c r="A423" s="7" t="s">
        <v>2718</v>
      </c>
      <c r="B423" s="8"/>
      <c r="C423" s="8">
        <v>148</v>
      </c>
    </row>
    <row r="424" spans="1:3" x14ac:dyDescent="0.25">
      <c r="A424" s="7" t="s">
        <v>3725</v>
      </c>
      <c r="B424" s="8">
        <v>31</v>
      </c>
      <c r="C424" s="8"/>
    </row>
    <row r="425" spans="1:3" x14ac:dyDescent="0.25">
      <c r="A425" s="7" t="s">
        <v>3013</v>
      </c>
      <c r="B425" s="8"/>
      <c r="C425" s="8">
        <v>107</v>
      </c>
    </row>
    <row r="426" spans="1:3" x14ac:dyDescent="0.25">
      <c r="A426" s="7" t="s">
        <v>1381</v>
      </c>
      <c r="B426" s="8"/>
      <c r="C426" s="8">
        <v>5</v>
      </c>
    </row>
    <row r="427" spans="1:3" x14ac:dyDescent="0.25">
      <c r="A427" s="7" t="s">
        <v>2006</v>
      </c>
      <c r="B427" s="8"/>
      <c r="C427" s="8">
        <v>191</v>
      </c>
    </row>
    <row r="428" spans="1:3" x14ac:dyDescent="0.25">
      <c r="A428" s="7" t="s">
        <v>2226</v>
      </c>
      <c r="B428" s="8"/>
      <c r="C428" s="8">
        <v>1204</v>
      </c>
    </row>
    <row r="429" spans="1:3" x14ac:dyDescent="0.25">
      <c r="A429" s="7" t="s">
        <v>1119</v>
      </c>
      <c r="B429" s="8">
        <v>3</v>
      </c>
      <c r="C429" s="8"/>
    </row>
    <row r="430" spans="1:3" x14ac:dyDescent="0.25">
      <c r="A430" s="7" t="s">
        <v>1165</v>
      </c>
      <c r="B430" s="8">
        <v>0</v>
      </c>
      <c r="C430" s="8"/>
    </row>
    <row r="431" spans="1:3" x14ac:dyDescent="0.25">
      <c r="A431" s="7" t="s">
        <v>2113</v>
      </c>
      <c r="B431" s="8"/>
      <c r="C431" s="8">
        <v>11</v>
      </c>
    </row>
    <row r="432" spans="1:3" x14ac:dyDescent="0.25">
      <c r="A432" s="7" t="s">
        <v>538</v>
      </c>
      <c r="B432" s="8"/>
      <c r="C432" s="8">
        <v>59</v>
      </c>
    </row>
    <row r="433" spans="1:3" x14ac:dyDescent="0.25">
      <c r="A433" s="7" t="s">
        <v>2293</v>
      </c>
      <c r="B433" s="8"/>
      <c r="C433" s="8">
        <v>46</v>
      </c>
    </row>
    <row r="434" spans="1:3" x14ac:dyDescent="0.25">
      <c r="A434" s="7" t="s">
        <v>839</v>
      </c>
      <c r="B434" s="8"/>
      <c r="C434" s="8">
        <v>61</v>
      </c>
    </row>
    <row r="435" spans="1:3" x14ac:dyDescent="0.25">
      <c r="A435" s="7" t="s">
        <v>2221</v>
      </c>
      <c r="B435" s="8"/>
      <c r="C435" s="8">
        <v>69</v>
      </c>
    </row>
    <row r="436" spans="1:3" x14ac:dyDescent="0.25">
      <c r="A436" s="7" t="s">
        <v>3473</v>
      </c>
      <c r="B436" s="8"/>
      <c r="C436" s="8">
        <v>39</v>
      </c>
    </row>
    <row r="437" spans="1:3" x14ac:dyDescent="0.25">
      <c r="A437" s="7" t="s">
        <v>3797</v>
      </c>
      <c r="B437" s="8">
        <v>16</v>
      </c>
      <c r="C437" s="8"/>
    </row>
    <row r="438" spans="1:3" x14ac:dyDescent="0.25">
      <c r="A438" s="7" t="s">
        <v>1827</v>
      </c>
      <c r="B438" s="8"/>
      <c r="C438" s="8">
        <v>38</v>
      </c>
    </row>
    <row r="439" spans="1:3" x14ac:dyDescent="0.25">
      <c r="A439" s="7" t="s">
        <v>1265</v>
      </c>
      <c r="B439" s="8"/>
      <c r="C439" s="8">
        <v>34</v>
      </c>
    </row>
    <row r="440" spans="1:3" x14ac:dyDescent="0.25">
      <c r="A440" s="7" t="s">
        <v>3517</v>
      </c>
      <c r="B440" s="8"/>
      <c r="C440" s="8">
        <v>33</v>
      </c>
    </row>
    <row r="441" spans="1:3" x14ac:dyDescent="0.25">
      <c r="A441" s="7" t="s">
        <v>101</v>
      </c>
      <c r="B441" s="8"/>
      <c r="C441" s="8">
        <v>39</v>
      </c>
    </row>
    <row r="442" spans="1:3" x14ac:dyDescent="0.25">
      <c r="A442" s="7" t="s">
        <v>3720</v>
      </c>
      <c r="B442" s="8"/>
      <c r="C442" s="8">
        <v>63</v>
      </c>
    </row>
    <row r="443" spans="1:3" x14ac:dyDescent="0.25">
      <c r="A443" s="7" t="s">
        <v>1189</v>
      </c>
      <c r="B443" s="8"/>
      <c r="C443" s="8">
        <v>85</v>
      </c>
    </row>
    <row r="444" spans="1:3" x14ac:dyDescent="0.25">
      <c r="A444" s="7" t="s">
        <v>2536</v>
      </c>
      <c r="B444" s="8"/>
      <c r="C444" s="8">
        <v>4</v>
      </c>
    </row>
    <row r="445" spans="1:3" x14ac:dyDescent="0.25">
      <c r="A445" s="7" t="s">
        <v>2126</v>
      </c>
      <c r="B445" s="8">
        <v>27</v>
      </c>
      <c r="C445" s="8"/>
    </row>
    <row r="446" spans="1:3" x14ac:dyDescent="0.25">
      <c r="A446" s="7" t="s">
        <v>1358</v>
      </c>
      <c r="B446" s="8"/>
      <c r="C446" s="8">
        <v>65</v>
      </c>
    </row>
    <row r="447" spans="1:3" x14ac:dyDescent="0.25">
      <c r="A447" s="7" t="s">
        <v>1040</v>
      </c>
      <c r="B447" s="8"/>
      <c r="C447" s="8">
        <v>30</v>
      </c>
    </row>
    <row r="448" spans="1:3" x14ac:dyDescent="0.25">
      <c r="A448" s="7" t="s">
        <v>2868</v>
      </c>
      <c r="B448" s="8">
        <v>60</v>
      </c>
      <c r="C448" s="8"/>
    </row>
    <row r="449" spans="1:3" x14ac:dyDescent="0.25">
      <c r="A449" s="7" t="s">
        <v>250</v>
      </c>
      <c r="B449" s="8"/>
      <c r="C449" s="8">
        <v>235</v>
      </c>
    </row>
    <row r="450" spans="1:3" x14ac:dyDescent="0.25">
      <c r="A450" s="7" t="s">
        <v>2457</v>
      </c>
      <c r="B450" s="8"/>
      <c r="C450" s="8">
        <v>67</v>
      </c>
    </row>
    <row r="451" spans="1:3" x14ac:dyDescent="0.25">
      <c r="A451" s="7" t="s">
        <v>3021</v>
      </c>
      <c r="B451" s="8"/>
      <c r="C451" s="8">
        <v>103</v>
      </c>
    </row>
    <row r="452" spans="1:3" x14ac:dyDescent="0.25">
      <c r="A452" s="7" t="s">
        <v>3762</v>
      </c>
      <c r="B452" s="8"/>
      <c r="C452" s="8">
        <v>107</v>
      </c>
    </row>
    <row r="453" spans="1:3" x14ac:dyDescent="0.25">
      <c r="A453" s="7" t="s">
        <v>1301</v>
      </c>
      <c r="B453" s="8"/>
      <c r="C453" s="8">
        <v>24</v>
      </c>
    </row>
    <row r="454" spans="1:3" x14ac:dyDescent="0.25">
      <c r="A454" s="7" t="s">
        <v>309</v>
      </c>
      <c r="B454" s="8"/>
      <c r="C454" s="8">
        <v>202</v>
      </c>
    </row>
    <row r="455" spans="1:3" x14ac:dyDescent="0.25">
      <c r="A455" s="7" t="s">
        <v>1116</v>
      </c>
      <c r="B455" s="8">
        <v>4</v>
      </c>
      <c r="C455" s="8"/>
    </row>
    <row r="456" spans="1:3" x14ac:dyDescent="0.25">
      <c r="A456" s="7" t="s">
        <v>795</v>
      </c>
      <c r="B456" s="8"/>
      <c r="C456" s="8">
        <v>53</v>
      </c>
    </row>
    <row r="457" spans="1:3" x14ac:dyDescent="0.25">
      <c r="A457" s="7" t="s">
        <v>3429</v>
      </c>
      <c r="B457" s="8"/>
      <c r="C457" s="8">
        <v>72</v>
      </c>
    </row>
    <row r="458" spans="1:3" x14ac:dyDescent="0.25">
      <c r="A458" s="7" t="s">
        <v>3358</v>
      </c>
      <c r="B458" s="8">
        <v>7</v>
      </c>
      <c r="C458" s="8">
        <v>23</v>
      </c>
    </row>
    <row r="459" spans="1:3" x14ac:dyDescent="0.25">
      <c r="A459" s="7" t="s">
        <v>297</v>
      </c>
      <c r="B459" s="8"/>
      <c r="C459" s="8">
        <v>129</v>
      </c>
    </row>
    <row r="460" spans="1:3" x14ac:dyDescent="0.25">
      <c r="A460" s="7" t="s">
        <v>2880</v>
      </c>
      <c r="B460" s="8">
        <v>29</v>
      </c>
      <c r="C460" s="8"/>
    </row>
    <row r="461" spans="1:3" x14ac:dyDescent="0.25">
      <c r="A461" s="7" t="s">
        <v>416</v>
      </c>
      <c r="B461" s="8"/>
      <c r="C461" s="8">
        <v>21</v>
      </c>
    </row>
    <row r="462" spans="1:3" x14ac:dyDescent="0.25">
      <c r="A462" s="7" t="s">
        <v>3800</v>
      </c>
      <c r="B462" s="8">
        <v>40</v>
      </c>
      <c r="C462" s="8"/>
    </row>
    <row r="463" spans="1:3" x14ac:dyDescent="0.25">
      <c r="A463" s="7" t="s">
        <v>1793</v>
      </c>
      <c r="B463" s="8">
        <v>139</v>
      </c>
      <c r="C463" s="8"/>
    </row>
    <row r="464" spans="1:3" x14ac:dyDescent="0.25">
      <c r="A464" s="7" t="s">
        <v>2716</v>
      </c>
      <c r="B464" s="8"/>
      <c r="C464" s="8">
        <v>187</v>
      </c>
    </row>
    <row r="465" spans="1:3" x14ac:dyDescent="0.25">
      <c r="A465" s="7" t="s">
        <v>3007</v>
      </c>
      <c r="B465" s="8"/>
      <c r="C465" s="8">
        <v>20</v>
      </c>
    </row>
    <row r="466" spans="1:3" x14ac:dyDescent="0.25">
      <c r="A466" s="7" t="s">
        <v>968</v>
      </c>
      <c r="B466" s="8">
        <v>81</v>
      </c>
      <c r="C466" s="8"/>
    </row>
    <row r="467" spans="1:3" x14ac:dyDescent="0.25">
      <c r="A467" s="7" t="s">
        <v>2782</v>
      </c>
      <c r="B467" s="8"/>
      <c r="C467" s="8">
        <v>18</v>
      </c>
    </row>
    <row r="468" spans="1:3" x14ac:dyDescent="0.25">
      <c r="A468" s="7" t="s">
        <v>3164</v>
      </c>
      <c r="B468" s="8"/>
      <c r="C468" s="8">
        <v>71</v>
      </c>
    </row>
    <row r="469" spans="1:3" x14ac:dyDescent="0.25">
      <c r="A469" s="7" t="s">
        <v>3831</v>
      </c>
      <c r="B469" s="8"/>
      <c r="C469" s="8">
        <v>57</v>
      </c>
    </row>
    <row r="470" spans="1:3" x14ac:dyDescent="0.25">
      <c r="A470" s="7" t="s">
        <v>1909</v>
      </c>
      <c r="B470" s="8">
        <v>4</v>
      </c>
      <c r="C470" s="8"/>
    </row>
    <row r="471" spans="1:3" x14ac:dyDescent="0.25">
      <c r="A471" s="7" t="s">
        <v>2157</v>
      </c>
      <c r="B471" s="8">
        <v>83</v>
      </c>
      <c r="C471" s="8"/>
    </row>
    <row r="472" spans="1:3" x14ac:dyDescent="0.25">
      <c r="A472" s="7" t="s">
        <v>305</v>
      </c>
      <c r="B472" s="8"/>
      <c r="C472" s="8">
        <v>74</v>
      </c>
    </row>
    <row r="473" spans="1:3" x14ac:dyDescent="0.25">
      <c r="A473" s="7" t="s">
        <v>420</v>
      </c>
      <c r="B473" s="8"/>
      <c r="C473" s="8">
        <v>73</v>
      </c>
    </row>
    <row r="474" spans="1:3" x14ac:dyDescent="0.25">
      <c r="A474" s="7" t="s">
        <v>1789</v>
      </c>
      <c r="B474" s="8">
        <v>4</v>
      </c>
      <c r="C474" s="8"/>
    </row>
    <row r="475" spans="1:3" x14ac:dyDescent="0.25">
      <c r="A475" s="7" t="s">
        <v>1854</v>
      </c>
      <c r="B475" s="8"/>
      <c r="C475" s="8">
        <v>14</v>
      </c>
    </row>
    <row r="476" spans="1:3" x14ac:dyDescent="0.25">
      <c r="A476" s="7" t="s">
        <v>2062</v>
      </c>
      <c r="B476" s="8"/>
      <c r="C476" s="8">
        <v>35</v>
      </c>
    </row>
    <row r="477" spans="1:3" x14ac:dyDescent="0.25">
      <c r="A477" s="7" t="s">
        <v>12</v>
      </c>
      <c r="B477" s="8"/>
      <c r="C477" s="8">
        <v>19</v>
      </c>
    </row>
    <row r="478" spans="1:3" x14ac:dyDescent="0.25">
      <c r="A478" s="7" t="s">
        <v>2120</v>
      </c>
      <c r="B478" s="8"/>
      <c r="C478" s="8">
        <v>22</v>
      </c>
    </row>
    <row r="479" spans="1:3" x14ac:dyDescent="0.25">
      <c r="A479" s="7" t="s">
        <v>46</v>
      </c>
      <c r="B479" s="8"/>
      <c r="C479" s="8">
        <v>15</v>
      </c>
    </row>
    <row r="480" spans="1:3" x14ac:dyDescent="0.25">
      <c r="A480" s="7" t="s">
        <v>959</v>
      </c>
      <c r="B480" s="8">
        <v>17</v>
      </c>
      <c r="C480" s="8"/>
    </row>
    <row r="481" spans="1:3" x14ac:dyDescent="0.25">
      <c r="A481" s="7" t="s">
        <v>1158</v>
      </c>
      <c r="B481" s="8">
        <v>3</v>
      </c>
      <c r="C481" s="8"/>
    </row>
    <row r="482" spans="1:3" x14ac:dyDescent="0.25">
      <c r="A482" s="7" t="s">
        <v>2455</v>
      </c>
      <c r="B482" s="8"/>
      <c r="C482" s="8">
        <v>130</v>
      </c>
    </row>
    <row r="483" spans="1:3" x14ac:dyDescent="0.25">
      <c r="A483" s="7" t="s">
        <v>719</v>
      </c>
      <c r="B483" s="8">
        <v>4</v>
      </c>
      <c r="C483" s="8"/>
    </row>
    <row r="484" spans="1:3" x14ac:dyDescent="0.25">
      <c r="A484" s="7" t="s">
        <v>375</v>
      </c>
      <c r="B484" s="8"/>
      <c r="C484" s="8">
        <v>174</v>
      </c>
    </row>
    <row r="485" spans="1:3" x14ac:dyDescent="0.25">
      <c r="A485" s="7" t="s">
        <v>3355</v>
      </c>
      <c r="B485" s="8"/>
      <c r="C485" s="8">
        <v>27</v>
      </c>
    </row>
    <row r="486" spans="1:3" x14ac:dyDescent="0.25">
      <c r="A486" s="7" t="s">
        <v>219</v>
      </c>
      <c r="B486" s="8">
        <v>38</v>
      </c>
      <c r="C486" s="8"/>
    </row>
    <row r="487" spans="1:3" x14ac:dyDescent="0.25">
      <c r="A487" s="7" t="s">
        <v>2257</v>
      </c>
      <c r="B487" s="8"/>
      <c r="C487" s="8">
        <v>50</v>
      </c>
    </row>
    <row r="488" spans="1:3" x14ac:dyDescent="0.25">
      <c r="A488" s="7" t="s">
        <v>3901</v>
      </c>
      <c r="B488" s="8">
        <v>2</v>
      </c>
      <c r="C488" s="8"/>
    </row>
    <row r="489" spans="1:3" x14ac:dyDescent="0.25">
      <c r="A489" s="7" t="s">
        <v>1483</v>
      </c>
      <c r="B489" s="8">
        <v>1</v>
      </c>
      <c r="C489" s="8"/>
    </row>
    <row r="490" spans="1:3" x14ac:dyDescent="0.25">
      <c r="A490" s="7" t="s">
        <v>1833</v>
      </c>
      <c r="B490" s="8"/>
      <c r="C490" s="8">
        <v>20</v>
      </c>
    </row>
    <row r="491" spans="1:3" x14ac:dyDescent="0.25">
      <c r="A491" s="7" t="s">
        <v>2943</v>
      </c>
      <c r="B491" s="8">
        <v>0</v>
      </c>
      <c r="C491" s="8"/>
    </row>
    <row r="492" spans="1:3" x14ac:dyDescent="0.25">
      <c r="A492" s="7" t="s">
        <v>187</v>
      </c>
      <c r="B492" s="8">
        <v>10</v>
      </c>
      <c r="C492" s="8"/>
    </row>
    <row r="493" spans="1:3" x14ac:dyDescent="0.25">
      <c r="A493" s="7" t="s">
        <v>3626</v>
      </c>
      <c r="B493" s="8">
        <v>0</v>
      </c>
      <c r="C493" s="8"/>
    </row>
    <row r="494" spans="1:3" x14ac:dyDescent="0.25">
      <c r="A494" s="7" t="s">
        <v>4078</v>
      </c>
      <c r="B494" s="8">
        <v>2</v>
      </c>
      <c r="C494" s="8"/>
    </row>
    <row r="495" spans="1:3" x14ac:dyDescent="0.25">
      <c r="A495" s="7" t="s">
        <v>1152</v>
      </c>
      <c r="B495" s="8">
        <v>0</v>
      </c>
      <c r="C495" s="8"/>
    </row>
    <row r="496" spans="1:3" x14ac:dyDescent="0.25">
      <c r="A496" s="7" t="s">
        <v>362</v>
      </c>
      <c r="B496" s="8"/>
      <c r="C496" s="8">
        <v>354</v>
      </c>
    </row>
    <row r="497" spans="1:3" x14ac:dyDescent="0.25">
      <c r="A497" s="7" t="s">
        <v>2266</v>
      </c>
      <c r="B497" s="8"/>
      <c r="C497" s="8">
        <v>17</v>
      </c>
    </row>
    <row r="498" spans="1:3" x14ac:dyDescent="0.25">
      <c r="A498" s="7" t="s">
        <v>2290</v>
      </c>
      <c r="B498" s="8"/>
      <c r="C498" s="8">
        <v>25</v>
      </c>
    </row>
    <row r="499" spans="1:3" x14ac:dyDescent="0.25">
      <c r="A499" s="7" t="s">
        <v>437</v>
      </c>
      <c r="B499" s="8">
        <v>0</v>
      </c>
      <c r="C499" s="8"/>
    </row>
    <row r="500" spans="1:3" x14ac:dyDescent="0.25">
      <c r="A500" s="7" t="s">
        <v>3835</v>
      </c>
      <c r="B500" s="8"/>
      <c r="C500" s="8">
        <v>100</v>
      </c>
    </row>
    <row r="501" spans="1:3" x14ac:dyDescent="0.25">
      <c r="A501" s="7" t="s">
        <v>208</v>
      </c>
      <c r="B501" s="8">
        <v>0</v>
      </c>
      <c r="C501" s="8"/>
    </row>
    <row r="502" spans="1:3" x14ac:dyDescent="0.25">
      <c r="A502" s="7" t="s">
        <v>1765</v>
      </c>
      <c r="B502" s="8">
        <v>39</v>
      </c>
      <c r="C502" s="8"/>
    </row>
    <row r="503" spans="1:3" x14ac:dyDescent="0.25">
      <c r="A503" s="7" t="s">
        <v>1276</v>
      </c>
      <c r="B503" s="8"/>
      <c r="C503" s="8">
        <v>389</v>
      </c>
    </row>
    <row r="504" spans="1:3" x14ac:dyDescent="0.25">
      <c r="A504" s="7" t="s">
        <v>691</v>
      </c>
      <c r="B504" s="8">
        <v>34</v>
      </c>
      <c r="C504" s="8"/>
    </row>
    <row r="505" spans="1:3" x14ac:dyDescent="0.25">
      <c r="A505" s="7" t="s">
        <v>2286</v>
      </c>
      <c r="B505" s="8"/>
      <c r="C505" s="8">
        <v>79</v>
      </c>
    </row>
    <row r="506" spans="1:3" x14ac:dyDescent="0.25">
      <c r="A506" s="7" t="s">
        <v>3586</v>
      </c>
      <c r="B506" s="8"/>
      <c r="C506" s="8">
        <v>28</v>
      </c>
    </row>
    <row r="507" spans="1:3" x14ac:dyDescent="0.25">
      <c r="A507" s="7" t="s">
        <v>3031</v>
      </c>
      <c r="B507" s="8"/>
      <c r="C507" s="8">
        <v>29</v>
      </c>
    </row>
    <row r="508" spans="1:3" x14ac:dyDescent="0.25">
      <c r="A508" s="7" t="s">
        <v>3258</v>
      </c>
      <c r="B508" s="8"/>
      <c r="C508" s="8">
        <v>75</v>
      </c>
    </row>
    <row r="509" spans="1:3" x14ac:dyDescent="0.25">
      <c r="A509" s="7" t="s">
        <v>1966</v>
      </c>
      <c r="B509" s="8"/>
      <c r="C509" s="8">
        <v>103</v>
      </c>
    </row>
    <row r="510" spans="1:3" x14ac:dyDescent="0.25">
      <c r="A510" s="7" t="s">
        <v>647</v>
      </c>
      <c r="B510" s="8"/>
      <c r="C510" s="8">
        <v>27</v>
      </c>
    </row>
    <row r="511" spans="1:3" x14ac:dyDescent="0.25">
      <c r="A511" s="7" t="s">
        <v>1527</v>
      </c>
      <c r="B511" s="8"/>
      <c r="C511" s="8">
        <v>280</v>
      </c>
    </row>
    <row r="512" spans="1:3" x14ac:dyDescent="0.25">
      <c r="A512" s="7" t="s">
        <v>2308</v>
      </c>
      <c r="B512" s="8"/>
      <c r="C512" s="8">
        <v>75</v>
      </c>
    </row>
    <row r="513" spans="1:3" x14ac:dyDescent="0.25">
      <c r="A513" s="7" t="s">
        <v>1806</v>
      </c>
      <c r="B513" s="8">
        <v>122</v>
      </c>
      <c r="C513" s="8"/>
    </row>
    <row r="514" spans="1:3" x14ac:dyDescent="0.25">
      <c r="A514" s="7" t="s">
        <v>3559</v>
      </c>
      <c r="B514" s="8"/>
      <c r="C514" s="8">
        <v>74</v>
      </c>
    </row>
    <row r="515" spans="1:3" x14ac:dyDescent="0.25">
      <c r="A515" s="7" t="s">
        <v>1420</v>
      </c>
      <c r="B515" s="8">
        <v>10</v>
      </c>
      <c r="C515" s="8"/>
    </row>
    <row r="516" spans="1:3" x14ac:dyDescent="0.25">
      <c r="A516" s="7" t="s">
        <v>3518</v>
      </c>
      <c r="B516" s="8"/>
      <c r="C516" s="8">
        <v>28</v>
      </c>
    </row>
    <row r="517" spans="1:3" x14ac:dyDescent="0.25">
      <c r="A517" s="7" t="s">
        <v>3591</v>
      </c>
      <c r="B517" s="8"/>
      <c r="C517" s="8">
        <v>35</v>
      </c>
    </row>
    <row r="518" spans="1:3" x14ac:dyDescent="0.25">
      <c r="A518" s="7" t="s">
        <v>251</v>
      </c>
      <c r="B518" s="8"/>
      <c r="C518" s="8">
        <v>437</v>
      </c>
    </row>
    <row r="519" spans="1:3" x14ac:dyDescent="0.25">
      <c r="A519" s="7" t="s">
        <v>3789</v>
      </c>
      <c r="B519" s="8">
        <v>2</v>
      </c>
      <c r="C519" s="8"/>
    </row>
    <row r="520" spans="1:3" x14ac:dyDescent="0.25">
      <c r="A520" s="7" t="s">
        <v>2450</v>
      </c>
      <c r="B520" s="8"/>
      <c r="C520" s="8">
        <v>120</v>
      </c>
    </row>
    <row r="521" spans="1:3" x14ac:dyDescent="0.25">
      <c r="A521" s="7" t="s">
        <v>2760</v>
      </c>
      <c r="B521" s="8">
        <v>0</v>
      </c>
      <c r="C521" s="8"/>
    </row>
    <row r="522" spans="1:3" x14ac:dyDescent="0.25">
      <c r="A522" s="7" t="s">
        <v>2452</v>
      </c>
      <c r="B522" s="8"/>
      <c r="C522" s="8">
        <v>186</v>
      </c>
    </row>
    <row r="523" spans="1:3" x14ac:dyDescent="0.25">
      <c r="A523" s="7" t="s">
        <v>2454</v>
      </c>
      <c r="B523" s="8"/>
      <c r="C523" s="8">
        <v>67</v>
      </c>
    </row>
    <row r="524" spans="1:3" x14ac:dyDescent="0.25">
      <c r="A524" s="7" t="s">
        <v>2506</v>
      </c>
      <c r="B524" s="8">
        <v>2</v>
      </c>
      <c r="C524" s="8"/>
    </row>
    <row r="525" spans="1:3" x14ac:dyDescent="0.25">
      <c r="A525" s="7" t="s">
        <v>29</v>
      </c>
      <c r="B525" s="8"/>
      <c r="C525" s="8">
        <v>150</v>
      </c>
    </row>
    <row r="526" spans="1:3" x14ac:dyDescent="0.25">
      <c r="A526" s="7" t="s">
        <v>792</v>
      </c>
      <c r="B526" s="8"/>
      <c r="C526" s="8">
        <v>128</v>
      </c>
    </row>
    <row r="527" spans="1:3" x14ac:dyDescent="0.25">
      <c r="A527" s="7" t="s">
        <v>557</v>
      </c>
      <c r="B527" s="8">
        <v>1</v>
      </c>
      <c r="C527" s="8"/>
    </row>
    <row r="528" spans="1:3" x14ac:dyDescent="0.25">
      <c r="A528" s="7" t="s">
        <v>1248</v>
      </c>
      <c r="B528" s="8"/>
      <c r="C528" s="8">
        <v>50</v>
      </c>
    </row>
    <row r="529" spans="1:3" x14ac:dyDescent="0.25">
      <c r="A529" s="7" t="s">
        <v>2172</v>
      </c>
      <c r="B529" s="8"/>
      <c r="C529" s="8">
        <v>47</v>
      </c>
    </row>
    <row r="530" spans="1:3" x14ac:dyDescent="0.25">
      <c r="A530" s="7" t="s">
        <v>1029</v>
      </c>
      <c r="B530" s="8"/>
      <c r="C530" s="8">
        <v>255</v>
      </c>
    </row>
    <row r="531" spans="1:3" x14ac:dyDescent="0.25">
      <c r="A531" s="7" t="s">
        <v>2476</v>
      </c>
      <c r="B531" s="8"/>
      <c r="C531" s="8">
        <v>81</v>
      </c>
    </row>
    <row r="532" spans="1:3" x14ac:dyDescent="0.25">
      <c r="A532" s="7" t="s">
        <v>2977</v>
      </c>
      <c r="B532" s="8"/>
      <c r="C532" s="8">
        <v>30</v>
      </c>
    </row>
    <row r="533" spans="1:3" x14ac:dyDescent="0.25">
      <c r="A533" s="7" t="s">
        <v>2329</v>
      </c>
      <c r="B533" s="8"/>
      <c r="C533" s="8">
        <v>537</v>
      </c>
    </row>
    <row r="534" spans="1:3" x14ac:dyDescent="0.25">
      <c r="A534" s="7" t="s">
        <v>343</v>
      </c>
      <c r="B534" s="8"/>
      <c r="C534" s="8">
        <v>325</v>
      </c>
    </row>
    <row r="535" spans="1:3" x14ac:dyDescent="0.25">
      <c r="A535" s="7" t="s">
        <v>1397</v>
      </c>
      <c r="B535" s="8"/>
      <c r="C535" s="8">
        <v>73</v>
      </c>
    </row>
    <row r="536" spans="1:3" x14ac:dyDescent="0.25">
      <c r="A536" s="7" t="s">
        <v>2034</v>
      </c>
      <c r="B536" s="8"/>
      <c r="C536" s="8">
        <v>158</v>
      </c>
    </row>
    <row r="537" spans="1:3" x14ac:dyDescent="0.25">
      <c r="A537" s="7" t="s">
        <v>1198</v>
      </c>
      <c r="B537" s="8"/>
      <c r="C537" s="8">
        <v>314</v>
      </c>
    </row>
    <row r="538" spans="1:3" x14ac:dyDescent="0.25">
      <c r="A538" s="7" t="s">
        <v>40</v>
      </c>
      <c r="B538" s="8"/>
      <c r="C538" s="8">
        <v>66</v>
      </c>
    </row>
    <row r="539" spans="1:3" x14ac:dyDescent="0.25">
      <c r="A539" s="7" t="s">
        <v>1677</v>
      </c>
      <c r="B539" s="8"/>
      <c r="C539" s="8">
        <v>42</v>
      </c>
    </row>
    <row r="540" spans="1:3" x14ac:dyDescent="0.25">
      <c r="A540" s="7" t="s">
        <v>3351</v>
      </c>
      <c r="B540" s="8"/>
      <c r="C540" s="8">
        <v>70</v>
      </c>
    </row>
    <row r="541" spans="1:3" x14ac:dyDescent="0.25">
      <c r="A541" s="7" t="s">
        <v>2732</v>
      </c>
      <c r="B541" s="8"/>
      <c r="C541" s="8">
        <v>146</v>
      </c>
    </row>
    <row r="542" spans="1:3" x14ac:dyDescent="0.25">
      <c r="A542" s="7" t="s">
        <v>1921</v>
      </c>
      <c r="B542" s="8">
        <v>105</v>
      </c>
      <c r="C542" s="8"/>
    </row>
    <row r="543" spans="1:3" x14ac:dyDescent="0.25">
      <c r="A543" s="7" t="s">
        <v>2925</v>
      </c>
      <c r="B543" s="8"/>
      <c r="C543" s="8">
        <v>199</v>
      </c>
    </row>
    <row r="544" spans="1:3" x14ac:dyDescent="0.25">
      <c r="A544" s="7" t="s">
        <v>3163</v>
      </c>
      <c r="B544" s="8"/>
      <c r="C544" s="8">
        <v>72</v>
      </c>
    </row>
    <row r="545" spans="1:3" x14ac:dyDescent="0.25">
      <c r="A545" s="7" t="s">
        <v>2442</v>
      </c>
      <c r="B545" s="8"/>
      <c r="C545" s="8">
        <v>109</v>
      </c>
    </row>
    <row r="546" spans="1:3" x14ac:dyDescent="0.25">
      <c r="A546" s="7" t="s">
        <v>2810</v>
      </c>
      <c r="B546" s="8"/>
      <c r="C546" s="8">
        <v>57</v>
      </c>
    </row>
    <row r="547" spans="1:3" x14ac:dyDescent="0.25">
      <c r="A547" s="7" t="s">
        <v>880</v>
      </c>
      <c r="B547" s="8">
        <v>30</v>
      </c>
      <c r="C547" s="8"/>
    </row>
    <row r="548" spans="1:3" x14ac:dyDescent="0.25">
      <c r="A548" s="7" t="s">
        <v>1037</v>
      </c>
      <c r="B548" s="8"/>
      <c r="C548" s="8">
        <v>211</v>
      </c>
    </row>
    <row r="549" spans="1:3" x14ac:dyDescent="0.25">
      <c r="A549" s="7" t="s">
        <v>3250</v>
      </c>
      <c r="B549" s="8"/>
      <c r="C549" s="8">
        <v>213</v>
      </c>
    </row>
    <row r="550" spans="1:3" x14ac:dyDescent="0.25">
      <c r="A550" s="7" t="s">
        <v>3710</v>
      </c>
      <c r="B550" s="8"/>
      <c r="C550" s="8">
        <v>19</v>
      </c>
    </row>
    <row r="551" spans="1:3" x14ac:dyDescent="0.25">
      <c r="A551" s="7" t="s">
        <v>2900</v>
      </c>
      <c r="B551" s="8">
        <v>7</v>
      </c>
      <c r="C551" s="8"/>
    </row>
    <row r="552" spans="1:3" x14ac:dyDescent="0.25">
      <c r="A552" s="7" t="s">
        <v>26</v>
      </c>
      <c r="B552" s="8"/>
      <c r="C552" s="8">
        <v>574</v>
      </c>
    </row>
    <row r="553" spans="1:3" x14ac:dyDescent="0.25">
      <c r="A553" s="7" t="s">
        <v>2902</v>
      </c>
      <c r="B553" s="8">
        <v>1</v>
      </c>
      <c r="C553" s="8"/>
    </row>
    <row r="554" spans="1:3" x14ac:dyDescent="0.25">
      <c r="A554" s="7" t="s">
        <v>1475</v>
      </c>
      <c r="B554" s="8"/>
      <c r="C554" s="8">
        <v>76</v>
      </c>
    </row>
    <row r="555" spans="1:3" x14ac:dyDescent="0.25">
      <c r="A555" s="7" t="s">
        <v>3156</v>
      </c>
      <c r="B555" s="8"/>
      <c r="C555" s="8">
        <v>89</v>
      </c>
    </row>
    <row r="556" spans="1:3" x14ac:dyDescent="0.25">
      <c r="A556" s="7" t="s">
        <v>4001</v>
      </c>
      <c r="B556" s="8">
        <v>2</v>
      </c>
      <c r="C556" s="8"/>
    </row>
    <row r="557" spans="1:3" x14ac:dyDescent="0.25">
      <c r="A557" s="7" t="s">
        <v>2527</v>
      </c>
      <c r="B557" s="8"/>
      <c r="C557" s="8">
        <v>71</v>
      </c>
    </row>
    <row r="558" spans="1:3" x14ac:dyDescent="0.25">
      <c r="A558" s="7" t="s">
        <v>500</v>
      </c>
      <c r="B558" s="8">
        <v>26</v>
      </c>
      <c r="C558" s="8"/>
    </row>
    <row r="559" spans="1:3" x14ac:dyDescent="0.25">
      <c r="A559" s="7" t="s">
        <v>1374</v>
      </c>
      <c r="B559" s="8"/>
      <c r="C559" s="8">
        <v>52</v>
      </c>
    </row>
    <row r="560" spans="1:3" x14ac:dyDescent="0.25">
      <c r="A560" s="7" t="s">
        <v>3935</v>
      </c>
      <c r="B560" s="8">
        <v>5</v>
      </c>
      <c r="C560" s="8"/>
    </row>
    <row r="561" spans="1:3" x14ac:dyDescent="0.25">
      <c r="A561" s="7" t="s">
        <v>3824</v>
      </c>
      <c r="B561" s="8"/>
      <c r="C561" s="8">
        <v>65</v>
      </c>
    </row>
    <row r="562" spans="1:3" x14ac:dyDescent="0.25">
      <c r="A562" s="7" t="s">
        <v>2182</v>
      </c>
      <c r="B562" s="8"/>
      <c r="C562" s="8">
        <v>53</v>
      </c>
    </row>
    <row r="563" spans="1:3" x14ac:dyDescent="0.25">
      <c r="A563" s="7" t="s">
        <v>2183</v>
      </c>
      <c r="B563" s="8"/>
      <c r="C563" s="8">
        <v>356</v>
      </c>
    </row>
    <row r="564" spans="1:3" x14ac:dyDescent="0.25">
      <c r="A564" s="7" t="s">
        <v>2447</v>
      </c>
      <c r="B564" s="8"/>
      <c r="C564" s="8">
        <v>111</v>
      </c>
    </row>
    <row r="565" spans="1:3" x14ac:dyDescent="0.25">
      <c r="A565" s="7" t="s">
        <v>3818</v>
      </c>
      <c r="B565" s="8"/>
      <c r="C565" s="8">
        <v>46</v>
      </c>
    </row>
    <row r="566" spans="1:3" x14ac:dyDescent="0.25">
      <c r="A566" s="7" t="s">
        <v>44</v>
      </c>
      <c r="B566" s="8"/>
      <c r="C566" s="8">
        <v>169</v>
      </c>
    </row>
    <row r="567" spans="1:3" x14ac:dyDescent="0.25">
      <c r="A567" s="7" t="s">
        <v>2174</v>
      </c>
      <c r="B567" s="8"/>
      <c r="C567" s="8">
        <v>90</v>
      </c>
    </row>
    <row r="568" spans="1:3" x14ac:dyDescent="0.25">
      <c r="A568" s="7" t="s">
        <v>3077</v>
      </c>
      <c r="B568" s="8">
        <v>2</v>
      </c>
      <c r="C568" s="8"/>
    </row>
    <row r="569" spans="1:3" x14ac:dyDescent="0.25">
      <c r="A569" s="7" t="s">
        <v>740</v>
      </c>
      <c r="B569" s="8"/>
      <c r="C569" s="8">
        <v>139</v>
      </c>
    </row>
    <row r="570" spans="1:3" x14ac:dyDescent="0.25">
      <c r="A570" s="7" t="s">
        <v>21</v>
      </c>
      <c r="B570" s="8"/>
      <c r="C570" s="8">
        <v>22</v>
      </c>
    </row>
    <row r="571" spans="1:3" x14ac:dyDescent="0.25">
      <c r="A571" s="7" t="s">
        <v>3216</v>
      </c>
      <c r="B571" s="8"/>
      <c r="C571" s="8">
        <v>35</v>
      </c>
    </row>
    <row r="572" spans="1:3" x14ac:dyDescent="0.25">
      <c r="A572" s="7" t="s">
        <v>2026</v>
      </c>
      <c r="B572" s="8"/>
      <c r="C572" s="8">
        <v>729</v>
      </c>
    </row>
    <row r="573" spans="1:3" x14ac:dyDescent="0.25">
      <c r="A573" s="7" t="s">
        <v>3393</v>
      </c>
      <c r="B573" s="8"/>
      <c r="C573" s="8">
        <v>27</v>
      </c>
    </row>
    <row r="574" spans="1:3" x14ac:dyDescent="0.25">
      <c r="A574" s="7" t="s">
        <v>1976</v>
      </c>
      <c r="B574" s="8"/>
      <c r="C574" s="8">
        <v>253</v>
      </c>
    </row>
    <row r="575" spans="1:3" x14ac:dyDescent="0.25">
      <c r="A575" s="7" t="s">
        <v>1097</v>
      </c>
      <c r="B575" s="8">
        <v>29</v>
      </c>
      <c r="C575" s="8"/>
    </row>
    <row r="576" spans="1:3" x14ac:dyDescent="0.25">
      <c r="A576" s="7" t="s">
        <v>1919</v>
      </c>
      <c r="B576" s="8">
        <v>9</v>
      </c>
      <c r="C576" s="8"/>
    </row>
    <row r="577" spans="1:3" x14ac:dyDescent="0.25">
      <c r="A577" s="7" t="s">
        <v>3024</v>
      </c>
      <c r="B577" s="8"/>
      <c r="C577" s="8">
        <v>182</v>
      </c>
    </row>
    <row r="578" spans="1:3" x14ac:dyDescent="0.25">
      <c r="A578" s="7" t="s">
        <v>591</v>
      </c>
      <c r="B578" s="8">
        <v>9</v>
      </c>
      <c r="C578" s="8"/>
    </row>
    <row r="579" spans="1:3" x14ac:dyDescent="0.25">
      <c r="A579" s="7" t="s">
        <v>2641</v>
      </c>
      <c r="B579" s="8">
        <v>1</v>
      </c>
      <c r="C579" s="8"/>
    </row>
    <row r="580" spans="1:3" x14ac:dyDescent="0.25">
      <c r="A580" s="7" t="s">
        <v>3100</v>
      </c>
      <c r="B580" s="8">
        <v>13</v>
      </c>
      <c r="C580" s="8"/>
    </row>
    <row r="581" spans="1:3" x14ac:dyDescent="0.25">
      <c r="A581" s="7" t="s">
        <v>2983</v>
      </c>
      <c r="B581" s="8"/>
      <c r="C581" s="8">
        <v>1095</v>
      </c>
    </row>
    <row r="582" spans="1:3" x14ac:dyDescent="0.25">
      <c r="A582" s="7" t="s">
        <v>2029</v>
      </c>
      <c r="B582" s="8"/>
      <c r="C582" s="8">
        <v>79</v>
      </c>
    </row>
    <row r="583" spans="1:3" x14ac:dyDescent="0.25">
      <c r="A583" s="7" t="s">
        <v>2674</v>
      </c>
      <c r="B583" s="8">
        <v>171</v>
      </c>
      <c r="C583" s="8"/>
    </row>
    <row r="584" spans="1:3" x14ac:dyDescent="0.25">
      <c r="A584" s="7" t="s">
        <v>1943</v>
      </c>
      <c r="B584" s="8"/>
      <c r="C584" s="8">
        <v>95</v>
      </c>
    </row>
    <row r="585" spans="1:3" x14ac:dyDescent="0.25">
      <c r="A585" s="7" t="s">
        <v>391</v>
      </c>
      <c r="B585" s="8"/>
      <c r="C585" s="8">
        <v>14</v>
      </c>
    </row>
    <row r="586" spans="1:3" x14ac:dyDescent="0.25">
      <c r="A586" s="7" t="s">
        <v>1956</v>
      </c>
      <c r="B586" s="8"/>
      <c r="C586" s="8">
        <v>290</v>
      </c>
    </row>
    <row r="587" spans="1:3" x14ac:dyDescent="0.25">
      <c r="A587" s="7" t="s">
        <v>2812</v>
      </c>
      <c r="B587" s="8"/>
      <c r="C587" s="8">
        <v>83</v>
      </c>
    </row>
    <row r="588" spans="1:3" x14ac:dyDescent="0.25">
      <c r="A588" s="7" t="s">
        <v>432</v>
      </c>
      <c r="B588" s="8">
        <v>8</v>
      </c>
      <c r="C588" s="8"/>
    </row>
    <row r="589" spans="1:3" x14ac:dyDescent="0.25">
      <c r="A589" s="7" t="s">
        <v>3055</v>
      </c>
      <c r="B589" s="8">
        <v>1</v>
      </c>
      <c r="C589" s="8"/>
    </row>
    <row r="590" spans="1:3" x14ac:dyDescent="0.25">
      <c r="A590" s="7" t="s">
        <v>2759</v>
      </c>
      <c r="B590" s="8">
        <v>2</v>
      </c>
      <c r="C590" s="8"/>
    </row>
    <row r="591" spans="1:3" x14ac:dyDescent="0.25">
      <c r="A591" s="7" t="s">
        <v>3220</v>
      </c>
      <c r="B591" s="8"/>
      <c r="C591" s="8">
        <v>59</v>
      </c>
    </row>
    <row r="592" spans="1:3" x14ac:dyDescent="0.25">
      <c r="A592" s="7" t="s">
        <v>3904</v>
      </c>
      <c r="B592" s="8">
        <v>4</v>
      </c>
      <c r="C592" s="8"/>
    </row>
    <row r="593" spans="1:3" x14ac:dyDescent="0.25">
      <c r="A593" s="7" t="s">
        <v>551</v>
      </c>
      <c r="B593" s="8">
        <v>4</v>
      </c>
      <c r="C593" s="8"/>
    </row>
    <row r="594" spans="1:3" x14ac:dyDescent="0.25">
      <c r="A594" s="7" t="s">
        <v>3091</v>
      </c>
      <c r="B594" s="8">
        <v>9</v>
      </c>
      <c r="C594" s="8"/>
    </row>
    <row r="595" spans="1:3" x14ac:dyDescent="0.25">
      <c r="A595" s="7" t="s">
        <v>1637</v>
      </c>
      <c r="B595" s="8"/>
      <c r="C595" s="8">
        <v>87</v>
      </c>
    </row>
    <row r="596" spans="1:3" x14ac:dyDescent="0.25">
      <c r="A596" s="7" t="s">
        <v>985</v>
      </c>
      <c r="B596" s="8">
        <v>3</v>
      </c>
      <c r="C596" s="8"/>
    </row>
    <row r="597" spans="1:3" x14ac:dyDescent="0.25">
      <c r="A597" s="7" t="s">
        <v>3285</v>
      </c>
      <c r="B597" s="8"/>
      <c r="C597" s="8">
        <v>81</v>
      </c>
    </row>
    <row r="598" spans="1:3" x14ac:dyDescent="0.25">
      <c r="A598" s="7" t="s">
        <v>2757</v>
      </c>
      <c r="B598" s="8">
        <v>2</v>
      </c>
      <c r="C598" s="8"/>
    </row>
    <row r="599" spans="1:3" x14ac:dyDescent="0.25">
      <c r="A599" s="7" t="s">
        <v>1871</v>
      </c>
      <c r="B599" s="8">
        <v>11</v>
      </c>
      <c r="C599" s="8"/>
    </row>
    <row r="600" spans="1:3" x14ac:dyDescent="0.25">
      <c r="A600" s="7" t="s">
        <v>2058</v>
      </c>
      <c r="B600" s="8"/>
      <c r="C600" s="8">
        <v>666</v>
      </c>
    </row>
    <row r="601" spans="1:3" x14ac:dyDescent="0.25">
      <c r="A601" s="7" t="s">
        <v>2340</v>
      </c>
      <c r="B601" s="8"/>
      <c r="C601" s="8">
        <v>1104</v>
      </c>
    </row>
    <row r="602" spans="1:3" x14ac:dyDescent="0.25">
      <c r="A602" s="7" t="s">
        <v>2234</v>
      </c>
      <c r="B602" s="8"/>
      <c r="C602" s="8">
        <v>391</v>
      </c>
    </row>
    <row r="603" spans="1:3" x14ac:dyDescent="0.25">
      <c r="A603" s="7" t="s">
        <v>2625</v>
      </c>
      <c r="B603" s="8"/>
      <c r="C603" s="8">
        <v>52</v>
      </c>
    </row>
    <row r="604" spans="1:3" x14ac:dyDescent="0.25">
      <c r="A604" s="7" t="s">
        <v>2597</v>
      </c>
      <c r="B604" s="8">
        <v>7</v>
      </c>
      <c r="C604" s="8"/>
    </row>
    <row r="605" spans="1:3" x14ac:dyDescent="0.25">
      <c r="A605" s="7" t="s">
        <v>1196</v>
      </c>
      <c r="B605" s="8"/>
      <c r="C605" s="8">
        <v>170</v>
      </c>
    </row>
    <row r="606" spans="1:3" x14ac:dyDescent="0.25">
      <c r="A606" s="7" t="s">
        <v>867</v>
      </c>
      <c r="B606" s="8">
        <v>11</v>
      </c>
      <c r="C606" s="8"/>
    </row>
    <row r="607" spans="1:3" x14ac:dyDescent="0.25">
      <c r="A607" s="7" t="s">
        <v>3190</v>
      </c>
      <c r="B607" s="8">
        <v>0</v>
      </c>
      <c r="C607" s="8"/>
    </row>
    <row r="608" spans="1:3" x14ac:dyDescent="0.25">
      <c r="A608" s="7" t="s">
        <v>2485</v>
      </c>
      <c r="B608" s="8"/>
      <c r="C608" s="8">
        <v>41</v>
      </c>
    </row>
    <row r="609" spans="1:3" x14ac:dyDescent="0.25">
      <c r="A609" s="7" t="s">
        <v>2162</v>
      </c>
      <c r="B609" s="8"/>
      <c r="C609" s="8">
        <v>13</v>
      </c>
    </row>
    <row r="610" spans="1:3" x14ac:dyDescent="0.25">
      <c r="A610" s="7" t="s">
        <v>3942</v>
      </c>
      <c r="B610" s="8">
        <v>1</v>
      </c>
      <c r="C610" s="8"/>
    </row>
    <row r="611" spans="1:3" x14ac:dyDescent="0.25">
      <c r="A611" s="7" t="s">
        <v>3212</v>
      </c>
      <c r="B611" s="8"/>
      <c r="C611" s="8">
        <v>94</v>
      </c>
    </row>
    <row r="612" spans="1:3" x14ac:dyDescent="0.25">
      <c r="A612" s="7" t="s">
        <v>3363</v>
      </c>
      <c r="B612" s="8"/>
      <c r="C612" s="8">
        <v>72</v>
      </c>
    </row>
    <row r="613" spans="1:3" x14ac:dyDescent="0.25">
      <c r="A613" s="7" t="s">
        <v>3288</v>
      </c>
      <c r="B613" s="8"/>
      <c r="C613" s="8">
        <v>207</v>
      </c>
    </row>
    <row r="614" spans="1:3" x14ac:dyDescent="0.25">
      <c r="A614" s="7" t="s">
        <v>1675</v>
      </c>
      <c r="B614" s="8"/>
      <c r="C614" s="8">
        <v>113</v>
      </c>
    </row>
    <row r="615" spans="1:3" x14ac:dyDescent="0.25">
      <c r="A615" s="7" t="s">
        <v>1247</v>
      </c>
      <c r="B615" s="8"/>
      <c r="C615" s="8">
        <v>31</v>
      </c>
    </row>
    <row r="616" spans="1:3" x14ac:dyDescent="0.25">
      <c r="A616" s="7" t="s">
        <v>3570</v>
      </c>
      <c r="B616" s="8"/>
      <c r="C616" s="8">
        <v>25</v>
      </c>
    </row>
    <row r="617" spans="1:3" x14ac:dyDescent="0.25">
      <c r="A617" s="7" t="s">
        <v>15</v>
      </c>
      <c r="B617" s="8"/>
      <c r="C617" s="8">
        <v>51</v>
      </c>
    </row>
    <row r="618" spans="1:3" x14ac:dyDescent="0.25">
      <c r="A618" s="7" t="s">
        <v>2123</v>
      </c>
      <c r="B618" s="8">
        <v>3</v>
      </c>
      <c r="C618" s="8"/>
    </row>
    <row r="619" spans="1:3" x14ac:dyDescent="0.25">
      <c r="A619" s="7" t="s">
        <v>3627</v>
      </c>
      <c r="B619" s="8">
        <v>2</v>
      </c>
      <c r="C619" s="8"/>
    </row>
    <row r="620" spans="1:3" x14ac:dyDescent="0.25">
      <c r="A620" s="7" t="s">
        <v>646</v>
      </c>
      <c r="B620" s="8"/>
      <c r="C620" s="8">
        <v>237</v>
      </c>
    </row>
    <row r="621" spans="1:3" x14ac:dyDescent="0.25">
      <c r="A621" s="7" t="s">
        <v>641</v>
      </c>
      <c r="B621" s="8"/>
      <c r="C621" s="8">
        <v>2</v>
      </c>
    </row>
    <row r="622" spans="1:3" x14ac:dyDescent="0.25">
      <c r="A622" s="7" t="s">
        <v>1903</v>
      </c>
      <c r="B622" s="8">
        <v>3</v>
      </c>
      <c r="C622" s="8"/>
    </row>
    <row r="623" spans="1:3" x14ac:dyDescent="0.25">
      <c r="A623" s="7" t="s">
        <v>986</v>
      </c>
      <c r="B623" s="8">
        <v>23</v>
      </c>
      <c r="C623" s="8"/>
    </row>
    <row r="624" spans="1:3" x14ac:dyDescent="0.25">
      <c r="A624" s="7" t="s">
        <v>2503</v>
      </c>
      <c r="B624" s="8">
        <v>0</v>
      </c>
      <c r="C624" s="8"/>
    </row>
    <row r="625" spans="1:3" x14ac:dyDescent="0.25">
      <c r="A625" s="7" t="s">
        <v>841</v>
      </c>
      <c r="B625" s="8"/>
      <c r="C625" s="8">
        <v>190</v>
      </c>
    </row>
    <row r="626" spans="1:3" x14ac:dyDescent="0.25">
      <c r="A626" s="7" t="s">
        <v>3790</v>
      </c>
      <c r="B626" s="8">
        <v>24</v>
      </c>
      <c r="C626" s="8"/>
    </row>
    <row r="627" spans="1:3" x14ac:dyDescent="0.25">
      <c r="A627" s="7" t="s">
        <v>4082</v>
      </c>
      <c r="B627" s="8">
        <v>5</v>
      </c>
      <c r="C627" s="8"/>
    </row>
    <row r="628" spans="1:3" x14ac:dyDescent="0.25">
      <c r="A628" s="7" t="s">
        <v>83</v>
      </c>
      <c r="B628" s="8"/>
      <c r="C628" s="8">
        <v>28</v>
      </c>
    </row>
    <row r="629" spans="1:3" x14ac:dyDescent="0.25">
      <c r="A629" s="7" t="s">
        <v>3923</v>
      </c>
      <c r="B629" s="8">
        <v>1</v>
      </c>
      <c r="C629" s="8"/>
    </row>
    <row r="630" spans="1:3" x14ac:dyDescent="0.25">
      <c r="A630" s="7" t="s">
        <v>1679</v>
      </c>
      <c r="B630" s="8"/>
      <c r="C630" s="8">
        <v>49</v>
      </c>
    </row>
    <row r="631" spans="1:3" x14ac:dyDescent="0.25">
      <c r="A631" s="7" t="s">
        <v>3681</v>
      </c>
      <c r="B631" s="8"/>
      <c r="C631" s="8">
        <v>23</v>
      </c>
    </row>
    <row r="632" spans="1:3" x14ac:dyDescent="0.25">
      <c r="A632" s="7" t="s">
        <v>1972</v>
      </c>
      <c r="B632" s="8"/>
      <c r="C632" s="8">
        <v>3863</v>
      </c>
    </row>
    <row r="633" spans="1:3" x14ac:dyDescent="0.25">
      <c r="A633" s="7" t="s">
        <v>1870</v>
      </c>
      <c r="B633" s="8">
        <v>0</v>
      </c>
      <c r="C633" s="8"/>
    </row>
    <row r="634" spans="1:3" x14ac:dyDescent="0.25">
      <c r="A634" s="7" t="s">
        <v>1620</v>
      </c>
      <c r="B634" s="8"/>
      <c r="C634" s="8">
        <v>23</v>
      </c>
    </row>
    <row r="635" spans="1:3" x14ac:dyDescent="0.25">
      <c r="A635" s="7" t="s">
        <v>3235</v>
      </c>
      <c r="B635" s="8"/>
      <c r="C635" s="8">
        <v>181</v>
      </c>
    </row>
    <row r="636" spans="1:3" x14ac:dyDescent="0.25">
      <c r="A636" s="7" t="s">
        <v>423</v>
      </c>
      <c r="B636" s="8">
        <v>12</v>
      </c>
      <c r="C636" s="8"/>
    </row>
    <row r="637" spans="1:3" x14ac:dyDescent="0.25">
      <c r="A637" s="7" t="s">
        <v>3745</v>
      </c>
      <c r="B637" s="8"/>
      <c r="C637" s="8">
        <v>52</v>
      </c>
    </row>
    <row r="638" spans="1:3" x14ac:dyDescent="0.25">
      <c r="A638" s="7" t="s">
        <v>1742</v>
      </c>
      <c r="B638" s="8"/>
      <c r="C638" s="8">
        <v>52</v>
      </c>
    </row>
    <row r="639" spans="1:3" x14ac:dyDescent="0.25">
      <c r="A639" s="7" t="s">
        <v>2098</v>
      </c>
      <c r="B639" s="8"/>
      <c r="C639" s="8">
        <v>38</v>
      </c>
    </row>
    <row r="640" spans="1:3" x14ac:dyDescent="0.25">
      <c r="A640" s="7" t="s">
        <v>2897</v>
      </c>
      <c r="B640" s="8">
        <v>3</v>
      </c>
      <c r="C640" s="8"/>
    </row>
    <row r="641" spans="1:3" x14ac:dyDescent="0.25">
      <c r="A641" s="7" t="s">
        <v>3237</v>
      </c>
      <c r="B641" s="8"/>
      <c r="C641" s="8">
        <v>269</v>
      </c>
    </row>
    <row r="642" spans="1:3" x14ac:dyDescent="0.25">
      <c r="A642" s="7" t="s">
        <v>939</v>
      </c>
      <c r="B642" s="8">
        <v>1</v>
      </c>
      <c r="C642" s="8"/>
    </row>
    <row r="643" spans="1:3" x14ac:dyDescent="0.25">
      <c r="A643" s="7" t="s">
        <v>722</v>
      </c>
      <c r="B643" s="8"/>
      <c r="C643" s="8">
        <v>119</v>
      </c>
    </row>
    <row r="644" spans="1:3" x14ac:dyDescent="0.25">
      <c r="A644" s="7" t="s">
        <v>758</v>
      </c>
      <c r="B644" s="8"/>
      <c r="C644" s="8">
        <v>18</v>
      </c>
    </row>
    <row r="645" spans="1:3" x14ac:dyDescent="0.25">
      <c r="A645" s="7" t="s">
        <v>1668</v>
      </c>
      <c r="B645" s="8"/>
      <c r="C645" s="8">
        <v>82</v>
      </c>
    </row>
    <row r="646" spans="1:3" x14ac:dyDescent="0.25">
      <c r="A646" s="7" t="s">
        <v>337</v>
      </c>
      <c r="B646" s="8"/>
      <c r="C646" s="8">
        <v>493</v>
      </c>
    </row>
    <row r="647" spans="1:3" x14ac:dyDescent="0.25">
      <c r="A647" s="7" t="s">
        <v>3956</v>
      </c>
      <c r="B647" s="8">
        <v>12</v>
      </c>
      <c r="C647" s="8"/>
    </row>
    <row r="648" spans="1:3" x14ac:dyDescent="0.25">
      <c r="A648" s="7" t="s">
        <v>848</v>
      </c>
      <c r="B648" s="8"/>
      <c r="C648" s="8">
        <v>1</v>
      </c>
    </row>
    <row r="649" spans="1:3" x14ac:dyDescent="0.25">
      <c r="A649" s="7" t="s">
        <v>2250</v>
      </c>
      <c r="B649" s="8"/>
      <c r="C649" s="8">
        <v>180</v>
      </c>
    </row>
    <row r="650" spans="1:3" x14ac:dyDescent="0.25">
      <c r="A650" s="7" t="s">
        <v>1549</v>
      </c>
      <c r="B650" s="8">
        <v>1</v>
      </c>
      <c r="C650" s="8"/>
    </row>
    <row r="651" spans="1:3" x14ac:dyDescent="0.25">
      <c r="A651" s="7" t="s">
        <v>333</v>
      </c>
      <c r="B651" s="8"/>
      <c r="C651" s="8">
        <v>555</v>
      </c>
    </row>
    <row r="652" spans="1:3" x14ac:dyDescent="0.25">
      <c r="A652" s="7" t="s">
        <v>1027</v>
      </c>
      <c r="B652" s="8"/>
      <c r="C652" s="8">
        <v>122</v>
      </c>
    </row>
    <row r="653" spans="1:3" x14ac:dyDescent="0.25">
      <c r="A653" s="7" t="s">
        <v>1615</v>
      </c>
      <c r="B653" s="8"/>
      <c r="C653" s="8">
        <v>77</v>
      </c>
    </row>
    <row r="654" spans="1:3" x14ac:dyDescent="0.25">
      <c r="A654" s="7" t="s">
        <v>2269</v>
      </c>
      <c r="B654" s="8"/>
      <c r="C654" s="8">
        <v>194</v>
      </c>
    </row>
    <row r="655" spans="1:3" x14ac:dyDescent="0.25">
      <c r="A655" s="7" t="s">
        <v>1912</v>
      </c>
      <c r="B655" s="8">
        <v>1</v>
      </c>
      <c r="C655" s="8"/>
    </row>
    <row r="656" spans="1:3" x14ac:dyDescent="0.25">
      <c r="A656" s="7" t="s">
        <v>4</v>
      </c>
      <c r="B656" s="8"/>
      <c r="C656" s="8">
        <v>35</v>
      </c>
    </row>
    <row r="657" spans="1:3" x14ac:dyDescent="0.25">
      <c r="A657" s="7" t="s">
        <v>3925</v>
      </c>
      <c r="B657" s="8">
        <v>7</v>
      </c>
      <c r="C657" s="8"/>
    </row>
    <row r="658" spans="1:3" x14ac:dyDescent="0.25">
      <c r="A658" s="7" t="s">
        <v>220</v>
      </c>
      <c r="B658" s="8">
        <v>1</v>
      </c>
      <c r="C658" s="8"/>
    </row>
    <row r="659" spans="1:3" x14ac:dyDescent="0.25">
      <c r="A659" s="7" t="s">
        <v>750</v>
      </c>
      <c r="B659" s="8"/>
      <c r="C659" s="8">
        <v>110</v>
      </c>
    </row>
    <row r="660" spans="1:3" x14ac:dyDescent="0.25">
      <c r="A660" s="7" t="s">
        <v>562</v>
      </c>
      <c r="B660" s="8">
        <v>2</v>
      </c>
      <c r="C660" s="8"/>
    </row>
    <row r="661" spans="1:3" x14ac:dyDescent="0.25">
      <c r="A661" s="7" t="s">
        <v>3616</v>
      </c>
      <c r="B661" s="8"/>
      <c r="C661" s="8">
        <v>56</v>
      </c>
    </row>
    <row r="662" spans="1:3" x14ac:dyDescent="0.25">
      <c r="A662" s="7" t="s">
        <v>1151</v>
      </c>
      <c r="B662" s="8">
        <v>6</v>
      </c>
      <c r="C662" s="8"/>
    </row>
    <row r="663" spans="1:3" x14ac:dyDescent="0.25">
      <c r="A663" s="7" t="s">
        <v>733</v>
      </c>
      <c r="B663" s="8"/>
      <c r="C663" s="8">
        <v>13</v>
      </c>
    </row>
    <row r="664" spans="1:3" x14ac:dyDescent="0.25">
      <c r="A664" s="7" t="s">
        <v>1386</v>
      </c>
      <c r="B664" s="8"/>
      <c r="C664" s="8">
        <v>134</v>
      </c>
    </row>
    <row r="665" spans="1:3" x14ac:dyDescent="0.25">
      <c r="A665" s="7" t="s">
        <v>3670</v>
      </c>
      <c r="B665" s="8"/>
      <c r="C665" s="8">
        <v>114</v>
      </c>
    </row>
    <row r="666" spans="1:3" x14ac:dyDescent="0.25">
      <c r="A666" s="7" t="s">
        <v>3205</v>
      </c>
      <c r="B666" s="8">
        <v>12</v>
      </c>
      <c r="C666" s="8"/>
    </row>
    <row r="667" spans="1:3" x14ac:dyDescent="0.25">
      <c r="A667" s="7" t="s">
        <v>1187</v>
      </c>
      <c r="B667" s="8"/>
      <c r="C667" s="8">
        <v>123</v>
      </c>
    </row>
    <row r="668" spans="1:3" x14ac:dyDescent="0.25">
      <c r="A668" s="7" t="s">
        <v>2755</v>
      </c>
      <c r="B668" s="8">
        <v>15</v>
      </c>
      <c r="C668" s="8"/>
    </row>
    <row r="669" spans="1:3" x14ac:dyDescent="0.25">
      <c r="A669" s="7" t="s">
        <v>2693</v>
      </c>
      <c r="B669" s="8">
        <v>3</v>
      </c>
      <c r="C669" s="8"/>
    </row>
    <row r="670" spans="1:3" x14ac:dyDescent="0.25">
      <c r="A670" s="7" t="s">
        <v>3388</v>
      </c>
      <c r="B670" s="8"/>
      <c r="C670" s="8">
        <v>62</v>
      </c>
    </row>
    <row r="671" spans="1:3" x14ac:dyDescent="0.25">
      <c r="A671" s="7" t="s">
        <v>1878</v>
      </c>
      <c r="B671" s="8">
        <v>0</v>
      </c>
      <c r="C671" s="8"/>
    </row>
    <row r="672" spans="1:3" x14ac:dyDescent="0.25">
      <c r="A672" s="7" t="s">
        <v>2175</v>
      </c>
      <c r="B672" s="8"/>
      <c r="C672" s="8">
        <v>63</v>
      </c>
    </row>
    <row r="673" spans="1:3" x14ac:dyDescent="0.25">
      <c r="A673" s="7" t="s">
        <v>3406</v>
      </c>
      <c r="B673" s="8"/>
      <c r="C673" s="8">
        <v>67</v>
      </c>
    </row>
    <row r="674" spans="1:3" x14ac:dyDescent="0.25">
      <c r="A674" s="7" t="s">
        <v>3538</v>
      </c>
      <c r="B674" s="8"/>
      <c r="C674" s="8">
        <v>13</v>
      </c>
    </row>
    <row r="675" spans="1:3" x14ac:dyDescent="0.25">
      <c r="A675" s="7" t="s">
        <v>2089</v>
      </c>
      <c r="B675" s="8"/>
      <c r="C675" s="8">
        <v>75</v>
      </c>
    </row>
    <row r="676" spans="1:3" x14ac:dyDescent="0.25">
      <c r="A676" s="7" t="s">
        <v>2462</v>
      </c>
      <c r="B676" s="8"/>
      <c r="C676" s="8">
        <v>86</v>
      </c>
    </row>
    <row r="677" spans="1:3" x14ac:dyDescent="0.25">
      <c r="A677" s="7" t="s">
        <v>670</v>
      </c>
      <c r="B677" s="8">
        <v>28</v>
      </c>
      <c r="C677" s="8"/>
    </row>
    <row r="678" spans="1:3" x14ac:dyDescent="0.25">
      <c r="A678" s="7" t="s">
        <v>1733</v>
      </c>
      <c r="B678" s="8">
        <v>0</v>
      </c>
      <c r="C678" s="8"/>
    </row>
    <row r="679" spans="1:3" x14ac:dyDescent="0.25">
      <c r="A679" s="7" t="s">
        <v>728</v>
      </c>
      <c r="B679" s="8"/>
      <c r="C679" s="8">
        <v>149</v>
      </c>
    </row>
    <row r="680" spans="1:3" x14ac:dyDescent="0.25">
      <c r="A680" s="7" t="s">
        <v>3202</v>
      </c>
      <c r="B680" s="8">
        <v>25</v>
      </c>
      <c r="C680" s="8"/>
    </row>
    <row r="681" spans="1:3" x14ac:dyDescent="0.25">
      <c r="A681" s="7" t="s">
        <v>543</v>
      </c>
      <c r="B681" s="8">
        <v>1</v>
      </c>
      <c r="C681" s="8"/>
    </row>
    <row r="682" spans="1:3" x14ac:dyDescent="0.25">
      <c r="A682" s="7" t="s">
        <v>1918</v>
      </c>
      <c r="B682" s="8">
        <v>70</v>
      </c>
      <c r="C682" s="8"/>
    </row>
    <row r="683" spans="1:3" x14ac:dyDescent="0.25">
      <c r="A683" s="7" t="s">
        <v>2866</v>
      </c>
      <c r="B683" s="8">
        <v>2</v>
      </c>
      <c r="C683" s="8"/>
    </row>
    <row r="684" spans="1:3" x14ac:dyDescent="0.25">
      <c r="A684" s="7" t="s">
        <v>3269</v>
      </c>
      <c r="B684" s="8"/>
      <c r="C684" s="8">
        <v>70</v>
      </c>
    </row>
    <row r="685" spans="1:3" x14ac:dyDescent="0.25">
      <c r="A685" s="7" t="s">
        <v>4040</v>
      </c>
      <c r="B685" s="8">
        <v>4</v>
      </c>
      <c r="C685" s="8"/>
    </row>
    <row r="686" spans="1:3" x14ac:dyDescent="0.25">
      <c r="A686" s="7" t="s">
        <v>17</v>
      </c>
      <c r="B686" s="8"/>
      <c r="C686" s="8">
        <v>98</v>
      </c>
    </row>
    <row r="687" spans="1:3" x14ac:dyDescent="0.25">
      <c r="A687" s="7" t="s">
        <v>3597</v>
      </c>
      <c r="B687" s="8"/>
      <c r="C687" s="8">
        <v>27</v>
      </c>
    </row>
    <row r="688" spans="1:3" x14ac:dyDescent="0.25">
      <c r="A688" s="7" t="s">
        <v>977</v>
      </c>
      <c r="B688" s="8">
        <v>18</v>
      </c>
      <c r="C688" s="8"/>
    </row>
    <row r="689" spans="1:3" x14ac:dyDescent="0.25">
      <c r="A689" s="7" t="s">
        <v>2709</v>
      </c>
      <c r="B689" s="8"/>
      <c r="C689" s="8">
        <v>308</v>
      </c>
    </row>
    <row r="690" spans="1:3" x14ac:dyDescent="0.25">
      <c r="A690" s="7" t="s">
        <v>3438</v>
      </c>
      <c r="B690" s="8"/>
      <c r="C690" s="8">
        <v>18</v>
      </c>
    </row>
    <row r="691" spans="1:3" x14ac:dyDescent="0.25">
      <c r="A691" s="7" t="s">
        <v>4073</v>
      </c>
      <c r="B691" s="8">
        <v>6</v>
      </c>
      <c r="C691" s="8"/>
    </row>
    <row r="692" spans="1:3" x14ac:dyDescent="0.25">
      <c r="A692" s="7" t="s">
        <v>489</v>
      </c>
      <c r="B692" s="8">
        <v>0</v>
      </c>
      <c r="C692" s="8"/>
    </row>
    <row r="693" spans="1:3" x14ac:dyDescent="0.25">
      <c r="A693" s="7" t="s">
        <v>3951</v>
      </c>
      <c r="B693" s="8">
        <v>0</v>
      </c>
      <c r="C693" s="8"/>
    </row>
    <row r="694" spans="1:3" x14ac:dyDescent="0.25">
      <c r="A694" s="7" t="s">
        <v>805</v>
      </c>
      <c r="B694" s="8"/>
      <c r="C694" s="8">
        <v>18</v>
      </c>
    </row>
    <row r="695" spans="1:3" x14ac:dyDescent="0.25">
      <c r="A695" s="7" t="s">
        <v>1841</v>
      </c>
      <c r="B695" s="8"/>
      <c r="C695" s="8">
        <v>13</v>
      </c>
    </row>
    <row r="696" spans="1:3" x14ac:dyDescent="0.25">
      <c r="A696" s="7" t="s">
        <v>3478</v>
      </c>
      <c r="B696" s="8"/>
      <c r="C696" s="8">
        <v>56</v>
      </c>
    </row>
    <row r="697" spans="1:3" x14ac:dyDescent="0.25">
      <c r="A697" s="7" t="s">
        <v>1596</v>
      </c>
      <c r="B697" s="8">
        <v>7</v>
      </c>
      <c r="C697" s="8"/>
    </row>
    <row r="698" spans="1:3" x14ac:dyDescent="0.25">
      <c r="A698" s="7" t="s">
        <v>1820</v>
      </c>
      <c r="B698" s="8">
        <v>4</v>
      </c>
      <c r="C698" s="8"/>
    </row>
    <row r="699" spans="1:3" x14ac:dyDescent="0.25">
      <c r="A699" s="7" t="s">
        <v>1965</v>
      </c>
      <c r="B699" s="8"/>
      <c r="C699" s="8">
        <v>1281</v>
      </c>
    </row>
    <row r="700" spans="1:3" x14ac:dyDescent="0.25">
      <c r="A700" s="7" t="s">
        <v>1743</v>
      </c>
      <c r="B700" s="8"/>
      <c r="C700" s="8">
        <v>34</v>
      </c>
    </row>
    <row r="701" spans="1:3" x14ac:dyDescent="0.25">
      <c r="A701" s="7" t="s">
        <v>2547</v>
      </c>
      <c r="B701" s="8"/>
      <c r="C701" s="8">
        <v>134</v>
      </c>
    </row>
    <row r="702" spans="1:3" x14ac:dyDescent="0.25">
      <c r="A702" s="7" t="s">
        <v>2542</v>
      </c>
      <c r="B702" s="8"/>
      <c r="C702" s="8">
        <v>13</v>
      </c>
    </row>
    <row r="703" spans="1:3" x14ac:dyDescent="0.25">
      <c r="A703" s="7" t="s">
        <v>1510</v>
      </c>
      <c r="B703" s="8"/>
      <c r="C703" s="8">
        <v>196</v>
      </c>
    </row>
    <row r="704" spans="1:3" x14ac:dyDescent="0.25">
      <c r="A704" s="7" t="s">
        <v>1876</v>
      </c>
      <c r="B704" s="8">
        <v>3</v>
      </c>
      <c r="C704" s="8"/>
    </row>
    <row r="705" spans="1:3" x14ac:dyDescent="0.25">
      <c r="A705" s="7" t="s">
        <v>1506</v>
      </c>
      <c r="B705" s="8"/>
      <c r="C705" s="8">
        <v>345</v>
      </c>
    </row>
    <row r="706" spans="1:3" x14ac:dyDescent="0.25">
      <c r="A706" s="7" t="s">
        <v>382</v>
      </c>
      <c r="B706" s="8"/>
      <c r="C706" s="8">
        <v>251</v>
      </c>
    </row>
    <row r="707" spans="1:3" x14ac:dyDescent="0.25">
      <c r="A707" s="7" t="s">
        <v>1839</v>
      </c>
      <c r="B707" s="8"/>
      <c r="C707" s="8">
        <v>28</v>
      </c>
    </row>
    <row r="708" spans="1:3" x14ac:dyDescent="0.25">
      <c r="A708" s="7" t="s">
        <v>2028</v>
      </c>
      <c r="B708" s="8"/>
      <c r="C708" s="8">
        <v>539</v>
      </c>
    </row>
    <row r="709" spans="1:3" x14ac:dyDescent="0.25">
      <c r="A709" s="7" t="s">
        <v>2047</v>
      </c>
      <c r="B709" s="8"/>
      <c r="C709" s="8">
        <v>217</v>
      </c>
    </row>
    <row r="710" spans="1:3" x14ac:dyDescent="0.25">
      <c r="A710" s="7" t="s">
        <v>508</v>
      </c>
      <c r="B710" s="8">
        <v>10</v>
      </c>
      <c r="C710" s="8"/>
    </row>
    <row r="711" spans="1:3" x14ac:dyDescent="0.25">
      <c r="A711" s="7" t="s">
        <v>1556</v>
      </c>
      <c r="B711" s="8">
        <v>0</v>
      </c>
      <c r="C711" s="8"/>
    </row>
    <row r="712" spans="1:3" x14ac:dyDescent="0.25">
      <c r="A712" s="7" t="s">
        <v>1764</v>
      </c>
      <c r="B712" s="8"/>
      <c r="C712" s="8">
        <v>118</v>
      </c>
    </row>
    <row r="713" spans="1:3" x14ac:dyDescent="0.25">
      <c r="A713" s="7" t="s">
        <v>199</v>
      </c>
      <c r="B713" s="8">
        <v>8</v>
      </c>
      <c r="C713" s="8"/>
    </row>
    <row r="714" spans="1:3" x14ac:dyDescent="0.25">
      <c r="A714" s="7" t="s">
        <v>2877</v>
      </c>
      <c r="B714" s="8">
        <v>6</v>
      </c>
      <c r="C714" s="8"/>
    </row>
    <row r="715" spans="1:3" x14ac:dyDescent="0.25">
      <c r="A715" s="7" t="s">
        <v>3309</v>
      </c>
      <c r="B715" s="8"/>
      <c r="C715" s="8">
        <v>31</v>
      </c>
    </row>
    <row r="716" spans="1:3" x14ac:dyDescent="0.25">
      <c r="A716" s="7" t="s">
        <v>2847</v>
      </c>
      <c r="B716" s="8">
        <v>0</v>
      </c>
      <c r="C716" s="8"/>
    </row>
    <row r="717" spans="1:3" x14ac:dyDescent="0.25">
      <c r="A717" s="7" t="s">
        <v>3045</v>
      </c>
      <c r="B717" s="8"/>
      <c r="C717" s="8">
        <v>64</v>
      </c>
    </row>
    <row r="718" spans="1:3" x14ac:dyDescent="0.25">
      <c r="A718" s="7" t="s">
        <v>3215</v>
      </c>
      <c r="B718" s="8"/>
      <c r="C718" s="8">
        <v>134</v>
      </c>
    </row>
    <row r="719" spans="1:3" x14ac:dyDescent="0.25">
      <c r="A719" s="7" t="s">
        <v>3768</v>
      </c>
      <c r="B719" s="8"/>
      <c r="C719" s="8">
        <v>38</v>
      </c>
    </row>
    <row r="720" spans="1:3" x14ac:dyDescent="0.25">
      <c r="A720" s="7" t="s">
        <v>1802</v>
      </c>
      <c r="B720" s="8">
        <v>37</v>
      </c>
      <c r="C720" s="8"/>
    </row>
    <row r="721" spans="1:3" x14ac:dyDescent="0.25">
      <c r="A721" s="7" t="s">
        <v>3926</v>
      </c>
      <c r="B721" s="8">
        <v>14</v>
      </c>
      <c r="C721" s="8"/>
    </row>
    <row r="722" spans="1:3" x14ac:dyDescent="0.25">
      <c r="A722" s="7" t="s">
        <v>3552</v>
      </c>
      <c r="B722" s="8"/>
      <c r="C722" s="8">
        <v>104</v>
      </c>
    </row>
    <row r="723" spans="1:3" x14ac:dyDescent="0.25">
      <c r="A723" s="7" t="s">
        <v>4084</v>
      </c>
      <c r="B723" s="8">
        <v>3</v>
      </c>
      <c r="C723" s="8"/>
    </row>
    <row r="724" spans="1:3" x14ac:dyDescent="0.25">
      <c r="A724" s="7" t="s">
        <v>2298</v>
      </c>
      <c r="B724" s="8"/>
      <c r="C724" s="8">
        <v>19</v>
      </c>
    </row>
    <row r="725" spans="1:3" x14ac:dyDescent="0.25">
      <c r="A725" s="7" t="s">
        <v>523</v>
      </c>
      <c r="B725" s="8"/>
      <c r="C725" s="8">
        <v>31</v>
      </c>
    </row>
    <row r="726" spans="1:3" x14ac:dyDescent="0.25">
      <c r="A726" s="7" t="s">
        <v>532</v>
      </c>
      <c r="B726" s="8"/>
      <c r="C726" s="8">
        <v>31</v>
      </c>
    </row>
    <row r="727" spans="1:3" x14ac:dyDescent="0.25">
      <c r="A727" s="7" t="s">
        <v>2500</v>
      </c>
      <c r="B727" s="8"/>
      <c r="C727" s="8">
        <v>29</v>
      </c>
    </row>
    <row r="728" spans="1:3" x14ac:dyDescent="0.25">
      <c r="A728" s="7" t="s">
        <v>2541</v>
      </c>
      <c r="B728" s="8"/>
      <c r="C728" s="8">
        <v>63</v>
      </c>
    </row>
    <row r="729" spans="1:3" x14ac:dyDescent="0.25">
      <c r="A729" s="7" t="s">
        <v>162</v>
      </c>
      <c r="B729" s="8">
        <v>0</v>
      </c>
      <c r="C729" s="8"/>
    </row>
    <row r="730" spans="1:3" x14ac:dyDescent="0.25">
      <c r="A730" s="7" t="s">
        <v>2201</v>
      </c>
      <c r="B730" s="8"/>
      <c r="C730" s="8">
        <v>263</v>
      </c>
    </row>
    <row r="731" spans="1:3" x14ac:dyDescent="0.25">
      <c r="A731" s="7" t="s">
        <v>1349</v>
      </c>
      <c r="B731" s="8"/>
      <c r="C731" s="8">
        <v>26</v>
      </c>
    </row>
    <row r="732" spans="1:3" x14ac:dyDescent="0.25">
      <c r="A732" s="7" t="s">
        <v>2472</v>
      </c>
      <c r="B732" s="8"/>
      <c r="C732" s="8">
        <v>17</v>
      </c>
    </row>
    <row r="733" spans="1:3" x14ac:dyDescent="0.25">
      <c r="A733" s="7" t="s">
        <v>1952</v>
      </c>
      <c r="B733" s="8"/>
      <c r="C733" s="8">
        <v>834</v>
      </c>
    </row>
    <row r="734" spans="1:3" x14ac:dyDescent="0.25">
      <c r="A734" s="7" t="s">
        <v>3701</v>
      </c>
      <c r="B734" s="8"/>
      <c r="C734" s="8">
        <v>27</v>
      </c>
    </row>
    <row r="735" spans="1:3" x14ac:dyDescent="0.25">
      <c r="A735" s="7" t="s">
        <v>441</v>
      </c>
      <c r="B735" s="8">
        <v>1</v>
      </c>
      <c r="C735" s="8"/>
    </row>
    <row r="736" spans="1:3" x14ac:dyDescent="0.25">
      <c r="A736" s="7" t="s">
        <v>1524</v>
      </c>
      <c r="B736" s="8"/>
      <c r="C736" s="8">
        <v>241</v>
      </c>
    </row>
    <row r="737" spans="1:3" x14ac:dyDescent="0.25">
      <c r="A737" s="7" t="s">
        <v>1144</v>
      </c>
      <c r="B737" s="8">
        <v>8</v>
      </c>
      <c r="C737" s="8"/>
    </row>
    <row r="738" spans="1:3" x14ac:dyDescent="0.25">
      <c r="A738" s="7" t="s">
        <v>2909</v>
      </c>
      <c r="B738" s="8">
        <v>1</v>
      </c>
      <c r="C738" s="8"/>
    </row>
    <row r="739" spans="1:3" x14ac:dyDescent="0.25">
      <c r="A739" s="7" t="s">
        <v>2691</v>
      </c>
      <c r="B739" s="8">
        <v>2</v>
      </c>
      <c r="C739" s="8"/>
    </row>
    <row r="740" spans="1:3" x14ac:dyDescent="0.25">
      <c r="A740" s="7" t="s">
        <v>2307</v>
      </c>
      <c r="B740" s="8"/>
      <c r="C740" s="8">
        <v>73</v>
      </c>
    </row>
    <row r="741" spans="1:3" x14ac:dyDescent="0.25">
      <c r="A741" s="7" t="s">
        <v>718</v>
      </c>
      <c r="B741" s="8">
        <v>4</v>
      </c>
      <c r="C741" s="8"/>
    </row>
    <row r="742" spans="1:3" x14ac:dyDescent="0.25">
      <c r="A742" s="7" t="s">
        <v>2487</v>
      </c>
      <c r="B742" s="8"/>
      <c r="C742" s="8">
        <v>38</v>
      </c>
    </row>
    <row r="743" spans="1:3" x14ac:dyDescent="0.25">
      <c r="A743" s="7" t="s">
        <v>2546</v>
      </c>
      <c r="B743" s="8"/>
      <c r="C743" s="8">
        <v>65</v>
      </c>
    </row>
    <row r="744" spans="1:3" x14ac:dyDescent="0.25">
      <c r="A744" s="7" t="s">
        <v>3116</v>
      </c>
      <c r="B744" s="8">
        <v>10</v>
      </c>
      <c r="C744" s="8"/>
    </row>
    <row r="745" spans="1:3" x14ac:dyDescent="0.25">
      <c r="A745" s="7" t="s">
        <v>3695</v>
      </c>
      <c r="B745" s="8"/>
      <c r="C745" s="8">
        <v>136</v>
      </c>
    </row>
    <row r="746" spans="1:3" x14ac:dyDescent="0.25">
      <c r="A746" s="7" t="s">
        <v>3716</v>
      </c>
      <c r="B746" s="8"/>
      <c r="C746" s="8">
        <v>4</v>
      </c>
    </row>
    <row r="747" spans="1:3" x14ac:dyDescent="0.25">
      <c r="A747" s="7" t="s">
        <v>3270</v>
      </c>
      <c r="B747" s="8"/>
      <c r="C747" s="8">
        <v>30</v>
      </c>
    </row>
    <row r="748" spans="1:3" x14ac:dyDescent="0.25">
      <c r="A748" s="7" t="s">
        <v>531</v>
      </c>
      <c r="B748" s="8"/>
      <c r="C748" s="8">
        <v>29</v>
      </c>
    </row>
    <row r="749" spans="1:3" x14ac:dyDescent="0.25">
      <c r="A749" s="7" t="s">
        <v>3332</v>
      </c>
      <c r="B749" s="8"/>
      <c r="C749" s="8">
        <v>83</v>
      </c>
    </row>
    <row r="750" spans="1:3" x14ac:dyDescent="0.25">
      <c r="A750" s="7" t="s">
        <v>2264</v>
      </c>
      <c r="B750" s="8"/>
      <c r="C750" s="8">
        <v>60</v>
      </c>
    </row>
    <row r="751" spans="1:3" x14ac:dyDescent="0.25">
      <c r="A751" s="7" t="s">
        <v>3381</v>
      </c>
      <c r="B751" s="8"/>
      <c r="C751" s="8">
        <v>46</v>
      </c>
    </row>
    <row r="752" spans="1:3" x14ac:dyDescent="0.25">
      <c r="A752" s="7" t="s">
        <v>1503</v>
      </c>
      <c r="B752" s="8"/>
      <c r="C752" s="8">
        <v>329</v>
      </c>
    </row>
    <row r="753" spans="1:3" x14ac:dyDescent="0.25">
      <c r="A753" s="7" t="s">
        <v>3168</v>
      </c>
      <c r="B753" s="8"/>
      <c r="C753" s="8">
        <v>61</v>
      </c>
    </row>
    <row r="754" spans="1:3" x14ac:dyDescent="0.25">
      <c r="A754" s="7" t="s">
        <v>927</v>
      </c>
      <c r="B754" s="8">
        <v>0</v>
      </c>
      <c r="C754" s="8"/>
    </row>
    <row r="755" spans="1:3" x14ac:dyDescent="0.25">
      <c r="A755" s="7" t="s">
        <v>3821</v>
      </c>
      <c r="B755" s="8"/>
      <c r="C755" s="8">
        <v>7</v>
      </c>
    </row>
    <row r="756" spans="1:3" x14ac:dyDescent="0.25">
      <c r="A756" s="7" t="s">
        <v>3744</v>
      </c>
      <c r="B756" s="8">
        <v>1</v>
      </c>
      <c r="C756" s="8"/>
    </row>
    <row r="757" spans="1:3" x14ac:dyDescent="0.25">
      <c r="A757" s="7" t="s">
        <v>580</v>
      </c>
      <c r="B757" s="8">
        <v>5</v>
      </c>
      <c r="C757" s="8"/>
    </row>
    <row r="758" spans="1:3" x14ac:dyDescent="0.25">
      <c r="A758" s="7" t="s">
        <v>2560</v>
      </c>
      <c r="B758" s="8"/>
      <c r="C758" s="8">
        <v>21</v>
      </c>
    </row>
    <row r="759" spans="1:3" x14ac:dyDescent="0.25">
      <c r="A759" s="7" t="s">
        <v>1486</v>
      </c>
      <c r="B759" s="8">
        <v>3</v>
      </c>
      <c r="C759" s="8"/>
    </row>
    <row r="760" spans="1:3" x14ac:dyDescent="0.25">
      <c r="A760" s="7" t="s">
        <v>853</v>
      </c>
      <c r="B760" s="8"/>
      <c r="C760" s="8">
        <v>62</v>
      </c>
    </row>
    <row r="761" spans="1:3" x14ac:dyDescent="0.25">
      <c r="A761" s="7" t="s">
        <v>3117</v>
      </c>
      <c r="B761" s="8">
        <v>1</v>
      </c>
      <c r="C761" s="8"/>
    </row>
    <row r="762" spans="1:3" x14ac:dyDescent="0.25">
      <c r="A762" s="7" t="s">
        <v>3104</v>
      </c>
      <c r="B762" s="8">
        <v>5</v>
      </c>
      <c r="C762" s="8"/>
    </row>
    <row r="763" spans="1:3" x14ac:dyDescent="0.25">
      <c r="A763" s="7" t="s">
        <v>2583</v>
      </c>
      <c r="B763" s="8">
        <v>5</v>
      </c>
      <c r="C763" s="8"/>
    </row>
    <row r="764" spans="1:3" x14ac:dyDescent="0.25">
      <c r="A764" s="7" t="s">
        <v>2292</v>
      </c>
      <c r="B764" s="8"/>
      <c r="C764" s="8">
        <v>43</v>
      </c>
    </row>
    <row r="765" spans="1:3" x14ac:dyDescent="0.25">
      <c r="A765" s="7" t="s">
        <v>2946</v>
      </c>
      <c r="B765" s="8">
        <v>2</v>
      </c>
      <c r="C765" s="8"/>
    </row>
    <row r="766" spans="1:3" x14ac:dyDescent="0.25">
      <c r="A766" s="7" t="s">
        <v>3107</v>
      </c>
      <c r="B766" s="8">
        <v>29</v>
      </c>
      <c r="C766" s="8"/>
    </row>
    <row r="767" spans="1:3" x14ac:dyDescent="0.25">
      <c r="A767" s="7" t="s">
        <v>2981</v>
      </c>
      <c r="B767" s="8"/>
      <c r="C767" s="8">
        <v>97</v>
      </c>
    </row>
    <row r="768" spans="1:3" x14ac:dyDescent="0.25">
      <c r="A768" s="7" t="s">
        <v>24</v>
      </c>
      <c r="B768" s="8"/>
      <c r="C768" s="8">
        <v>8</v>
      </c>
    </row>
    <row r="769" spans="1:3" x14ac:dyDescent="0.25">
      <c r="A769" s="7" t="s">
        <v>3427</v>
      </c>
      <c r="B769" s="8"/>
      <c r="C769" s="8">
        <v>51</v>
      </c>
    </row>
    <row r="770" spans="1:3" x14ac:dyDescent="0.25">
      <c r="A770" s="7" t="s">
        <v>3605</v>
      </c>
      <c r="B770" s="8"/>
      <c r="C770" s="8">
        <v>64</v>
      </c>
    </row>
    <row r="771" spans="1:3" x14ac:dyDescent="0.25">
      <c r="A771" s="7" t="s">
        <v>3464</v>
      </c>
      <c r="B771" s="8"/>
      <c r="C771" s="8">
        <v>36</v>
      </c>
    </row>
    <row r="772" spans="1:3" x14ac:dyDescent="0.25">
      <c r="A772" s="7" t="s">
        <v>3072</v>
      </c>
      <c r="B772" s="8">
        <v>2</v>
      </c>
      <c r="C772" s="8"/>
    </row>
    <row r="773" spans="1:3" x14ac:dyDescent="0.25">
      <c r="A773" s="7" t="s">
        <v>2288</v>
      </c>
      <c r="B773" s="8"/>
      <c r="C773" s="8">
        <v>106</v>
      </c>
    </row>
    <row r="774" spans="1:3" x14ac:dyDescent="0.25">
      <c r="A774" s="7" t="s">
        <v>2261</v>
      </c>
      <c r="B774" s="8"/>
      <c r="C774" s="8">
        <v>84</v>
      </c>
    </row>
    <row r="775" spans="1:3" x14ac:dyDescent="0.25">
      <c r="A775" s="7" t="s">
        <v>3083</v>
      </c>
      <c r="B775" s="8">
        <v>3</v>
      </c>
      <c r="C775" s="8"/>
    </row>
    <row r="776" spans="1:3" x14ac:dyDescent="0.25">
      <c r="A776" s="7" t="s">
        <v>2973</v>
      </c>
      <c r="B776" s="8"/>
      <c r="C776" s="8">
        <v>33</v>
      </c>
    </row>
    <row r="777" spans="1:3" x14ac:dyDescent="0.25">
      <c r="A777" s="7" t="s">
        <v>946</v>
      </c>
      <c r="B777" s="8">
        <v>16</v>
      </c>
      <c r="C777" s="8"/>
    </row>
    <row r="778" spans="1:3" x14ac:dyDescent="0.25">
      <c r="A778" s="7" t="s">
        <v>1261</v>
      </c>
      <c r="B778" s="8"/>
      <c r="C778" s="8">
        <v>74</v>
      </c>
    </row>
    <row r="779" spans="1:3" x14ac:dyDescent="0.25">
      <c r="A779" s="7" t="s">
        <v>334</v>
      </c>
      <c r="B779" s="8"/>
      <c r="C779" s="8">
        <v>266</v>
      </c>
    </row>
    <row r="780" spans="1:3" x14ac:dyDescent="0.25">
      <c r="A780" s="7" t="s">
        <v>3661</v>
      </c>
      <c r="B780" s="8"/>
      <c r="C780" s="8">
        <v>19</v>
      </c>
    </row>
    <row r="781" spans="1:3" x14ac:dyDescent="0.25">
      <c r="A781" s="7" t="s">
        <v>666</v>
      </c>
      <c r="B781" s="8">
        <v>12</v>
      </c>
      <c r="C781" s="8"/>
    </row>
    <row r="782" spans="1:3" x14ac:dyDescent="0.25">
      <c r="A782" s="7" t="s">
        <v>2584</v>
      </c>
      <c r="B782" s="8">
        <v>0</v>
      </c>
      <c r="C782" s="8"/>
    </row>
    <row r="783" spans="1:3" x14ac:dyDescent="0.25">
      <c r="A783" s="7" t="s">
        <v>1633</v>
      </c>
      <c r="B783" s="8"/>
      <c r="C783" s="8">
        <v>47</v>
      </c>
    </row>
    <row r="784" spans="1:3" x14ac:dyDescent="0.25">
      <c r="A784" s="7" t="s">
        <v>2502</v>
      </c>
      <c r="B784" s="8">
        <v>5</v>
      </c>
      <c r="C784" s="8"/>
    </row>
    <row r="785" spans="1:3" x14ac:dyDescent="0.25">
      <c r="A785" s="7" t="s">
        <v>2403</v>
      </c>
      <c r="B785" s="8">
        <v>1</v>
      </c>
      <c r="C785" s="8"/>
    </row>
    <row r="786" spans="1:3" x14ac:dyDescent="0.25">
      <c r="A786" s="7" t="s">
        <v>1166</v>
      </c>
      <c r="B786" s="8">
        <v>25</v>
      </c>
      <c r="C786" s="8"/>
    </row>
    <row r="787" spans="1:3" x14ac:dyDescent="0.25">
      <c r="A787" s="7" t="s">
        <v>2438</v>
      </c>
      <c r="B787" s="8">
        <v>0</v>
      </c>
      <c r="C787" s="8"/>
    </row>
    <row r="788" spans="1:3" x14ac:dyDescent="0.25">
      <c r="A788" s="7" t="s">
        <v>2987</v>
      </c>
      <c r="B788" s="8"/>
      <c r="C788" s="8">
        <v>265</v>
      </c>
    </row>
    <row r="789" spans="1:3" x14ac:dyDescent="0.25">
      <c r="A789" s="7" t="s">
        <v>1859</v>
      </c>
      <c r="B789" s="8"/>
      <c r="C789" s="8">
        <v>149</v>
      </c>
    </row>
    <row r="790" spans="1:3" x14ac:dyDescent="0.25">
      <c r="A790" s="7" t="s">
        <v>2988</v>
      </c>
      <c r="B790" s="8"/>
      <c r="C790" s="8">
        <v>28</v>
      </c>
    </row>
    <row r="791" spans="1:3" x14ac:dyDescent="0.25">
      <c r="A791" s="7" t="s">
        <v>847</v>
      </c>
      <c r="B791" s="8"/>
      <c r="C791" s="8">
        <v>47</v>
      </c>
    </row>
    <row r="792" spans="1:3" x14ac:dyDescent="0.25">
      <c r="A792" s="7" t="s">
        <v>100</v>
      </c>
      <c r="B792" s="8"/>
      <c r="C792" s="8">
        <v>60</v>
      </c>
    </row>
    <row r="793" spans="1:3" x14ac:dyDescent="0.25">
      <c r="A793" s="7" t="s">
        <v>3178</v>
      </c>
      <c r="B793" s="8"/>
      <c r="C793" s="8">
        <v>78</v>
      </c>
    </row>
    <row r="794" spans="1:3" x14ac:dyDescent="0.25">
      <c r="A794" s="7" t="s">
        <v>2731</v>
      </c>
      <c r="B794" s="8"/>
      <c r="C794" s="8">
        <v>37</v>
      </c>
    </row>
    <row r="795" spans="1:3" x14ac:dyDescent="0.25">
      <c r="A795" s="7" t="s">
        <v>1087</v>
      </c>
      <c r="B795" s="8">
        <v>2</v>
      </c>
      <c r="C795" s="8"/>
    </row>
    <row r="796" spans="1:3" x14ac:dyDescent="0.25">
      <c r="A796" s="7" t="s">
        <v>418</v>
      </c>
      <c r="B796" s="8"/>
      <c r="C796" s="8">
        <v>52</v>
      </c>
    </row>
    <row r="797" spans="1:3" x14ac:dyDescent="0.25">
      <c r="A797" s="7" t="s">
        <v>3458</v>
      </c>
      <c r="B797" s="8"/>
      <c r="C797" s="8">
        <v>36</v>
      </c>
    </row>
    <row r="798" spans="1:3" x14ac:dyDescent="0.25">
      <c r="A798" s="7" t="s">
        <v>2184</v>
      </c>
      <c r="B798" s="8"/>
      <c r="C798" s="8">
        <v>279</v>
      </c>
    </row>
    <row r="799" spans="1:3" x14ac:dyDescent="0.25">
      <c r="A799" s="7" t="s">
        <v>1906</v>
      </c>
      <c r="B799" s="8">
        <v>4</v>
      </c>
      <c r="C799" s="8"/>
    </row>
    <row r="800" spans="1:3" x14ac:dyDescent="0.25">
      <c r="A800" s="7" t="s">
        <v>1498</v>
      </c>
      <c r="B800" s="8">
        <v>1</v>
      </c>
      <c r="C800" s="8"/>
    </row>
    <row r="801" spans="1:3" x14ac:dyDescent="0.25">
      <c r="A801" s="7" t="s">
        <v>80</v>
      </c>
      <c r="B801" s="8"/>
      <c r="C801" s="8">
        <v>35</v>
      </c>
    </row>
    <row r="802" spans="1:3" x14ac:dyDescent="0.25">
      <c r="A802" s="7" t="s">
        <v>1752</v>
      </c>
      <c r="B802" s="8"/>
      <c r="C802" s="8">
        <v>61</v>
      </c>
    </row>
    <row r="803" spans="1:3" x14ac:dyDescent="0.25">
      <c r="A803" s="7" t="s">
        <v>2071</v>
      </c>
      <c r="B803" s="8"/>
      <c r="C803" s="8">
        <v>1530</v>
      </c>
    </row>
    <row r="804" spans="1:3" x14ac:dyDescent="0.25">
      <c r="A804" s="7" t="s">
        <v>884</v>
      </c>
      <c r="B804" s="8">
        <v>24</v>
      </c>
      <c r="C804" s="8"/>
    </row>
    <row r="805" spans="1:3" x14ac:dyDescent="0.25">
      <c r="A805" s="7" t="s">
        <v>3471</v>
      </c>
      <c r="B805" s="8"/>
      <c r="C805" s="8">
        <v>23</v>
      </c>
    </row>
    <row r="806" spans="1:3" x14ac:dyDescent="0.25">
      <c r="A806" s="7" t="s">
        <v>3746</v>
      </c>
      <c r="B806" s="8"/>
      <c r="C806" s="8">
        <v>7</v>
      </c>
    </row>
    <row r="807" spans="1:3" x14ac:dyDescent="0.25">
      <c r="A807" s="7" t="s">
        <v>111</v>
      </c>
      <c r="B807" s="8"/>
      <c r="C807" s="8">
        <v>47</v>
      </c>
    </row>
    <row r="808" spans="1:3" x14ac:dyDescent="0.25">
      <c r="A808" s="7" t="s">
        <v>831</v>
      </c>
      <c r="B808" s="8"/>
      <c r="C808" s="8">
        <v>32</v>
      </c>
    </row>
    <row r="809" spans="1:3" x14ac:dyDescent="0.25">
      <c r="A809" s="7" t="s">
        <v>2137</v>
      </c>
      <c r="B809" s="8">
        <v>4</v>
      </c>
      <c r="C809" s="8"/>
    </row>
    <row r="810" spans="1:3" x14ac:dyDescent="0.25">
      <c r="A810" s="7" t="s">
        <v>521</v>
      </c>
      <c r="B810" s="8"/>
      <c r="C810" s="8">
        <v>34</v>
      </c>
    </row>
    <row r="811" spans="1:3" x14ac:dyDescent="0.25">
      <c r="A811" s="7" t="s">
        <v>1832</v>
      </c>
      <c r="B811" s="8"/>
      <c r="C811" s="8">
        <v>14</v>
      </c>
    </row>
    <row r="812" spans="1:3" x14ac:dyDescent="0.25">
      <c r="A812" s="7" t="s">
        <v>3526</v>
      </c>
      <c r="B812" s="8"/>
      <c r="C812" s="8">
        <v>86</v>
      </c>
    </row>
    <row r="813" spans="1:3" x14ac:dyDescent="0.25">
      <c r="A813" s="7" t="s">
        <v>461</v>
      </c>
      <c r="B813" s="8">
        <v>2</v>
      </c>
      <c r="C813" s="8"/>
    </row>
    <row r="814" spans="1:3" x14ac:dyDescent="0.25">
      <c r="A814" s="7" t="s">
        <v>3337</v>
      </c>
      <c r="B814" s="8"/>
      <c r="C814" s="8">
        <v>34</v>
      </c>
    </row>
    <row r="815" spans="1:3" x14ac:dyDescent="0.25">
      <c r="A815" s="7" t="s">
        <v>3737</v>
      </c>
      <c r="B815" s="8">
        <v>14</v>
      </c>
      <c r="C815" s="8"/>
    </row>
    <row r="816" spans="1:3" x14ac:dyDescent="0.25">
      <c r="A816" s="7" t="s">
        <v>1415</v>
      </c>
      <c r="B816" s="8">
        <v>1</v>
      </c>
      <c r="C816" s="8"/>
    </row>
    <row r="817" spans="1:3" x14ac:dyDescent="0.25">
      <c r="A817" s="7" t="s">
        <v>1034</v>
      </c>
      <c r="B817" s="8"/>
      <c r="C817" s="8">
        <v>27</v>
      </c>
    </row>
    <row r="818" spans="1:3" x14ac:dyDescent="0.25">
      <c r="A818" s="7" t="s">
        <v>4102</v>
      </c>
      <c r="B818" s="8">
        <v>33</v>
      </c>
      <c r="C818" s="8"/>
    </row>
    <row r="819" spans="1:3" x14ac:dyDescent="0.25">
      <c r="A819" s="7" t="s">
        <v>2552</v>
      </c>
      <c r="B819" s="8"/>
      <c r="C819" s="8">
        <v>18</v>
      </c>
    </row>
    <row r="820" spans="1:3" x14ac:dyDescent="0.25">
      <c r="A820" s="7" t="s">
        <v>3823</v>
      </c>
      <c r="B820" s="8"/>
      <c r="C820" s="8">
        <v>26</v>
      </c>
    </row>
    <row r="821" spans="1:3" x14ac:dyDescent="0.25">
      <c r="A821" s="7" t="s">
        <v>996</v>
      </c>
      <c r="B821" s="8">
        <v>9</v>
      </c>
      <c r="C821" s="8"/>
    </row>
    <row r="822" spans="1:3" x14ac:dyDescent="0.25">
      <c r="A822" s="7" t="s">
        <v>3898</v>
      </c>
      <c r="B822" s="8">
        <v>1</v>
      </c>
      <c r="C822" s="8"/>
    </row>
    <row r="823" spans="1:3" x14ac:dyDescent="0.25">
      <c r="A823" s="7" t="s">
        <v>459</v>
      </c>
      <c r="B823" s="8">
        <v>49</v>
      </c>
      <c r="C823" s="8"/>
    </row>
    <row r="824" spans="1:3" x14ac:dyDescent="0.25">
      <c r="A824" s="7" t="s">
        <v>818</v>
      </c>
      <c r="B824" s="8"/>
      <c r="C824" s="8">
        <v>23</v>
      </c>
    </row>
    <row r="825" spans="1:3" x14ac:dyDescent="0.25">
      <c r="A825" s="7" t="s">
        <v>1377</v>
      </c>
      <c r="B825" s="8"/>
      <c r="C825" s="8">
        <v>168</v>
      </c>
    </row>
    <row r="826" spans="1:3" x14ac:dyDescent="0.25">
      <c r="A826" s="7" t="s">
        <v>794</v>
      </c>
      <c r="B826" s="8"/>
      <c r="C826" s="8">
        <v>32</v>
      </c>
    </row>
    <row r="827" spans="1:3" x14ac:dyDescent="0.25">
      <c r="A827" s="7" t="s">
        <v>2160</v>
      </c>
      <c r="B827" s="8">
        <v>2</v>
      </c>
      <c r="C827" s="8"/>
    </row>
    <row r="828" spans="1:3" x14ac:dyDescent="0.25">
      <c r="A828" s="7" t="s">
        <v>104</v>
      </c>
      <c r="B828" s="8"/>
      <c r="C828" s="8">
        <v>65</v>
      </c>
    </row>
    <row r="829" spans="1:3" x14ac:dyDescent="0.25">
      <c r="A829" s="7" t="s">
        <v>3684</v>
      </c>
      <c r="B829" s="8"/>
      <c r="C829" s="8">
        <v>25</v>
      </c>
    </row>
    <row r="830" spans="1:3" x14ac:dyDescent="0.25">
      <c r="A830" s="7" t="s">
        <v>1760</v>
      </c>
      <c r="B830" s="8"/>
      <c r="C830" s="8">
        <v>49</v>
      </c>
    </row>
    <row r="831" spans="1:3" x14ac:dyDescent="0.25">
      <c r="A831" s="7" t="s">
        <v>1848</v>
      </c>
      <c r="B831" s="8"/>
      <c r="C831" s="8">
        <v>38</v>
      </c>
    </row>
    <row r="832" spans="1:3" x14ac:dyDescent="0.25">
      <c r="A832" s="7" t="s">
        <v>824</v>
      </c>
      <c r="B832" s="8"/>
      <c r="C832" s="8">
        <v>74</v>
      </c>
    </row>
    <row r="833" spans="1:3" x14ac:dyDescent="0.25">
      <c r="A833" s="7" t="s">
        <v>2200</v>
      </c>
      <c r="B833" s="8"/>
      <c r="C833" s="8">
        <v>251</v>
      </c>
    </row>
    <row r="834" spans="1:3" x14ac:dyDescent="0.25">
      <c r="A834" s="7" t="s">
        <v>3048</v>
      </c>
      <c r="B834" s="8"/>
      <c r="C834" s="8">
        <v>47</v>
      </c>
    </row>
    <row r="835" spans="1:3" x14ac:dyDescent="0.25">
      <c r="A835" s="7" t="s">
        <v>683</v>
      </c>
      <c r="B835" s="8">
        <v>4</v>
      </c>
      <c r="C835" s="8"/>
    </row>
    <row r="836" spans="1:3" x14ac:dyDescent="0.25">
      <c r="A836" s="7" t="s">
        <v>3191</v>
      </c>
      <c r="B836" s="8">
        <v>4</v>
      </c>
      <c r="C836" s="8"/>
    </row>
    <row r="837" spans="1:3" x14ac:dyDescent="0.25">
      <c r="A837" s="7" t="s">
        <v>41</v>
      </c>
      <c r="B837" s="8"/>
      <c r="C837" s="8">
        <v>217</v>
      </c>
    </row>
    <row r="838" spans="1:3" x14ac:dyDescent="0.25">
      <c r="A838" s="7" t="s">
        <v>4079</v>
      </c>
      <c r="B838" s="8">
        <v>6</v>
      </c>
      <c r="C838" s="8"/>
    </row>
    <row r="839" spans="1:3" x14ac:dyDescent="0.25">
      <c r="A839" s="7" t="s">
        <v>4035</v>
      </c>
      <c r="B839" s="8">
        <v>5</v>
      </c>
      <c r="C839" s="8"/>
    </row>
    <row r="840" spans="1:3" x14ac:dyDescent="0.25">
      <c r="A840" s="7" t="s">
        <v>1899</v>
      </c>
      <c r="B840" s="8"/>
      <c r="C840" s="8">
        <v>21</v>
      </c>
    </row>
    <row r="841" spans="1:3" x14ac:dyDescent="0.25">
      <c r="A841" s="7" t="s">
        <v>248</v>
      </c>
      <c r="B841" s="8"/>
      <c r="C841" s="8">
        <v>62</v>
      </c>
    </row>
    <row r="842" spans="1:3" x14ac:dyDescent="0.25">
      <c r="A842" s="7" t="s">
        <v>2155</v>
      </c>
      <c r="B842" s="8">
        <v>2</v>
      </c>
      <c r="C842" s="8"/>
    </row>
    <row r="843" spans="1:3" x14ac:dyDescent="0.25">
      <c r="A843" s="7" t="s">
        <v>892</v>
      </c>
      <c r="B843" s="8">
        <v>9</v>
      </c>
      <c r="C843" s="8"/>
    </row>
    <row r="844" spans="1:3" x14ac:dyDescent="0.25">
      <c r="A844" s="7" t="s">
        <v>120</v>
      </c>
      <c r="B844" s="8"/>
      <c r="C844" s="8">
        <v>39</v>
      </c>
    </row>
    <row r="845" spans="1:3" x14ac:dyDescent="0.25">
      <c r="A845" s="7" t="s">
        <v>837</v>
      </c>
      <c r="B845" s="8"/>
      <c r="C845" s="8">
        <v>46</v>
      </c>
    </row>
    <row r="846" spans="1:3" x14ac:dyDescent="0.25">
      <c r="A846" s="7" t="s">
        <v>196</v>
      </c>
      <c r="B846" s="8">
        <v>3</v>
      </c>
      <c r="C846" s="8"/>
    </row>
    <row r="847" spans="1:3" x14ac:dyDescent="0.25">
      <c r="A847" s="7" t="s">
        <v>3088</v>
      </c>
      <c r="B847" s="8">
        <v>3</v>
      </c>
      <c r="C847" s="8"/>
    </row>
    <row r="848" spans="1:3" x14ac:dyDescent="0.25">
      <c r="A848" s="7" t="s">
        <v>1509</v>
      </c>
      <c r="B848" s="8"/>
      <c r="C848" s="8">
        <v>211</v>
      </c>
    </row>
    <row r="849" spans="1:3" x14ac:dyDescent="0.25">
      <c r="A849" s="7" t="s">
        <v>3167</v>
      </c>
      <c r="B849" s="8"/>
      <c r="C849" s="8">
        <v>55</v>
      </c>
    </row>
    <row r="850" spans="1:3" x14ac:dyDescent="0.25">
      <c r="A850" s="7" t="s">
        <v>1211</v>
      </c>
      <c r="B850" s="8"/>
      <c r="C850" s="8">
        <v>103</v>
      </c>
    </row>
    <row r="851" spans="1:3" x14ac:dyDescent="0.25">
      <c r="A851" s="7" t="s">
        <v>529</v>
      </c>
      <c r="B851" s="8"/>
      <c r="C851" s="8">
        <v>30</v>
      </c>
    </row>
    <row r="852" spans="1:3" x14ac:dyDescent="0.25">
      <c r="A852" s="7" t="s">
        <v>542</v>
      </c>
      <c r="B852" s="8">
        <v>1</v>
      </c>
      <c r="C852" s="8"/>
    </row>
    <row r="853" spans="1:3" x14ac:dyDescent="0.25">
      <c r="A853" s="7" t="s">
        <v>314</v>
      </c>
      <c r="B853" s="8"/>
      <c r="C853" s="8">
        <v>222</v>
      </c>
    </row>
    <row r="854" spans="1:3" x14ac:dyDescent="0.25">
      <c r="A854" s="7" t="s">
        <v>427</v>
      </c>
      <c r="B854" s="8">
        <v>8</v>
      </c>
      <c r="C854" s="8"/>
    </row>
    <row r="855" spans="1:3" x14ac:dyDescent="0.25">
      <c r="A855" s="7" t="s">
        <v>57</v>
      </c>
      <c r="B855" s="8"/>
      <c r="C855" s="8">
        <v>86</v>
      </c>
    </row>
    <row r="856" spans="1:3" x14ac:dyDescent="0.25">
      <c r="A856" s="7" t="s">
        <v>2905</v>
      </c>
      <c r="B856" s="8">
        <v>17</v>
      </c>
      <c r="C856" s="8"/>
    </row>
    <row r="857" spans="1:3" x14ac:dyDescent="0.25">
      <c r="A857" s="7" t="s">
        <v>2241</v>
      </c>
      <c r="B857" s="8"/>
      <c r="C857" s="8">
        <v>96</v>
      </c>
    </row>
    <row r="858" spans="1:3" x14ac:dyDescent="0.25">
      <c r="A858" s="7" t="s">
        <v>2222</v>
      </c>
      <c r="B858" s="8"/>
      <c r="C858" s="8">
        <v>218</v>
      </c>
    </row>
    <row r="859" spans="1:3" x14ac:dyDescent="0.25">
      <c r="A859" s="7" t="s">
        <v>3292</v>
      </c>
      <c r="B859" s="8"/>
      <c r="C859" s="8">
        <v>15</v>
      </c>
    </row>
    <row r="860" spans="1:3" x14ac:dyDescent="0.25">
      <c r="A860" s="7" t="s">
        <v>3501</v>
      </c>
      <c r="B860" s="8"/>
      <c r="C860" s="8">
        <v>31</v>
      </c>
    </row>
    <row r="861" spans="1:3" x14ac:dyDescent="0.25">
      <c r="A861" s="7" t="s">
        <v>1725</v>
      </c>
      <c r="B861" s="8">
        <v>4</v>
      </c>
      <c r="C861" s="8"/>
    </row>
    <row r="862" spans="1:3" x14ac:dyDescent="0.25">
      <c r="A862" s="7" t="s">
        <v>1427</v>
      </c>
      <c r="B862" s="8">
        <v>0</v>
      </c>
      <c r="C862" s="8"/>
    </row>
    <row r="863" spans="1:3" x14ac:dyDescent="0.25">
      <c r="A863" s="7" t="s">
        <v>3470</v>
      </c>
      <c r="B863" s="8"/>
      <c r="C863" s="8">
        <v>30</v>
      </c>
    </row>
    <row r="864" spans="1:3" x14ac:dyDescent="0.25">
      <c r="A864" s="7" t="s">
        <v>1066</v>
      </c>
      <c r="B864" s="8">
        <v>5</v>
      </c>
      <c r="C864" s="8"/>
    </row>
    <row r="865" spans="1:3" x14ac:dyDescent="0.25">
      <c r="A865" s="7" t="s">
        <v>73</v>
      </c>
      <c r="B865" s="8"/>
      <c r="C865" s="8">
        <v>32</v>
      </c>
    </row>
    <row r="866" spans="1:3" x14ac:dyDescent="0.25">
      <c r="A866" s="7" t="s">
        <v>2725</v>
      </c>
      <c r="B866" s="8"/>
      <c r="C866" s="8">
        <v>113</v>
      </c>
    </row>
    <row r="867" spans="1:3" x14ac:dyDescent="0.25">
      <c r="A867" s="7" t="s">
        <v>597</v>
      </c>
      <c r="B867" s="8">
        <v>2</v>
      </c>
      <c r="C867" s="8"/>
    </row>
    <row r="868" spans="1:3" x14ac:dyDescent="0.25">
      <c r="A868" s="7" t="s">
        <v>1418</v>
      </c>
      <c r="B868" s="8">
        <v>2</v>
      </c>
      <c r="C868" s="8"/>
    </row>
    <row r="869" spans="1:3" x14ac:dyDescent="0.25">
      <c r="A869" s="7" t="s">
        <v>1299</v>
      </c>
      <c r="B869" s="8"/>
      <c r="C869" s="8">
        <v>33</v>
      </c>
    </row>
    <row r="870" spans="1:3" x14ac:dyDescent="0.25">
      <c r="A870" s="7" t="s">
        <v>2313</v>
      </c>
      <c r="B870" s="8"/>
      <c r="C870" s="8">
        <v>79</v>
      </c>
    </row>
    <row r="871" spans="1:3" x14ac:dyDescent="0.25">
      <c r="A871" s="7" t="s">
        <v>754</v>
      </c>
      <c r="B871" s="8"/>
      <c r="C871" s="8">
        <v>26</v>
      </c>
    </row>
    <row r="872" spans="1:3" x14ac:dyDescent="0.25">
      <c r="A872" s="7" t="s">
        <v>1836</v>
      </c>
      <c r="B872" s="8"/>
      <c r="C872" s="8">
        <v>11</v>
      </c>
    </row>
    <row r="873" spans="1:3" x14ac:dyDescent="0.25">
      <c r="A873" s="7" t="s">
        <v>766</v>
      </c>
      <c r="B873" s="8">
        <v>44</v>
      </c>
      <c r="C873" s="8"/>
    </row>
    <row r="874" spans="1:3" x14ac:dyDescent="0.25">
      <c r="A874" s="7" t="s">
        <v>1125</v>
      </c>
      <c r="B874" s="8">
        <v>7</v>
      </c>
      <c r="C874" s="8"/>
    </row>
    <row r="875" spans="1:3" x14ac:dyDescent="0.25">
      <c r="A875" s="7" t="s">
        <v>447</v>
      </c>
      <c r="B875" s="8">
        <v>16</v>
      </c>
      <c r="C875" s="8"/>
    </row>
    <row r="876" spans="1:3" x14ac:dyDescent="0.25">
      <c r="A876" s="7" t="s">
        <v>1792</v>
      </c>
      <c r="B876" s="8">
        <v>4</v>
      </c>
      <c r="C876" s="8"/>
    </row>
    <row r="877" spans="1:3" x14ac:dyDescent="0.25">
      <c r="A877" s="7" t="s">
        <v>445</v>
      </c>
      <c r="B877" s="8">
        <v>1</v>
      </c>
      <c r="C877" s="8"/>
    </row>
    <row r="878" spans="1:3" x14ac:dyDescent="0.25">
      <c r="A878" s="7" t="s">
        <v>299</v>
      </c>
      <c r="B878" s="8"/>
      <c r="C878" s="8">
        <v>2436</v>
      </c>
    </row>
    <row r="879" spans="1:3" x14ac:dyDescent="0.25">
      <c r="A879" s="7" t="s">
        <v>4062</v>
      </c>
      <c r="B879" s="8">
        <v>1</v>
      </c>
      <c r="C879" s="8"/>
    </row>
    <row r="880" spans="1:3" x14ac:dyDescent="0.25">
      <c r="A880" s="7" t="s">
        <v>2679</v>
      </c>
      <c r="B880" s="8">
        <v>3</v>
      </c>
      <c r="C880" s="8"/>
    </row>
    <row r="881" spans="1:3" x14ac:dyDescent="0.25">
      <c r="A881" s="7" t="s">
        <v>1072</v>
      </c>
      <c r="B881" s="8">
        <v>0</v>
      </c>
      <c r="C881" s="8"/>
    </row>
    <row r="882" spans="1:3" x14ac:dyDescent="0.25">
      <c r="A882" s="7" t="s">
        <v>273</v>
      </c>
      <c r="B882" s="8"/>
      <c r="C882" s="8">
        <v>65</v>
      </c>
    </row>
    <row r="883" spans="1:3" x14ac:dyDescent="0.25">
      <c r="A883" s="7" t="s">
        <v>282</v>
      </c>
      <c r="B883" s="8"/>
      <c r="C883" s="8">
        <v>79</v>
      </c>
    </row>
    <row r="884" spans="1:3" x14ac:dyDescent="0.25">
      <c r="A884" s="7" t="s">
        <v>1680</v>
      </c>
      <c r="B884" s="8"/>
      <c r="C884" s="8">
        <v>56</v>
      </c>
    </row>
    <row r="885" spans="1:3" x14ac:dyDescent="0.25">
      <c r="A885" s="7" t="s">
        <v>2127</v>
      </c>
      <c r="B885" s="8">
        <v>2</v>
      </c>
      <c r="C885" s="8"/>
    </row>
    <row r="886" spans="1:3" x14ac:dyDescent="0.25">
      <c r="A886" s="7" t="s">
        <v>2969</v>
      </c>
      <c r="B886" s="8"/>
      <c r="C886" s="8">
        <v>17</v>
      </c>
    </row>
    <row r="887" spans="1:3" x14ac:dyDescent="0.25">
      <c r="A887" s="7" t="s">
        <v>3683</v>
      </c>
      <c r="B887" s="8"/>
      <c r="C887" s="8">
        <v>6</v>
      </c>
    </row>
    <row r="888" spans="1:3" x14ac:dyDescent="0.25">
      <c r="A888" s="7" t="s">
        <v>3676</v>
      </c>
      <c r="B888" s="8"/>
      <c r="C888" s="8">
        <v>30</v>
      </c>
    </row>
    <row r="889" spans="1:3" x14ac:dyDescent="0.25">
      <c r="A889" s="7" t="s">
        <v>3698</v>
      </c>
      <c r="B889" s="8"/>
      <c r="C889" s="8">
        <v>39</v>
      </c>
    </row>
    <row r="890" spans="1:3" x14ac:dyDescent="0.25">
      <c r="A890" s="7" t="s">
        <v>813</v>
      </c>
      <c r="B890" s="8"/>
      <c r="C890" s="8">
        <v>33</v>
      </c>
    </row>
    <row r="891" spans="1:3" x14ac:dyDescent="0.25">
      <c r="A891" s="7" t="s">
        <v>772</v>
      </c>
      <c r="B891" s="8">
        <v>1</v>
      </c>
      <c r="C891" s="8"/>
    </row>
    <row r="892" spans="1:3" x14ac:dyDescent="0.25">
      <c r="A892" s="7" t="s">
        <v>762</v>
      </c>
      <c r="B892" s="8">
        <v>6</v>
      </c>
      <c r="C892" s="8"/>
    </row>
    <row r="893" spans="1:3" x14ac:dyDescent="0.25">
      <c r="A893" s="7" t="s">
        <v>1529</v>
      </c>
      <c r="B893" s="8"/>
      <c r="C893" s="8">
        <v>160</v>
      </c>
    </row>
    <row r="894" spans="1:3" x14ac:dyDescent="0.25">
      <c r="A894" s="7" t="s">
        <v>2697</v>
      </c>
      <c r="B894" s="8">
        <v>52</v>
      </c>
      <c r="C894" s="8"/>
    </row>
    <row r="895" spans="1:3" x14ac:dyDescent="0.25">
      <c r="A895" s="7" t="s">
        <v>2341</v>
      </c>
      <c r="B895" s="8"/>
      <c r="C895" s="8">
        <v>403</v>
      </c>
    </row>
    <row r="896" spans="1:3" x14ac:dyDescent="0.25">
      <c r="A896" s="7" t="s">
        <v>3740</v>
      </c>
      <c r="B896" s="8">
        <v>0</v>
      </c>
      <c r="C896" s="8"/>
    </row>
    <row r="897" spans="1:3" x14ac:dyDescent="0.25">
      <c r="A897" s="7" t="s">
        <v>3319</v>
      </c>
      <c r="B897" s="8"/>
      <c r="C897" s="8">
        <v>16</v>
      </c>
    </row>
    <row r="898" spans="1:3" x14ac:dyDescent="0.25">
      <c r="A898" s="7" t="s">
        <v>561</v>
      </c>
      <c r="B898" s="8">
        <v>3</v>
      </c>
      <c r="C898" s="8"/>
    </row>
    <row r="899" spans="1:3" x14ac:dyDescent="0.25">
      <c r="A899" s="7" t="s">
        <v>1482</v>
      </c>
      <c r="B899" s="8">
        <v>6</v>
      </c>
      <c r="C899" s="8"/>
    </row>
    <row r="900" spans="1:3" x14ac:dyDescent="0.25">
      <c r="A900" s="7" t="s">
        <v>682</v>
      </c>
      <c r="B900" s="8">
        <v>1</v>
      </c>
      <c r="C900" s="8"/>
    </row>
    <row r="901" spans="1:3" x14ac:dyDescent="0.25">
      <c r="A901" s="7" t="s">
        <v>3943</v>
      </c>
      <c r="B901" s="8">
        <v>5</v>
      </c>
      <c r="C901" s="8"/>
    </row>
    <row r="902" spans="1:3" x14ac:dyDescent="0.25">
      <c r="A902" s="7" t="s">
        <v>2213</v>
      </c>
      <c r="B902" s="8"/>
      <c r="C902" s="8">
        <v>123</v>
      </c>
    </row>
    <row r="903" spans="1:3" x14ac:dyDescent="0.25">
      <c r="A903" s="7" t="s">
        <v>1599</v>
      </c>
      <c r="B903" s="8">
        <v>1</v>
      </c>
      <c r="C903" s="8"/>
    </row>
    <row r="904" spans="1:3" x14ac:dyDescent="0.25">
      <c r="A904" s="7" t="s">
        <v>451</v>
      </c>
      <c r="B904" s="8">
        <v>7</v>
      </c>
      <c r="C904" s="8"/>
    </row>
    <row r="905" spans="1:3" x14ac:dyDescent="0.25">
      <c r="A905" s="7" t="s">
        <v>2939</v>
      </c>
      <c r="B905" s="8"/>
      <c r="C905" s="8">
        <v>25</v>
      </c>
    </row>
    <row r="906" spans="1:3" x14ac:dyDescent="0.25">
      <c r="A906" s="7" t="s">
        <v>470</v>
      </c>
      <c r="B906" s="8">
        <v>0</v>
      </c>
      <c r="C906" s="8"/>
    </row>
    <row r="907" spans="1:3" x14ac:dyDescent="0.25">
      <c r="A907" s="7" t="s">
        <v>707</v>
      </c>
      <c r="B907" s="8">
        <v>0</v>
      </c>
      <c r="C907" s="8"/>
    </row>
    <row r="908" spans="1:3" x14ac:dyDescent="0.25">
      <c r="A908" s="7" t="s">
        <v>51</v>
      </c>
      <c r="B908" s="8"/>
      <c r="C908" s="8">
        <v>87</v>
      </c>
    </row>
    <row r="909" spans="1:3" x14ac:dyDescent="0.25">
      <c r="A909" s="7" t="s">
        <v>1124</v>
      </c>
      <c r="B909" s="8">
        <v>3</v>
      </c>
      <c r="C909" s="8"/>
    </row>
    <row r="910" spans="1:3" x14ac:dyDescent="0.25">
      <c r="A910" s="7" t="s">
        <v>425</v>
      </c>
      <c r="B910" s="8">
        <v>5</v>
      </c>
      <c r="C910" s="8"/>
    </row>
    <row r="911" spans="1:3" x14ac:dyDescent="0.25">
      <c r="A911" s="7" t="s">
        <v>2582</v>
      </c>
      <c r="B911" s="8">
        <v>1</v>
      </c>
      <c r="C911" s="8"/>
    </row>
    <row r="912" spans="1:3" x14ac:dyDescent="0.25">
      <c r="A912" s="7" t="s">
        <v>958</v>
      </c>
      <c r="B912" s="8">
        <v>7</v>
      </c>
      <c r="C912" s="8"/>
    </row>
    <row r="913" spans="1:3" x14ac:dyDescent="0.25">
      <c r="A913" s="7" t="s">
        <v>1777</v>
      </c>
      <c r="B913" s="8">
        <v>4</v>
      </c>
      <c r="C913" s="8"/>
    </row>
    <row r="914" spans="1:3" x14ac:dyDescent="0.25">
      <c r="A914" s="7" t="s">
        <v>667</v>
      </c>
      <c r="B914" s="8">
        <v>4</v>
      </c>
      <c r="C914" s="8"/>
    </row>
    <row r="915" spans="1:3" x14ac:dyDescent="0.25">
      <c r="A915" s="7" t="s">
        <v>2510</v>
      </c>
      <c r="B915" s="8">
        <v>2</v>
      </c>
      <c r="C915" s="8"/>
    </row>
    <row r="916" spans="1:3" x14ac:dyDescent="0.25">
      <c r="A916" s="7" t="s">
        <v>3770</v>
      </c>
      <c r="B916" s="8"/>
      <c r="C916" s="8">
        <v>57</v>
      </c>
    </row>
    <row r="917" spans="1:3" x14ac:dyDescent="0.25">
      <c r="A917" s="7" t="s">
        <v>3792</v>
      </c>
      <c r="B917" s="8">
        <v>2</v>
      </c>
      <c r="C917" s="8"/>
    </row>
    <row r="918" spans="1:3" x14ac:dyDescent="0.25">
      <c r="A918" s="7" t="s">
        <v>2794</v>
      </c>
      <c r="B918" s="8"/>
      <c r="C918" s="8">
        <v>3</v>
      </c>
    </row>
    <row r="919" spans="1:3" x14ac:dyDescent="0.25">
      <c r="A919" s="7" t="s">
        <v>2753</v>
      </c>
      <c r="B919" s="8">
        <v>8</v>
      </c>
      <c r="C919" s="8"/>
    </row>
    <row r="920" spans="1:3" x14ac:dyDescent="0.25">
      <c r="A920" s="7" t="s">
        <v>403</v>
      </c>
      <c r="B920" s="8"/>
      <c r="C920" s="8">
        <v>43</v>
      </c>
    </row>
    <row r="921" spans="1:3" x14ac:dyDescent="0.25">
      <c r="A921" s="7" t="s">
        <v>1257</v>
      </c>
      <c r="B921" s="8"/>
      <c r="C921" s="8">
        <v>361</v>
      </c>
    </row>
    <row r="922" spans="1:3" x14ac:dyDescent="0.25">
      <c r="A922" s="7" t="s">
        <v>1750</v>
      </c>
      <c r="B922" s="8"/>
      <c r="C922" s="8">
        <v>131</v>
      </c>
    </row>
    <row r="923" spans="1:3" x14ac:dyDescent="0.25">
      <c r="A923" s="7" t="s">
        <v>3606</v>
      </c>
      <c r="B923" s="8"/>
      <c r="C923" s="8">
        <v>20</v>
      </c>
    </row>
    <row r="924" spans="1:3" x14ac:dyDescent="0.25">
      <c r="A924" s="7" t="s">
        <v>2077</v>
      </c>
      <c r="B924" s="8"/>
      <c r="C924" s="8">
        <v>8359</v>
      </c>
    </row>
    <row r="925" spans="1:3" x14ac:dyDescent="0.25">
      <c r="A925" s="7" t="s">
        <v>112</v>
      </c>
      <c r="B925" s="8"/>
      <c r="C925" s="8">
        <v>26</v>
      </c>
    </row>
    <row r="926" spans="1:3" x14ac:dyDescent="0.25">
      <c r="A926" s="7" t="s">
        <v>2613</v>
      </c>
      <c r="B926" s="8"/>
      <c r="C926" s="8">
        <v>28</v>
      </c>
    </row>
    <row r="927" spans="1:3" x14ac:dyDescent="0.25">
      <c r="A927" s="7" t="s">
        <v>2072</v>
      </c>
      <c r="B927" s="8"/>
      <c r="C927" s="8">
        <v>278</v>
      </c>
    </row>
    <row r="928" spans="1:3" x14ac:dyDescent="0.25">
      <c r="A928" s="7" t="s">
        <v>566</v>
      </c>
      <c r="B928" s="8">
        <v>0</v>
      </c>
      <c r="C928" s="8"/>
    </row>
    <row r="929" spans="1:3" x14ac:dyDescent="0.25">
      <c r="A929" s="7" t="s">
        <v>738</v>
      </c>
      <c r="B929" s="8"/>
      <c r="C929" s="8">
        <v>108</v>
      </c>
    </row>
    <row r="930" spans="1:3" x14ac:dyDescent="0.25">
      <c r="A930" s="7" t="s">
        <v>3185</v>
      </c>
      <c r="B930" s="8"/>
      <c r="C930" s="8">
        <v>24</v>
      </c>
    </row>
    <row r="931" spans="1:3" x14ac:dyDescent="0.25">
      <c r="A931" s="7" t="s">
        <v>329</v>
      </c>
      <c r="B931" s="8"/>
      <c r="C931" s="8">
        <v>498</v>
      </c>
    </row>
    <row r="932" spans="1:3" x14ac:dyDescent="0.25">
      <c r="A932" s="7" t="s">
        <v>1747</v>
      </c>
      <c r="B932" s="8"/>
      <c r="C932" s="8">
        <v>107</v>
      </c>
    </row>
    <row r="933" spans="1:3" x14ac:dyDescent="0.25">
      <c r="A933" s="7" t="s">
        <v>320</v>
      </c>
      <c r="B933" s="8"/>
      <c r="C933" s="8">
        <v>51</v>
      </c>
    </row>
    <row r="934" spans="1:3" x14ac:dyDescent="0.25">
      <c r="A934" s="7" t="s">
        <v>3412</v>
      </c>
      <c r="B934" s="8"/>
      <c r="C934" s="8">
        <v>14</v>
      </c>
    </row>
    <row r="935" spans="1:3" x14ac:dyDescent="0.25">
      <c r="A935" s="7" t="s">
        <v>3268</v>
      </c>
      <c r="B935" s="8"/>
      <c r="C935" s="8">
        <v>42</v>
      </c>
    </row>
    <row r="936" spans="1:3" x14ac:dyDescent="0.25">
      <c r="A936" s="7" t="s">
        <v>2853</v>
      </c>
      <c r="B936" s="8">
        <v>0</v>
      </c>
      <c r="C936" s="8"/>
    </row>
    <row r="937" spans="1:3" x14ac:dyDescent="0.25">
      <c r="A937" s="7" t="s">
        <v>2086</v>
      </c>
      <c r="B937" s="8"/>
      <c r="C937" s="8">
        <v>83</v>
      </c>
    </row>
    <row r="938" spans="1:3" x14ac:dyDescent="0.25">
      <c r="A938" s="7" t="s">
        <v>1218</v>
      </c>
      <c r="B938" s="8"/>
      <c r="C938" s="8">
        <v>183</v>
      </c>
    </row>
    <row r="939" spans="1:3" x14ac:dyDescent="0.25">
      <c r="A939" s="7" t="s">
        <v>2480</v>
      </c>
      <c r="B939" s="8"/>
      <c r="C939" s="8">
        <v>8</v>
      </c>
    </row>
    <row r="940" spans="1:3" x14ac:dyDescent="0.25">
      <c r="A940" s="7" t="s">
        <v>1180</v>
      </c>
      <c r="B940" s="8">
        <v>5</v>
      </c>
      <c r="C940" s="8"/>
    </row>
    <row r="941" spans="1:3" x14ac:dyDescent="0.25">
      <c r="A941" s="7" t="s">
        <v>3836</v>
      </c>
      <c r="B941" s="8"/>
      <c r="C941" s="8">
        <v>32</v>
      </c>
    </row>
    <row r="942" spans="1:3" x14ac:dyDescent="0.25">
      <c r="A942" s="7" t="s">
        <v>2592</v>
      </c>
      <c r="B942" s="8">
        <v>1</v>
      </c>
      <c r="C942" s="8"/>
    </row>
    <row r="943" spans="1:3" x14ac:dyDescent="0.25">
      <c r="A943" s="7" t="s">
        <v>3302</v>
      </c>
      <c r="B943" s="8"/>
      <c r="C943" s="8">
        <v>50</v>
      </c>
    </row>
    <row r="944" spans="1:3" x14ac:dyDescent="0.25">
      <c r="A944" s="7" t="s">
        <v>704</v>
      </c>
      <c r="B944" s="8">
        <v>7</v>
      </c>
      <c r="C944" s="8"/>
    </row>
    <row r="945" spans="1:3" x14ac:dyDescent="0.25">
      <c r="A945" s="7" t="s">
        <v>180</v>
      </c>
      <c r="B945" s="8">
        <v>0</v>
      </c>
      <c r="C945" s="8"/>
    </row>
    <row r="946" spans="1:3" x14ac:dyDescent="0.25">
      <c r="A946" s="7" t="s">
        <v>753</v>
      </c>
      <c r="B946" s="8"/>
      <c r="C946" s="8">
        <v>105</v>
      </c>
    </row>
    <row r="947" spans="1:3" x14ac:dyDescent="0.25">
      <c r="A947" s="7" t="s">
        <v>3729</v>
      </c>
      <c r="B947" s="8">
        <v>4</v>
      </c>
      <c r="C947" s="8"/>
    </row>
    <row r="948" spans="1:3" x14ac:dyDescent="0.25">
      <c r="A948" s="7" t="s">
        <v>2917</v>
      </c>
      <c r="B948" s="8">
        <v>9</v>
      </c>
      <c r="C948" s="8"/>
    </row>
    <row r="949" spans="1:3" x14ac:dyDescent="0.25">
      <c r="A949" s="7" t="s">
        <v>2315</v>
      </c>
      <c r="B949" s="8"/>
      <c r="C949" s="8">
        <v>50</v>
      </c>
    </row>
    <row r="950" spans="1:3" x14ac:dyDescent="0.25">
      <c r="A950" s="7" t="s">
        <v>1634</v>
      </c>
      <c r="B950" s="8"/>
      <c r="C950" s="8">
        <v>58</v>
      </c>
    </row>
    <row r="951" spans="1:3" x14ac:dyDescent="0.25">
      <c r="A951" s="7" t="s">
        <v>987</v>
      </c>
      <c r="B951" s="8">
        <v>23</v>
      </c>
      <c r="C951" s="8"/>
    </row>
    <row r="952" spans="1:3" x14ac:dyDescent="0.25">
      <c r="A952" s="7" t="s">
        <v>1947</v>
      </c>
      <c r="B952" s="8"/>
      <c r="C952" s="8">
        <v>70</v>
      </c>
    </row>
    <row r="953" spans="1:3" x14ac:dyDescent="0.25">
      <c r="A953" s="7" t="s">
        <v>3195</v>
      </c>
      <c r="B953" s="8">
        <v>39</v>
      </c>
      <c r="C953" s="8"/>
    </row>
    <row r="954" spans="1:3" x14ac:dyDescent="0.25">
      <c r="A954" s="7" t="s">
        <v>1855</v>
      </c>
      <c r="B954" s="8"/>
      <c r="C954" s="8">
        <v>174</v>
      </c>
    </row>
    <row r="955" spans="1:3" x14ac:dyDescent="0.25">
      <c r="A955" s="7" t="s">
        <v>2464</v>
      </c>
      <c r="B955" s="8"/>
      <c r="C955" s="8">
        <v>75</v>
      </c>
    </row>
    <row r="956" spans="1:3" x14ac:dyDescent="0.25">
      <c r="A956" s="7" t="s">
        <v>1168</v>
      </c>
      <c r="B956" s="8">
        <v>16</v>
      </c>
      <c r="C956" s="8"/>
    </row>
    <row r="957" spans="1:3" x14ac:dyDescent="0.25">
      <c r="A957" s="7" t="s">
        <v>3253</v>
      </c>
      <c r="B957" s="8"/>
      <c r="C957" s="8">
        <v>115</v>
      </c>
    </row>
    <row r="958" spans="1:3" x14ac:dyDescent="0.25">
      <c r="A958" s="7" t="s">
        <v>2186</v>
      </c>
      <c r="B958" s="8"/>
      <c r="C958" s="8">
        <v>623</v>
      </c>
    </row>
    <row r="959" spans="1:3" x14ac:dyDescent="0.25">
      <c r="A959" s="7" t="s">
        <v>262</v>
      </c>
      <c r="B959" s="8"/>
      <c r="C959" s="8">
        <v>220</v>
      </c>
    </row>
    <row r="960" spans="1:3" x14ac:dyDescent="0.25">
      <c r="A960" s="7" t="s">
        <v>587</v>
      </c>
      <c r="B960" s="8">
        <v>4</v>
      </c>
      <c r="C960" s="8"/>
    </row>
    <row r="961" spans="1:3" x14ac:dyDescent="0.25">
      <c r="A961" s="7" t="s">
        <v>2599</v>
      </c>
      <c r="B961" s="8">
        <v>5</v>
      </c>
      <c r="C961" s="8"/>
    </row>
    <row r="962" spans="1:3" x14ac:dyDescent="0.25">
      <c r="A962" s="7" t="s">
        <v>731</v>
      </c>
      <c r="B962" s="8"/>
      <c r="C962" s="8">
        <v>265</v>
      </c>
    </row>
    <row r="963" spans="1:3" x14ac:dyDescent="0.25">
      <c r="A963" s="7" t="s">
        <v>3933</v>
      </c>
      <c r="B963" s="8">
        <v>0</v>
      </c>
      <c r="C963" s="8"/>
    </row>
    <row r="964" spans="1:3" x14ac:dyDescent="0.25">
      <c r="A964" s="7" t="s">
        <v>3181</v>
      </c>
      <c r="B964" s="8"/>
      <c r="C964" s="8">
        <v>15</v>
      </c>
    </row>
    <row r="965" spans="1:3" x14ac:dyDescent="0.25">
      <c r="A965" s="7" t="s">
        <v>1422</v>
      </c>
      <c r="B965" s="8">
        <v>2</v>
      </c>
      <c r="C965" s="8"/>
    </row>
    <row r="966" spans="1:3" x14ac:dyDescent="0.25">
      <c r="A966" s="7" t="s">
        <v>1292</v>
      </c>
      <c r="B966" s="8"/>
      <c r="C966" s="8">
        <v>42</v>
      </c>
    </row>
    <row r="967" spans="1:3" x14ac:dyDescent="0.25">
      <c r="A967" s="7" t="s">
        <v>3939</v>
      </c>
      <c r="B967" s="8">
        <v>0</v>
      </c>
      <c r="C967" s="8"/>
    </row>
    <row r="968" spans="1:3" x14ac:dyDescent="0.25">
      <c r="A968" s="7" t="s">
        <v>2863</v>
      </c>
      <c r="B968" s="8">
        <v>1</v>
      </c>
      <c r="C968" s="8"/>
    </row>
    <row r="969" spans="1:3" x14ac:dyDescent="0.25">
      <c r="A969" s="7" t="s">
        <v>2617</v>
      </c>
      <c r="B969" s="8"/>
      <c r="C969" s="8">
        <v>159</v>
      </c>
    </row>
    <row r="970" spans="1:3" x14ac:dyDescent="0.25">
      <c r="A970" s="7" t="s">
        <v>3184</v>
      </c>
      <c r="B970" s="8"/>
      <c r="C970" s="8">
        <v>46</v>
      </c>
    </row>
    <row r="971" spans="1:3" x14ac:dyDescent="0.25">
      <c r="A971" s="7" t="s">
        <v>482</v>
      </c>
      <c r="B971" s="8">
        <v>21</v>
      </c>
      <c r="C971" s="8"/>
    </row>
    <row r="972" spans="1:3" x14ac:dyDescent="0.25">
      <c r="A972" s="7" t="s">
        <v>799</v>
      </c>
      <c r="B972" s="8"/>
      <c r="C972" s="8">
        <v>87</v>
      </c>
    </row>
    <row r="973" spans="1:3" x14ac:dyDescent="0.25">
      <c r="A973" s="7" t="s">
        <v>3203</v>
      </c>
      <c r="B973" s="8">
        <v>6</v>
      </c>
      <c r="C973" s="8"/>
    </row>
    <row r="974" spans="1:3" x14ac:dyDescent="0.25">
      <c r="A974" s="7" t="s">
        <v>307</v>
      </c>
      <c r="B974" s="8"/>
      <c r="C974" s="8">
        <v>80</v>
      </c>
    </row>
    <row r="975" spans="1:3" x14ac:dyDescent="0.25">
      <c r="A975" s="7" t="s">
        <v>261</v>
      </c>
      <c r="B975" s="8"/>
      <c r="C975" s="8">
        <v>88</v>
      </c>
    </row>
    <row r="976" spans="1:3" x14ac:dyDescent="0.25">
      <c r="A976" s="7" t="s">
        <v>1431</v>
      </c>
      <c r="B976" s="8">
        <v>5</v>
      </c>
      <c r="C976" s="8"/>
    </row>
    <row r="977" spans="1:3" x14ac:dyDescent="0.25">
      <c r="A977" s="7" t="s">
        <v>2279</v>
      </c>
      <c r="B977" s="8"/>
      <c r="C977" s="8">
        <v>102</v>
      </c>
    </row>
    <row r="978" spans="1:3" x14ac:dyDescent="0.25">
      <c r="A978" s="7" t="s">
        <v>1988</v>
      </c>
      <c r="B978" s="8">
        <v>28</v>
      </c>
      <c r="C978" s="8"/>
    </row>
    <row r="979" spans="1:3" x14ac:dyDescent="0.25">
      <c r="A979" s="7" t="s">
        <v>94</v>
      </c>
      <c r="B979" s="8"/>
      <c r="C979" s="8">
        <v>43</v>
      </c>
    </row>
    <row r="980" spans="1:3" x14ac:dyDescent="0.25">
      <c r="A980" s="7" t="s">
        <v>526</v>
      </c>
      <c r="B980" s="8"/>
      <c r="C980" s="8">
        <v>12</v>
      </c>
    </row>
    <row r="981" spans="1:3" x14ac:dyDescent="0.25">
      <c r="A981" s="7" t="s">
        <v>1826</v>
      </c>
      <c r="B981" s="8"/>
      <c r="C981" s="8">
        <v>50</v>
      </c>
    </row>
    <row r="982" spans="1:3" x14ac:dyDescent="0.25">
      <c r="A982" s="7" t="s">
        <v>2557</v>
      </c>
      <c r="B982" s="8"/>
      <c r="C982" s="8">
        <v>36</v>
      </c>
    </row>
    <row r="983" spans="1:3" x14ac:dyDescent="0.25">
      <c r="A983" s="7" t="s">
        <v>2800</v>
      </c>
      <c r="B983" s="8"/>
      <c r="C983" s="8">
        <v>31</v>
      </c>
    </row>
    <row r="984" spans="1:3" x14ac:dyDescent="0.25">
      <c r="A984" s="7" t="s">
        <v>62</v>
      </c>
      <c r="B984" s="8"/>
      <c r="C984" s="8">
        <v>108</v>
      </c>
    </row>
    <row r="985" spans="1:3" x14ac:dyDescent="0.25">
      <c r="A985" s="7" t="s">
        <v>3619</v>
      </c>
      <c r="B985" s="8"/>
      <c r="C985" s="8">
        <v>70</v>
      </c>
    </row>
    <row r="986" spans="1:3" x14ac:dyDescent="0.25">
      <c r="A986" s="7" t="s">
        <v>578</v>
      </c>
      <c r="B986" s="8">
        <v>1</v>
      </c>
      <c r="C986" s="8"/>
    </row>
    <row r="987" spans="1:3" x14ac:dyDescent="0.25">
      <c r="A987" s="7" t="s">
        <v>2585</v>
      </c>
      <c r="B987" s="8">
        <v>1</v>
      </c>
      <c r="C987" s="8"/>
    </row>
    <row r="988" spans="1:3" x14ac:dyDescent="0.25">
      <c r="A988" s="7" t="s">
        <v>3629</v>
      </c>
      <c r="B988" s="8">
        <v>59</v>
      </c>
      <c r="C988" s="8"/>
    </row>
    <row r="989" spans="1:3" x14ac:dyDescent="0.25">
      <c r="A989" s="7" t="s">
        <v>1411</v>
      </c>
      <c r="B989" s="8">
        <v>1</v>
      </c>
      <c r="C989" s="8"/>
    </row>
    <row r="990" spans="1:3" x14ac:dyDescent="0.25">
      <c r="A990" s="7" t="s">
        <v>1445</v>
      </c>
      <c r="B990" s="8">
        <v>0</v>
      </c>
      <c r="C990" s="8"/>
    </row>
    <row r="991" spans="1:3" x14ac:dyDescent="0.25">
      <c r="A991" s="7" t="s">
        <v>774</v>
      </c>
      <c r="B991" s="8">
        <v>2</v>
      </c>
      <c r="C991" s="8"/>
    </row>
    <row r="992" spans="1:3" x14ac:dyDescent="0.25">
      <c r="A992" s="7" t="s">
        <v>3711</v>
      </c>
      <c r="B992" s="8"/>
      <c r="C992" s="8">
        <v>97</v>
      </c>
    </row>
    <row r="993" spans="1:3" x14ac:dyDescent="0.25">
      <c r="A993" s="7" t="s">
        <v>930</v>
      </c>
      <c r="B993" s="8">
        <v>0</v>
      </c>
      <c r="C993" s="8"/>
    </row>
    <row r="994" spans="1:3" x14ac:dyDescent="0.25">
      <c r="A994" s="7" t="s">
        <v>2016</v>
      </c>
      <c r="B994" s="8"/>
      <c r="C994" s="8">
        <v>162</v>
      </c>
    </row>
    <row r="995" spans="1:3" x14ac:dyDescent="0.25">
      <c r="A995" s="7" t="s">
        <v>1516</v>
      </c>
      <c r="B995" s="8"/>
      <c r="C995" s="8">
        <v>555</v>
      </c>
    </row>
    <row r="996" spans="1:3" x14ac:dyDescent="0.25">
      <c r="A996" s="7" t="s">
        <v>3219</v>
      </c>
      <c r="B996" s="8"/>
      <c r="C996" s="8">
        <v>119</v>
      </c>
    </row>
    <row r="997" spans="1:3" x14ac:dyDescent="0.25">
      <c r="A997" s="7" t="s">
        <v>3811</v>
      </c>
      <c r="B997" s="8"/>
      <c r="C997" s="8">
        <v>34</v>
      </c>
    </row>
    <row r="998" spans="1:3" x14ac:dyDescent="0.25">
      <c r="A998" s="7" t="s">
        <v>951</v>
      </c>
      <c r="B998" s="8">
        <v>24</v>
      </c>
      <c r="C998" s="8"/>
    </row>
    <row r="999" spans="1:3" x14ac:dyDescent="0.25">
      <c r="A999" s="7" t="s">
        <v>3204</v>
      </c>
      <c r="B999" s="8">
        <v>0</v>
      </c>
      <c r="C999" s="8"/>
    </row>
    <row r="1000" spans="1:3" x14ac:dyDescent="0.25">
      <c r="A1000" s="7" t="s">
        <v>3067</v>
      </c>
      <c r="B1000" s="8">
        <v>1</v>
      </c>
      <c r="C1000" s="8"/>
    </row>
    <row r="1001" spans="1:3" x14ac:dyDescent="0.25">
      <c r="A1001" s="7" t="s">
        <v>3528</v>
      </c>
      <c r="B1001" s="8"/>
      <c r="C1001" s="8">
        <v>18</v>
      </c>
    </row>
    <row r="1002" spans="1:3" x14ac:dyDescent="0.25">
      <c r="A1002" s="7" t="s">
        <v>1538</v>
      </c>
      <c r="B1002" s="8"/>
      <c r="C1002" s="8">
        <v>224</v>
      </c>
    </row>
    <row r="1003" spans="1:3" x14ac:dyDescent="0.25">
      <c r="A1003" s="7" t="s">
        <v>1213</v>
      </c>
      <c r="B1003" s="8"/>
      <c r="C1003" s="8">
        <v>83</v>
      </c>
    </row>
    <row r="1004" spans="1:3" x14ac:dyDescent="0.25">
      <c r="A1004" s="7" t="s">
        <v>230</v>
      </c>
      <c r="B1004" s="8">
        <v>0</v>
      </c>
      <c r="C1004" s="8"/>
    </row>
    <row r="1005" spans="1:3" x14ac:dyDescent="0.25">
      <c r="A1005" s="7" t="s">
        <v>3794</v>
      </c>
      <c r="B1005" s="8">
        <v>37</v>
      </c>
      <c r="C1005" s="8"/>
    </row>
    <row r="1006" spans="1:3" x14ac:dyDescent="0.25">
      <c r="A1006" s="7" t="s">
        <v>2912</v>
      </c>
      <c r="B1006" s="8">
        <v>26</v>
      </c>
      <c r="C1006" s="8"/>
    </row>
    <row r="1007" spans="1:3" x14ac:dyDescent="0.25">
      <c r="A1007" s="7" t="s">
        <v>573</v>
      </c>
      <c r="B1007" s="8">
        <v>0</v>
      </c>
      <c r="C1007" s="8"/>
    </row>
    <row r="1008" spans="1:3" x14ac:dyDescent="0.25">
      <c r="A1008" s="7" t="s">
        <v>361</v>
      </c>
      <c r="B1008" s="8"/>
      <c r="C1008" s="8">
        <v>87</v>
      </c>
    </row>
    <row r="1009" spans="1:3" x14ac:dyDescent="0.25">
      <c r="A1009" s="7" t="s">
        <v>2522</v>
      </c>
      <c r="B1009" s="8"/>
      <c r="C1009" s="8">
        <v>27</v>
      </c>
    </row>
    <row r="1010" spans="1:3" x14ac:dyDescent="0.25">
      <c r="A1010" s="7" t="s">
        <v>3322</v>
      </c>
      <c r="B1010" s="8"/>
      <c r="C1010" s="8">
        <v>23</v>
      </c>
    </row>
    <row r="1011" spans="1:3" x14ac:dyDescent="0.25">
      <c r="A1011" s="7" t="s">
        <v>171</v>
      </c>
      <c r="B1011" s="8">
        <v>10</v>
      </c>
      <c r="C1011" s="8"/>
    </row>
    <row r="1012" spans="1:3" x14ac:dyDescent="0.25">
      <c r="A1012" s="7" t="s">
        <v>1388</v>
      </c>
      <c r="B1012" s="8"/>
      <c r="C1012" s="8">
        <v>78</v>
      </c>
    </row>
    <row r="1013" spans="1:3" x14ac:dyDescent="0.25">
      <c r="A1013" s="7" t="s">
        <v>3</v>
      </c>
      <c r="B1013" s="8"/>
      <c r="C1013" s="8">
        <v>79</v>
      </c>
    </row>
    <row r="1014" spans="1:3" x14ac:dyDescent="0.25">
      <c r="A1014" s="7" t="s">
        <v>3980</v>
      </c>
      <c r="B1014" s="8">
        <v>10</v>
      </c>
      <c r="C1014" s="8"/>
    </row>
    <row r="1015" spans="1:3" x14ac:dyDescent="0.25">
      <c r="A1015" s="7" t="s">
        <v>3529</v>
      </c>
      <c r="B1015" s="8"/>
      <c r="C1015" s="8">
        <v>22</v>
      </c>
    </row>
    <row r="1016" spans="1:3" x14ac:dyDescent="0.25">
      <c r="A1016" s="7" t="s">
        <v>249</v>
      </c>
      <c r="B1016" s="8"/>
      <c r="C1016" s="8">
        <v>146</v>
      </c>
    </row>
    <row r="1017" spans="1:3" x14ac:dyDescent="0.25">
      <c r="A1017" s="7" t="s">
        <v>1090</v>
      </c>
      <c r="B1017" s="8">
        <v>49</v>
      </c>
      <c r="C1017" s="8"/>
    </row>
    <row r="1018" spans="1:3" x14ac:dyDescent="0.25">
      <c r="A1018" s="7" t="s">
        <v>3834</v>
      </c>
      <c r="B1018" s="8"/>
      <c r="C1018" s="8">
        <v>17</v>
      </c>
    </row>
    <row r="1019" spans="1:3" x14ac:dyDescent="0.25">
      <c r="A1019" s="7" t="s">
        <v>233</v>
      </c>
      <c r="B1019" s="8">
        <v>0</v>
      </c>
      <c r="C1019" s="8"/>
    </row>
    <row r="1020" spans="1:3" x14ac:dyDescent="0.25">
      <c r="A1020" s="7" t="s">
        <v>1865</v>
      </c>
      <c r="B1020" s="8">
        <v>48</v>
      </c>
      <c r="C1020" s="8"/>
    </row>
    <row r="1021" spans="1:3" x14ac:dyDescent="0.25">
      <c r="A1021" s="7" t="s">
        <v>2695</v>
      </c>
      <c r="B1021" s="8">
        <v>3</v>
      </c>
      <c r="C1021" s="8"/>
    </row>
    <row r="1022" spans="1:3" x14ac:dyDescent="0.25">
      <c r="A1022" s="7" t="s">
        <v>2966</v>
      </c>
      <c r="B1022" s="8"/>
      <c r="C1022" s="8">
        <v>128</v>
      </c>
    </row>
    <row r="1023" spans="1:3" x14ac:dyDescent="0.25">
      <c r="A1023" s="7" t="s">
        <v>448</v>
      </c>
      <c r="B1023" s="8">
        <v>1</v>
      </c>
      <c r="C1023" s="8"/>
    </row>
    <row r="1024" spans="1:3" x14ac:dyDescent="0.25">
      <c r="A1024" s="7" t="s">
        <v>1068</v>
      </c>
      <c r="B1024" s="8">
        <v>10</v>
      </c>
      <c r="C1024" s="8"/>
    </row>
    <row r="1025" spans="1:3" x14ac:dyDescent="0.25">
      <c r="A1025" s="7" t="s">
        <v>3402</v>
      </c>
      <c r="B1025" s="8"/>
      <c r="C1025" s="8">
        <v>17</v>
      </c>
    </row>
    <row r="1026" spans="1:3" x14ac:dyDescent="0.25">
      <c r="A1026" s="7" t="s">
        <v>3671</v>
      </c>
      <c r="B1026" s="8"/>
      <c r="C1026" s="8">
        <v>31</v>
      </c>
    </row>
    <row r="1027" spans="1:3" x14ac:dyDescent="0.25">
      <c r="A1027" s="7" t="s">
        <v>3161</v>
      </c>
      <c r="B1027" s="8"/>
      <c r="C1027" s="8">
        <v>74</v>
      </c>
    </row>
    <row r="1028" spans="1:3" x14ac:dyDescent="0.25">
      <c r="A1028" s="7" t="s">
        <v>545</v>
      </c>
      <c r="B1028" s="8">
        <v>2</v>
      </c>
      <c r="C1028" s="8"/>
    </row>
    <row r="1029" spans="1:3" x14ac:dyDescent="0.25">
      <c r="A1029" s="7" t="s">
        <v>2424</v>
      </c>
      <c r="B1029" s="8">
        <v>1</v>
      </c>
      <c r="C1029" s="8"/>
    </row>
    <row r="1030" spans="1:3" x14ac:dyDescent="0.25">
      <c r="A1030" s="7" t="s">
        <v>3578</v>
      </c>
      <c r="B1030" s="8"/>
      <c r="C1030" s="8">
        <v>14</v>
      </c>
    </row>
    <row r="1031" spans="1:3" x14ac:dyDescent="0.25">
      <c r="A1031" s="7" t="s">
        <v>188</v>
      </c>
      <c r="B1031" s="8">
        <v>0</v>
      </c>
      <c r="C1031" s="8"/>
    </row>
    <row r="1032" spans="1:3" x14ac:dyDescent="0.25">
      <c r="A1032" s="7" t="s">
        <v>3820</v>
      </c>
      <c r="B1032" s="8"/>
      <c r="C1032" s="8">
        <v>41</v>
      </c>
    </row>
    <row r="1033" spans="1:3" x14ac:dyDescent="0.25">
      <c r="A1033" s="7" t="s">
        <v>1370</v>
      </c>
      <c r="B1033" s="8"/>
      <c r="C1033" s="8">
        <v>406</v>
      </c>
    </row>
    <row r="1034" spans="1:3" x14ac:dyDescent="0.25">
      <c r="A1034" s="7" t="s">
        <v>311</v>
      </c>
      <c r="B1034" s="8"/>
      <c r="C1034" s="8">
        <v>36</v>
      </c>
    </row>
    <row r="1035" spans="1:3" x14ac:dyDescent="0.25">
      <c r="A1035" s="7" t="s">
        <v>3498</v>
      </c>
      <c r="B1035" s="8"/>
      <c r="C1035" s="8">
        <v>35</v>
      </c>
    </row>
    <row r="1036" spans="1:3" x14ac:dyDescent="0.25">
      <c r="A1036" s="7" t="s">
        <v>3862</v>
      </c>
      <c r="B1036" s="8">
        <v>14</v>
      </c>
      <c r="C1036" s="8"/>
    </row>
    <row r="1037" spans="1:3" x14ac:dyDescent="0.25">
      <c r="A1037" s="7" t="s">
        <v>1439</v>
      </c>
      <c r="B1037" s="8">
        <v>8</v>
      </c>
      <c r="C1037" s="8"/>
    </row>
    <row r="1038" spans="1:3" x14ac:dyDescent="0.25">
      <c r="A1038" s="7" t="s">
        <v>2217</v>
      </c>
      <c r="B1038" s="8"/>
      <c r="C1038" s="8">
        <v>14</v>
      </c>
    </row>
    <row r="1039" spans="1:3" x14ac:dyDescent="0.25">
      <c r="A1039" s="7" t="s">
        <v>3934</v>
      </c>
      <c r="B1039" s="8">
        <v>10</v>
      </c>
      <c r="C1039" s="8"/>
    </row>
    <row r="1040" spans="1:3" x14ac:dyDescent="0.25">
      <c r="A1040" s="7" t="s">
        <v>3952</v>
      </c>
      <c r="B1040" s="8">
        <v>8</v>
      </c>
      <c r="C1040" s="8"/>
    </row>
    <row r="1041" spans="1:3" x14ac:dyDescent="0.25">
      <c r="A1041" s="7" t="s">
        <v>2786</v>
      </c>
      <c r="B1041" s="8"/>
      <c r="C1041" s="8">
        <v>74</v>
      </c>
    </row>
    <row r="1042" spans="1:3" x14ac:dyDescent="0.25">
      <c r="A1042" s="7" t="s">
        <v>237</v>
      </c>
      <c r="B1042" s="8">
        <v>0</v>
      </c>
      <c r="C1042" s="8"/>
    </row>
    <row r="1043" spans="1:3" x14ac:dyDescent="0.25">
      <c r="A1043" s="7" t="s">
        <v>1811</v>
      </c>
      <c r="B1043" s="8">
        <v>2</v>
      </c>
      <c r="C1043" s="8"/>
    </row>
    <row r="1044" spans="1:3" x14ac:dyDescent="0.25">
      <c r="A1044" s="7" t="s">
        <v>2521</v>
      </c>
      <c r="B1044" s="8"/>
      <c r="C1044" s="8">
        <v>132</v>
      </c>
    </row>
    <row r="1045" spans="1:3" x14ac:dyDescent="0.25">
      <c r="A1045" s="7" t="s">
        <v>241</v>
      </c>
      <c r="B1045" s="8">
        <v>5</v>
      </c>
      <c r="C1045" s="8"/>
    </row>
    <row r="1046" spans="1:3" x14ac:dyDescent="0.25">
      <c r="A1046" s="7" t="s">
        <v>3913</v>
      </c>
      <c r="B1046" s="8">
        <v>0</v>
      </c>
      <c r="C1046" s="8"/>
    </row>
    <row r="1047" spans="1:3" x14ac:dyDescent="0.25">
      <c r="A1047" s="7" t="s">
        <v>4021</v>
      </c>
      <c r="B1047" s="8">
        <v>4</v>
      </c>
      <c r="C1047" s="8"/>
    </row>
    <row r="1048" spans="1:3" x14ac:dyDescent="0.25">
      <c r="A1048" s="7" t="s">
        <v>671</v>
      </c>
      <c r="B1048" s="8">
        <v>310</v>
      </c>
      <c r="C1048" s="8"/>
    </row>
    <row r="1049" spans="1:3" x14ac:dyDescent="0.25">
      <c r="A1049" s="7" t="s">
        <v>328</v>
      </c>
      <c r="B1049" s="8"/>
      <c r="C1049" s="8">
        <v>34</v>
      </c>
    </row>
    <row r="1050" spans="1:3" x14ac:dyDescent="0.25">
      <c r="A1050" s="7" t="s">
        <v>22</v>
      </c>
      <c r="B1050" s="8"/>
      <c r="C1050" s="8">
        <v>25</v>
      </c>
    </row>
    <row r="1051" spans="1:3" x14ac:dyDescent="0.25">
      <c r="A1051" s="7" t="s">
        <v>276</v>
      </c>
      <c r="B1051" s="8"/>
      <c r="C1051" s="8">
        <v>332</v>
      </c>
    </row>
    <row r="1052" spans="1:3" x14ac:dyDescent="0.25">
      <c r="A1052" s="7" t="s">
        <v>1561</v>
      </c>
      <c r="B1052" s="8">
        <v>4</v>
      </c>
      <c r="C1052" s="8"/>
    </row>
    <row r="1053" spans="1:3" x14ac:dyDescent="0.25">
      <c r="A1053" s="7" t="s">
        <v>1354</v>
      </c>
      <c r="B1053" s="8"/>
      <c r="C1053" s="8">
        <v>42</v>
      </c>
    </row>
    <row r="1054" spans="1:3" x14ac:dyDescent="0.25">
      <c r="A1054" s="7" t="s">
        <v>1446</v>
      </c>
      <c r="B1054" s="8">
        <v>0</v>
      </c>
      <c r="C1054" s="8"/>
    </row>
    <row r="1055" spans="1:3" x14ac:dyDescent="0.25">
      <c r="A1055" s="7" t="s">
        <v>417</v>
      </c>
      <c r="B1055" s="8"/>
      <c r="C1055" s="8">
        <v>25</v>
      </c>
    </row>
    <row r="1056" spans="1:3" x14ac:dyDescent="0.25">
      <c r="A1056" s="7" t="s">
        <v>1167</v>
      </c>
      <c r="B1056" s="8">
        <v>8</v>
      </c>
      <c r="C1056" s="8"/>
    </row>
    <row r="1057" spans="1:3" x14ac:dyDescent="0.25">
      <c r="A1057" s="7" t="s">
        <v>3242</v>
      </c>
      <c r="B1057" s="8"/>
      <c r="C1057" s="8">
        <v>183</v>
      </c>
    </row>
    <row r="1058" spans="1:3" x14ac:dyDescent="0.25">
      <c r="A1058" s="7" t="s">
        <v>3903</v>
      </c>
      <c r="B1058" s="8">
        <v>16</v>
      </c>
      <c r="C1058" s="8"/>
    </row>
    <row r="1059" spans="1:3" x14ac:dyDescent="0.25">
      <c r="A1059" s="7" t="s">
        <v>932</v>
      </c>
      <c r="B1059" s="8">
        <v>7</v>
      </c>
      <c r="C1059" s="8"/>
    </row>
    <row r="1060" spans="1:3" x14ac:dyDescent="0.25">
      <c r="A1060" s="7" t="s">
        <v>924</v>
      </c>
      <c r="B1060" s="8">
        <v>6</v>
      </c>
      <c r="C1060" s="8"/>
    </row>
    <row r="1061" spans="1:3" x14ac:dyDescent="0.25">
      <c r="A1061" s="7" t="s">
        <v>2013</v>
      </c>
      <c r="B1061" s="8"/>
      <c r="C1061" s="8">
        <v>183</v>
      </c>
    </row>
    <row r="1062" spans="1:3" x14ac:dyDescent="0.25">
      <c r="A1062" s="7" t="s">
        <v>2796</v>
      </c>
      <c r="B1062" s="8"/>
      <c r="C1062" s="8">
        <v>21</v>
      </c>
    </row>
    <row r="1063" spans="1:3" x14ac:dyDescent="0.25">
      <c r="A1063" s="7" t="s">
        <v>3480</v>
      </c>
      <c r="B1063" s="8"/>
      <c r="C1063" s="8">
        <v>95</v>
      </c>
    </row>
    <row r="1064" spans="1:3" x14ac:dyDescent="0.25">
      <c r="A1064" s="7" t="s">
        <v>1272</v>
      </c>
      <c r="B1064" s="8"/>
      <c r="C1064" s="8">
        <v>31</v>
      </c>
    </row>
    <row r="1065" spans="1:3" x14ac:dyDescent="0.25">
      <c r="A1065" s="7" t="s">
        <v>3978</v>
      </c>
      <c r="B1065" s="8">
        <v>5</v>
      </c>
      <c r="C1065" s="8"/>
    </row>
    <row r="1066" spans="1:3" x14ac:dyDescent="0.25">
      <c r="A1066" s="7" t="s">
        <v>2012</v>
      </c>
      <c r="B1066" s="8"/>
      <c r="C1066" s="8">
        <v>971</v>
      </c>
    </row>
    <row r="1067" spans="1:3" x14ac:dyDescent="0.25">
      <c r="A1067" s="7" t="s">
        <v>1129</v>
      </c>
      <c r="B1067" s="8">
        <v>1</v>
      </c>
      <c r="C1067" s="8"/>
    </row>
    <row r="1068" spans="1:3" x14ac:dyDescent="0.25">
      <c r="A1068" s="7" t="s">
        <v>872</v>
      </c>
      <c r="B1068" s="8">
        <v>12</v>
      </c>
      <c r="C1068" s="8"/>
    </row>
    <row r="1069" spans="1:3" x14ac:dyDescent="0.25">
      <c r="A1069" s="7" t="s">
        <v>1449</v>
      </c>
      <c r="B1069" s="8">
        <v>0</v>
      </c>
      <c r="C1069" s="8"/>
    </row>
    <row r="1070" spans="1:3" x14ac:dyDescent="0.25">
      <c r="A1070" s="7" t="s">
        <v>3984</v>
      </c>
      <c r="B1070" s="8">
        <v>4</v>
      </c>
      <c r="C1070" s="8"/>
    </row>
    <row r="1071" spans="1:3" x14ac:dyDescent="0.25">
      <c r="A1071" s="7" t="s">
        <v>1584</v>
      </c>
      <c r="B1071" s="8">
        <v>1</v>
      </c>
      <c r="C1071" s="8"/>
    </row>
    <row r="1072" spans="1:3" x14ac:dyDescent="0.25">
      <c r="A1072" s="7" t="s">
        <v>245</v>
      </c>
      <c r="B1072" s="8"/>
      <c r="C1072" s="8">
        <v>328</v>
      </c>
    </row>
    <row r="1073" spans="1:3" x14ac:dyDescent="0.25">
      <c r="A1073" s="7" t="s">
        <v>2426</v>
      </c>
      <c r="B1073" s="8">
        <v>1</v>
      </c>
      <c r="C1073" s="8"/>
    </row>
    <row r="1074" spans="1:3" x14ac:dyDescent="0.25">
      <c r="A1074" s="7" t="s">
        <v>1371</v>
      </c>
      <c r="B1074" s="8"/>
      <c r="C1074" s="8">
        <v>20</v>
      </c>
    </row>
    <row r="1075" spans="1:3" x14ac:dyDescent="0.25">
      <c r="A1075" s="7" t="s">
        <v>2595</v>
      </c>
      <c r="B1075" s="8">
        <v>19</v>
      </c>
      <c r="C1075" s="8"/>
    </row>
    <row r="1076" spans="1:3" x14ac:dyDescent="0.25">
      <c r="A1076" s="7" t="s">
        <v>1155</v>
      </c>
      <c r="B1076" s="8">
        <v>3</v>
      </c>
      <c r="C1076" s="8"/>
    </row>
    <row r="1077" spans="1:3" x14ac:dyDescent="0.25">
      <c r="A1077" s="7" t="s">
        <v>2439</v>
      </c>
      <c r="B1077" s="8">
        <v>1</v>
      </c>
      <c r="C1077" s="8"/>
    </row>
    <row r="1078" spans="1:3" x14ac:dyDescent="0.25">
      <c r="A1078" s="7" t="s">
        <v>2413</v>
      </c>
      <c r="B1078" s="8">
        <v>0</v>
      </c>
      <c r="C1078" s="8"/>
    </row>
    <row r="1079" spans="1:3" x14ac:dyDescent="0.25">
      <c r="A1079" s="7" t="s">
        <v>3460</v>
      </c>
      <c r="B1079" s="8"/>
      <c r="C1079" s="8">
        <v>12</v>
      </c>
    </row>
    <row r="1080" spans="1:3" x14ac:dyDescent="0.25">
      <c r="A1080" s="7" t="s">
        <v>2921</v>
      </c>
      <c r="B1080" s="8"/>
      <c r="C1080" s="8">
        <v>3</v>
      </c>
    </row>
    <row r="1081" spans="1:3" x14ac:dyDescent="0.25">
      <c r="A1081" s="7" t="s">
        <v>3975</v>
      </c>
      <c r="B1081" s="8">
        <v>8</v>
      </c>
      <c r="C1081" s="8"/>
    </row>
    <row r="1082" spans="1:3" x14ac:dyDescent="0.25">
      <c r="A1082" s="7" t="s">
        <v>1413</v>
      </c>
      <c r="B1082" s="8">
        <v>13</v>
      </c>
      <c r="C1082" s="8"/>
    </row>
    <row r="1083" spans="1:3" x14ac:dyDescent="0.25">
      <c r="A1083" s="7" t="s">
        <v>2248</v>
      </c>
      <c r="B1083" s="8"/>
      <c r="C1083" s="8">
        <v>380</v>
      </c>
    </row>
    <row r="1084" spans="1:3" x14ac:dyDescent="0.25">
      <c r="A1084" s="7" t="s">
        <v>2930</v>
      </c>
      <c r="B1084" s="8"/>
      <c r="C1084" s="8">
        <v>62</v>
      </c>
    </row>
    <row r="1085" spans="1:3" x14ac:dyDescent="0.25">
      <c r="A1085" s="7" t="s">
        <v>534</v>
      </c>
      <c r="B1085" s="8"/>
      <c r="C1085" s="8">
        <v>17</v>
      </c>
    </row>
    <row r="1086" spans="1:3" x14ac:dyDescent="0.25">
      <c r="A1086" s="7" t="s">
        <v>321</v>
      </c>
      <c r="B1086" s="8"/>
      <c r="C1086" s="8">
        <v>158</v>
      </c>
    </row>
    <row r="1087" spans="1:3" x14ac:dyDescent="0.25">
      <c r="A1087" s="7" t="s">
        <v>4019</v>
      </c>
      <c r="B1087" s="8">
        <v>0</v>
      </c>
      <c r="C1087" s="8"/>
    </row>
    <row r="1088" spans="1:3" x14ac:dyDescent="0.25">
      <c r="A1088" s="7" t="s">
        <v>3994</v>
      </c>
      <c r="B1088" s="8">
        <v>12</v>
      </c>
      <c r="C1088" s="8"/>
    </row>
    <row r="1089" spans="1:3" x14ac:dyDescent="0.25">
      <c r="A1089" s="7" t="s">
        <v>1304</v>
      </c>
      <c r="B1089" s="8"/>
      <c r="C1089" s="8">
        <v>108</v>
      </c>
    </row>
    <row r="1090" spans="1:3" x14ac:dyDescent="0.25">
      <c r="A1090" s="7" t="s">
        <v>899</v>
      </c>
      <c r="B1090" s="8">
        <v>2</v>
      </c>
      <c r="C1090" s="8"/>
    </row>
    <row r="1091" spans="1:3" x14ac:dyDescent="0.25">
      <c r="A1091" s="7" t="s">
        <v>3927</v>
      </c>
      <c r="B1091" s="8">
        <v>0</v>
      </c>
      <c r="C1091" s="8"/>
    </row>
    <row r="1092" spans="1:3" x14ac:dyDescent="0.25">
      <c r="A1092" s="7" t="s">
        <v>1268</v>
      </c>
      <c r="B1092" s="8"/>
      <c r="C1092" s="8">
        <v>159</v>
      </c>
    </row>
    <row r="1093" spans="1:3" x14ac:dyDescent="0.25">
      <c r="A1093" s="7" t="s">
        <v>2181</v>
      </c>
      <c r="B1093" s="8"/>
      <c r="C1093" s="8">
        <v>78</v>
      </c>
    </row>
    <row r="1094" spans="1:3" x14ac:dyDescent="0.25">
      <c r="A1094" s="7" t="s">
        <v>1215</v>
      </c>
      <c r="B1094" s="8"/>
      <c r="C1094" s="8">
        <v>25</v>
      </c>
    </row>
    <row r="1095" spans="1:3" x14ac:dyDescent="0.25">
      <c r="A1095" s="7" t="s">
        <v>1285</v>
      </c>
      <c r="B1095" s="8"/>
      <c r="C1095" s="8">
        <v>31</v>
      </c>
    </row>
    <row r="1096" spans="1:3" x14ac:dyDescent="0.25">
      <c r="A1096" s="7" t="s">
        <v>1170</v>
      </c>
      <c r="B1096" s="8">
        <v>3</v>
      </c>
      <c r="C1096" s="8"/>
    </row>
    <row r="1097" spans="1:3" x14ac:dyDescent="0.25">
      <c r="A1097" s="7" t="s">
        <v>3554</v>
      </c>
      <c r="B1097" s="8"/>
      <c r="C1097" s="8">
        <v>14</v>
      </c>
    </row>
    <row r="1098" spans="1:3" x14ac:dyDescent="0.25">
      <c r="A1098" s="7" t="s">
        <v>2852</v>
      </c>
      <c r="B1098" s="8">
        <v>6</v>
      </c>
      <c r="C1098" s="8"/>
    </row>
    <row r="1099" spans="1:3" x14ac:dyDescent="0.25">
      <c r="A1099" s="7" t="s">
        <v>1958</v>
      </c>
      <c r="B1099" s="8"/>
      <c r="C1099" s="8">
        <v>660</v>
      </c>
    </row>
    <row r="1100" spans="1:3" x14ac:dyDescent="0.25">
      <c r="A1100" s="7" t="s">
        <v>2935</v>
      </c>
      <c r="B1100" s="8"/>
      <c r="C1100" s="8">
        <v>39</v>
      </c>
    </row>
    <row r="1101" spans="1:3" x14ac:dyDescent="0.25">
      <c r="A1101" s="7" t="s">
        <v>2435</v>
      </c>
      <c r="B1101" s="8">
        <v>2</v>
      </c>
      <c r="C1101" s="8"/>
    </row>
    <row r="1102" spans="1:3" x14ac:dyDescent="0.25">
      <c r="A1102" s="7" t="s">
        <v>3339</v>
      </c>
      <c r="B1102" s="8"/>
      <c r="C1102" s="8">
        <v>47</v>
      </c>
    </row>
    <row r="1103" spans="1:3" x14ac:dyDescent="0.25">
      <c r="A1103" s="7" t="s">
        <v>1184</v>
      </c>
      <c r="B1103" s="8">
        <v>3</v>
      </c>
      <c r="C1103" s="8"/>
    </row>
    <row r="1104" spans="1:3" x14ac:dyDescent="0.25">
      <c r="A1104" s="7" t="s">
        <v>319</v>
      </c>
      <c r="B1104" s="8"/>
      <c r="C1104" s="8">
        <v>284</v>
      </c>
    </row>
    <row r="1105" spans="1:3" x14ac:dyDescent="0.25">
      <c r="A1105" s="7" t="s">
        <v>2865</v>
      </c>
      <c r="B1105" s="8">
        <v>0</v>
      </c>
      <c r="C1105" s="8"/>
    </row>
    <row r="1106" spans="1:3" x14ac:dyDescent="0.25">
      <c r="A1106" s="7" t="s">
        <v>3962</v>
      </c>
      <c r="B1106" s="8">
        <v>4</v>
      </c>
      <c r="C1106" s="8"/>
    </row>
    <row r="1107" spans="1:3" x14ac:dyDescent="0.25">
      <c r="A1107" s="7" t="s">
        <v>1821</v>
      </c>
      <c r="B1107" s="8">
        <v>8</v>
      </c>
      <c r="C1107" s="8"/>
    </row>
    <row r="1108" spans="1:3" x14ac:dyDescent="0.25">
      <c r="A1108" s="7" t="s">
        <v>1852</v>
      </c>
      <c r="B1108" s="8"/>
      <c r="C1108" s="8">
        <v>26</v>
      </c>
    </row>
    <row r="1109" spans="1:3" x14ac:dyDescent="0.25">
      <c r="A1109" s="7" t="s">
        <v>2754</v>
      </c>
      <c r="B1109" s="8">
        <v>0</v>
      </c>
      <c r="C1109" s="8"/>
    </row>
    <row r="1110" spans="1:3" x14ac:dyDescent="0.25">
      <c r="A1110" s="7" t="s">
        <v>3333</v>
      </c>
      <c r="B1110" s="8"/>
      <c r="C1110" s="8">
        <v>111</v>
      </c>
    </row>
    <row r="1111" spans="1:3" x14ac:dyDescent="0.25">
      <c r="A1111" s="7" t="s">
        <v>1543</v>
      </c>
      <c r="B1111" s="8">
        <v>1</v>
      </c>
      <c r="C1111" s="8"/>
    </row>
    <row r="1112" spans="1:3" x14ac:dyDescent="0.25">
      <c r="A1112" s="7" t="s">
        <v>3364</v>
      </c>
      <c r="B1112" s="8"/>
      <c r="C1112" s="8">
        <v>3</v>
      </c>
    </row>
    <row r="1113" spans="1:3" x14ac:dyDescent="0.25">
      <c r="A1113" s="7" t="s">
        <v>401</v>
      </c>
      <c r="B1113" s="8"/>
      <c r="C1113" s="8">
        <v>62</v>
      </c>
    </row>
    <row r="1114" spans="1:3" x14ac:dyDescent="0.25">
      <c r="A1114" s="7" t="s">
        <v>845</v>
      </c>
      <c r="B1114" s="8"/>
      <c r="C1114" s="8">
        <v>159</v>
      </c>
    </row>
    <row r="1115" spans="1:3" x14ac:dyDescent="0.25">
      <c r="A1115" s="7" t="s">
        <v>2479</v>
      </c>
      <c r="B1115" s="8"/>
      <c r="C1115" s="8">
        <v>16</v>
      </c>
    </row>
    <row r="1116" spans="1:3" x14ac:dyDescent="0.25">
      <c r="A1116" s="7" t="s">
        <v>1269</v>
      </c>
      <c r="B1116" s="8"/>
      <c r="C1116" s="8">
        <v>182</v>
      </c>
    </row>
    <row r="1117" spans="1:3" x14ac:dyDescent="0.25">
      <c r="A1117" s="7" t="s">
        <v>784</v>
      </c>
      <c r="B1117" s="8"/>
      <c r="C1117" s="8">
        <v>35</v>
      </c>
    </row>
    <row r="1118" spans="1:3" x14ac:dyDescent="0.25">
      <c r="A1118" s="7" t="s">
        <v>3108</v>
      </c>
      <c r="B1118" s="8">
        <v>2</v>
      </c>
      <c r="C1118" s="8"/>
    </row>
    <row r="1119" spans="1:3" x14ac:dyDescent="0.25">
      <c r="A1119" s="7" t="s">
        <v>3787</v>
      </c>
      <c r="B1119" s="8">
        <v>0</v>
      </c>
      <c r="C1119" s="8"/>
    </row>
    <row r="1120" spans="1:3" x14ac:dyDescent="0.25">
      <c r="A1120" s="7" t="s">
        <v>3052</v>
      </c>
      <c r="B1120" s="8">
        <v>2</v>
      </c>
      <c r="C1120" s="8"/>
    </row>
    <row r="1121" spans="1:3" x14ac:dyDescent="0.25">
      <c r="A1121" s="7" t="s">
        <v>2433</v>
      </c>
      <c r="B1121" s="8">
        <v>2</v>
      </c>
      <c r="C1121" s="8"/>
    </row>
    <row r="1122" spans="1:3" x14ac:dyDescent="0.25">
      <c r="A1122" s="7" t="s">
        <v>3651</v>
      </c>
      <c r="B1122" s="8"/>
      <c r="C1122" s="8">
        <v>38</v>
      </c>
    </row>
    <row r="1123" spans="1:3" x14ac:dyDescent="0.25">
      <c r="A1123" s="7" t="s">
        <v>119</v>
      </c>
      <c r="B1123" s="8"/>
      <c r="C1123" s="8">
        <v>27</v>
      </c>
    </row>
    <row r="1124" spans="1:3" x14ac:dyDescent="0.25">
      <c r="A1124" s="7" t="s">
        <v>1112</v>
      </c>
      <c r="B1124" s="8">
        <v>1</v>
      </c>
      <c r="C1124" s="8"/>
    </row>
    <row r="1125" spans="1:3" x14ac:dyDescent="0.25">
      <c r="A1125" s="7" t="s">
        <v>882</v>
      </c>
      <c r="B1125" s="8">
        <v>1</v>
      </c>
      <c r="C1125" s="8"/>
    </row>
    <row r="1126" spans="1:3" x14ac:dyDescent="0.25">
      <c r="A1126" s="7" t="s">
        <v>1178</v>
      </c>
      <c r="B1126" s="8">
        <v>0</v>
      </c>
      <c r="C1126" s="8"/>
    </row>
    <row r="1127" spans="1:3" x14ac:dyDescent="0.25">
      <c r="A1127" s="7" t="s">
        <v>1123</v>
      </c>
      <c r="B1127" s="8">
        <v>0</v>
      </c>
      <c r="C1127" s="8"/>
    </row>
    <row r="1128" spans="1:3" x14ac:dyDescent="0.25">
      <c r="A1128" s="7" t="s">
        <v>3416</v>
      </c>
      <c r="B1128" s="8"/>
      <c r="C1128" s="8">
        <v>45</v>
      </c>
    </row>
    <row r="1129" spans="1:3" x14ac:dyDescent="0.25">
      <c r="A1129" s="7" t="s">
        <v>1948</v>
      </c>
      <c r="B1129" s="8"/>
      <c r="C1129" s="8">
        <v>23</v>
      </c>
    </row>
    <row r="1130" spans="1:3" x14ac:dyDescent="0.25">
      <c r="A1130" s="7" t="s">
        <v>1862</v>
      </c>
      <c r="B1130" s="8">
        <v>0</v>
      </c>
      <c r="C1130" s="8"/>
    </row>
    <row r="1131" spans="1:3" x14ac:dyDescent="0.25">
      <c r="A1131" s="7" t="s">
        <v>2898</v>
      </c>
      <c r="B1131" s="8">
        <v>12</v>
      </c>
      <c r="C1131" s="8"/>
    </row>
    <row r="1132" spans="1:3" x14ac:dyDescent="0.25">
      <c r="A1132" s="7" t="s">
        <v>498</v>
      </c>
      <c r="B1132" s="8">
        <v>3</v>
      </c>
      <c r="C1132" s="8"/>
    </row>
    <row r="1133" spans="1:3" x14ac:dyDescent="0.25">
      <c r="A1133" s="7" t="s">
        <v>3573</v>
      </c>
      <c r="B1133" s="8"/>
      <c r="C1133" s="8">
        <v>45</v>
      </c>
    </row>
    <row r="1134" spans="1:3" x14ac:dyDescent="0.25">
      <c r="A1134" s="7" t="s">
        <v>368</v>
      </c>
      <c r="B1134" s="8"/>
      <c r="C1134" s="8">
        <v>119</v>
      </c>
    </row>
    <row r="1135" spans="1:3" x14ac:dyDescent="0.25">
      <c r="A1135" s="7" t="s">
        <v>1127</v>
      </c>
      <c r="B1135" s="8">
        <v>2</v>
      </c>
      <c r="C1135" s="8"/>
    </row>
    <row r="1136" spans="1:3" x14ac:dyDescent="0.25">
      <c r="A1136" s="7" t="s">
        <v>2067</v>
      </c>
      <c r="B1136" s="8"/>
      <c r="C1136" s="8">
        <v>65</v>
      </c>
    </row>
    <row r="1137" spans="1:3" x14ac:dyDescent="0.25">
      <c r="A1137" s="7" t="s">
        <v>3118</v>
      </c>
      <c r="B1137" s="8">
        <v>2</v>
      </c>
      <c r="C1137" s="8"/>
    </row>
    <row r="1138" spans="1:3" x14ac:dyDescent="0.25">
      <c r="A1138" s="7" t="s">
        <v>976</v>
      </c>
      <c r="B1138" s="8">
        <v>24</v>
      </c>
      <c r="C1138" s="8"/>
    </row>
    <row r="1139" spans="1:3" x14ac:dyDescent="0.25">
      <c r="A1139" s="7" t="s">
        <v>643</v>
      </c>
      <c r="B1139" s="8"/>
      <c r="C1139" s="8">
        <v>2174</v>
      </c>
    </row>
    <row r="1140" spans="1:3" x14ac:dyDescent="0.25">
      <c r="A1140" s="7" t="s">
        <v>2858</v>
      </c>
      <c r="B1140" s="8">
        <v>0</v>
      </c>
      <c r="C1140" s="8"/>
    </row>
    <row r="1141" spans="1:3" x14ac:dyDescent="0.25">
      <c r="A1141" s="7" t="s">
        <v>1928</v>
      </c>
      <c r="B1141" s="8"/>
      <c r="C1141" s="8">
        <v>11</v>
      </c>
    </row>
    <row r="1142" spans="1:3" x14ac:dyDescent="0.25">
      <c r="A1142" s="7" t="s">
        <v>1938</v>
      </c>
      <c r="B1142" s="8"/>
      <c r="C1142" s="8">
        <v>29</v>
      </c>
    </row>
    <row r="1143" spans="1:3" x14ac:dyDescent="0.25">
      <c r="A1143" s="7" t="s">
        <v>2097</v>
      </c>
      <c r="B1143" s="8"/>
      <c r="C1143" s="8">
        <v>14</v>
      </c>
    </row>
    <row r="1144" spans="1:3" x14ac:dyDescent="0.25">
      <c r="A1144" s="7" t="s">
        <v>2101</v>
      </c>
      <c r="B1144" s="8"/>
      <c r="C1144" s="8">
        <v>27</v>
      </c>
    </row>
    <row r="1145" spans="1:3" x14ac:dyDescent="0.25">
      <c r="A1145" s="7" t="s">
        <v>3967</v>
      </c>
      <c r="B1145" s="8">
        <v>2</v>
      </c>
      <c r="C1145" s="8"/>
    </row>
    <row r="1146" spans="1:3" x14ac:dyDescent="0.25">
      <c r="A1146" s="7" t="s">
        <v>859</v>
      </c>
      <c r="B1146" s="8"/>
      <c r="C1146" s="8">
        <v>76</v>
      </c>
    </row>
    <row r="1147" spans="1:3" x14ac:dyDescent="0.25">
      <c r="A1147" s="7" t="s">
        <v>1533</v>
      </c>
      <c r="B1147" s="8"/>
      <c r="C1147" s="8">
        <v>294</v>
      </c>
    </row>
    <row r="1148" spans="1:3" x14ac:dyDescent="0.25">
      <c r="A1148" s="7" t="s">
        <v>1707</v>
      </c>
      <c r="B1148" s="8">
        <v>0</v>
      </c>
      <c r="C1148" s="8"/>
    </row>
    <row r="1149" spans="1:3" x14ac:dyDescent="0.25">
      <c r="A1149" s="7" t="s">
        <v>1409</v>
      </c>
      <c r="B1149" s="8">
        <v>6</v>
      </c>
      <c r="C1149" s="8"/>
    </row>
    <row r="1150" spans="1:3" x14ac:dyDescent="0.25">
      <c r="A1150" s="7" t="s">
        <v>3697</v>
      </c>
      <c r="B1150" s="8"/>
      <c r="C1150" s="8">
        <v>18</v>
      </c>
    </row>
    <row r="1151" spans="1:3" x14ac:dyDescent="0.25">
      <c r="A1151" s="7" t="s">
        <v>2471</v>
      </c>
      <c r="B1151" s="8"/>
      <c r="C1151" s="8">
        <v>36</v>
      </c>
    </row>
    <row r="1152" spans="1:3" x14ac:dyDescent="0.25">
      <c r="A1152" s="7" t="s">
        <v>287</v>
      </c>
      <c r="B1152" s="8"/>
      <c r="C1152" s="8">
        <v>135</v>
      </c>
    </row>
    <row r="1153" spans="1:3" x14ac:dyDescent="0.25">
      <c r="A1153" s="7" t="s">
        <v>3479</v>
      </c>
      <c r="B1153" s="8"/>
      <c r="C1153" s="8">
        <v>13</v>
      </c>
    </row>
    <row r="1154" spans="1:3" x14ac:dyDescent="0.25">
      <c r="A1154" s="7" t="s">
        <v>3819</v>
      </c>
      <c r="B1154" s="8"/>
      <c r="C1154" s="8">
        <v>76</v>
      </c>
    </row>
    <row r="1155" spans="1:3" x14ac:dyDescent="0.25">
      <c r="A1155" s="7" t="s">
        <v>3841</v>
      </c>
      <c r="B1155" s="8">
        <v>50</v>
      </c>
      <c r="C1155" s="8"/>
    </row>
    <row r="1156" spans="1:3" x14ac:dyDescent="0.25">
      <c r="A1156" s="7" t="s">
        <v>2274</v>
      </c>
      <c r="B1156" s="8"/>
      <c r="C1156" s="8">
        <v>147</v>
      </c>
    </row>
    <row r="1157" spans="1:3" x14ac:dyDescent="0.25">
      <c r="A1157" s="7" t="s">
        <v>3580</v>
      </c>
      <c r="B1157" s="8"/>
      <c r="C1157" s="8">
        <v>45</v>
      </c>
    </row>
    <row r="1158" spans="1:3" x14ac:dyDescent="0.25">
      <c r="A1158" s="7" t="s">
        <v>2088</v>
      </c>
      <c r="B1158" s="8"/>
      <c r="C1158" s="8">
        <v>25</v>
      </c>
    </row>
    <row r="1159" spans="1:3" x14ac:dyDescent="0.25">
      <c r="A1159" s="7" t="s">
        <v>3290</v>
      </c>
      <c r="B1159" s="8"/>
      <c r="C1159" s="8">
        <v>72</v>
      </c>
    </row>
    <row r="1160" spans="1:3" x14ac:dyDescent="0.25">
      <c r="A1160" s="7" t="s">
        <v>590</v>
      </c>
      <c r="B1160" s="8">
        <v>1</v>
      </c>
      <c r="C1160" s="8"/>
    </row>
    <row r="1161" spans="1:3" x14ac:dyDescent="0.25">
      <c r="A1161" s="7" t="s">
        <v>1610</v>
      </c>
      <c r="B1161" s="8"/>
      <c r="C1161" s="8">
        <v>4</v>
      </c>
    </row>
    <row r="1162" spans="1:3" x14ac:dyDescent="0.25">
      <c r="A1162" s="7" t="s">
        <v>1845</v>
      </c>
      <c r="B1162" s="8"/>
      <c r="C1162" s="8">
        <v>20</v>
      </c>
    </row>
    <row r="1163" spans="1:3" x14ac:dyDescent="0.25">
      <c r="A1163" s="7" t="s">
        <v>3226</v>
      </c>
      <c r="B1163" s="8"/>
      <c r="C1163" s="8">
        <v>21</v>
      </c>
    </row>
    <row r="1164" spans="1:3" x14ac:dyDescent="0.25">
      <c r="A1164" s="7" t="s">
        <v>2862</v>
      </c>
      <c r="B1164" s="8">
        <v>3</v>
      </c>
      <c r="C1164" s="8"/>
    </row>
    <row r="1165" spans="1:3" x14ac:dyDescent="0.25">
      <c r="A1165" s="7" t="s">
        <v>3298</v>
      </c>
      <c r="B1165" s="8"/>
      <c r="C1165" s="8">
        <v>72</v>
      </c>
    </row>
    <row r="1166" spans="1:3" x14ac:dyDescent="0.25">
      <c r="A1166" s="7" t="s">
        <v>2903</v>
      </c>
      <c r="B1166" s="8">
        <v>4</v>
      </c>
      <c r="C1166" s="8"/>
    </row>
    <row r="1167" spans="1:3" x14ac:dyDescent="0.25">
      <c r="A1167" s="7" t="s">
        <v>3748</v>
      </c>
      <c r="B1167" s="8"/>
      <c r="C1167" s="8">
        <v>11</v>
      </c>
    </row>
    <row r="1168" spans="1:3" x14ac:dyDescent="0.25">
      <c r="A1168" s="7" t="s">
        <v>1664</v>
      </c>
      <c r="B1168" s="8"/>
      <c r="C1168" s="8">
        <v>32</v>
      </c>
    </row>
    <row r="1169" spans="1:3" x14ac:dyDescent="0.25">
      <c r="A1169" s="7" t="s">
        <v>3966</v>
      </c>
      <c r="B1169" s="8">
        <v>6</v>
      </c>
      <c r="C1169" s="8"/>
    </row>
    <row r="1170" spans="1:3" x14ac:dyDescent="0.25">
      <c r="A1170" s="7" t="s">
        <v>1389</v>
      </c>
      <c r="B1170" s="8"/>
      <c r="C1170" s="8">
        <v>112</v>
      </c>
    </row>
    <row r="1171" spans="1:3" x14ac:dyDescent="0.25">
      <c r="A1171" s="7" t="s">
        <v>2608</v>
      </c>
      <c r="B1171" s="8"/>
      <c r="C1171" s="8">
        <v>304</v>
      </c>
    </row>
    <row r="1172" spans="1:3" x14ac:dyDescent="0.25">
      <c r="A1172" s="7" t="s">
        <v>3541</v>
      </c>
      <c r="B1172" s="8"/>
      <c r="C1172" s="8">
        <v>85</v>
      </c>
    </row>
    <row r="1173" spans="1:3" x14ac:dyDescent="0.25">
      <c r="A1173" s="7" t="s">
        <v>2277</v>
      </c>
      <c r="B1173" s="8"/>
      <c r="C1173" s="8">
        <v>75</v>
      </c>
    </row>
    <row r="1174" spans="1:3" x14ac:dyDescent="0.25">
      <c r="A1174" s="7" t="s">
        <v>3152</v>
      </c>
      <c r="B1174" s="8"/>
      <c r="C1174" s="8">
        <v>67</v>
      </c>
    </row>
    <row r="1175" spans="1:3" x14ac:dyDescent="0.25">
      <c r="A1175" s="7" t="s">
        <v>2665</v>
      </c>
      <c r="B1175" s="8"/>
      <c r="C1175" s="8">
        <v>46</v>
      </c>
    </row>
    <row r="1176" spans="1:3" x14ac:dyDescent="0.25">
      <c r="A1176" s="7" t="s">
        <v>2991</v>
      </c>
      <c r="B1176" s="8"/>
      <c r="C1176" s="8">
        <v>93</v>
      </c>
    </row>
    <row r="1177" spans="1:3" x14ac:dyDescent="0.25">
      <c r="A1177" s="7" t="s">
        <v>889</v>
      </c>
      <c r="B1177" s="8">
        <v>4</v>
      </c>
      <c r="C1177" s="8"/>
    </row>
    <row r="1178" spans="1:3" x14ac:dyDescent="0.25">
      <c r="A1178" s="7" t="s">
        <v>2</v>
      </c>
      <c r="B1178" s="8"/>
      <c r="C1178" s="8">
        <v>182</v>
      </c>
    </row>
    <row r="1179" spans="1:3" x14ac:dyDescent="0.25">
      <c r="A1179" s="7" t="s">
        <v>2879</v>
      </c>
      <c r="B1179" s="8">
        <v>1</v>
      </c>
      <c r="C1179" s="8"/>
    </row>
    <row r="1180" spans="1:3" x14ac:dyDescent="0.25">
      <c r="A1180" s="7" t="s">
        <v>3775</v>
      </c>
      <c r="B1180" s="8"/>
      <c r="C1180" s="8">
        <v>36</v>
      </c>
    </row>
    <row r="1181" spans="1:3" x14ac:dyDescent="0.25">
      <c r="A1181" s="7" t="s">
        <v>1846</v>
      </c>
      <c r="B1181" s="8"/>
      <c r="C1181" s="8">
        <v>19</v>
      </c>
    </row>
    <row r="1182" spans="1:3" x14ac:dyDescent="0.25">
      <c r="A1182" s="7" t="s">
        <v>1819</v>
      </c>
      <c r="B1182" s="8">
        <v>0</v>
      </c>
      <c r="C1182" s="8"/>
    </row>
    <row r="1183" spans="1:3" x14ac:dyDescent="0.25">
      <c r="A1183" s="7" t="s">
        <v>1175</v>
      </c>
      <c r="B1183" s="8">
        <v>19</v>
      </c>
      <c r="C1183" s="8"/>
    </row>
    <row r="1184" spans="1:3" x14ac:dyDescent="0.25">
      <c r="A1184" s="7" t="s">
        <v>1885</v>
      </c>
      <c r="B1184" s="8"/>
      <c r="C1184" s="8">
        <v>26</v>
      </c>
    </row>
    <row r="1185" spans="1:3" x14ac:dyDescent="0.25">
      <c r="A1185" s="7" t="s">
        <v>1822</v>
      </c>
      <c r="B1185" s="8"/>
      <c r="C1185" s="8">
        <v>57</v>
      </c>
    </row>
    <row r="1186" spans="1:3" x14ac:dyDescent="0.25">
      <c r="A1186" s="7" t="s">
        <v>3180</v>
      </c>
      <c r="B1186" s="8"/>
      <c r="C1186" s="8">
        <v>45</v>
      </c>
    </row>
    <row r="1187" spans="1:3" x14ac:dyDescent="0.25">
      <c r="A1187" s="7" t="s">
        <v>110</v>
      </c>
      <c r="B1187" s="8"/>
      <c r="C1187" s="8">
        <v>47</v>
      </c>
    </row>
    <row r="1188" spans="1:3" x14ac:dyDescent="0.25">
      <c r="A1188" s="7" t="s">
        <v>4042</v>
      </c>
      <c r="B1188" s="8">
        <v>12</v>
      </c>
      <c r="C1188" s="8"/>
    </row>
    <row r="1189" spans="1:3" x14ac:dyDescent="0.25">
      <c r="A1189" s="7" t="s">
        <v>1417</v>
      </c>
      <c r="B1189" s="8">
        <v>0</v>
      </c>
      <c r="C1189" s="8"/>
    </row>
    <row r="1190" spans="1:3" x14ac:dyDescent="0.25">
      <c r="A1190" s="7" t="s">
        <v>471</v>
      </c>
      <c r="B1190" s="8">
        <v>2</v>
      </c>
      <c r="C1190" s="8"/>
    </row>
    <row r="1191" spans="1:3" x14ac:dyDescent="0.25">
      <c r="A1191" s="7" t="s">
        <v>60</v>
      </c>
      <c r="B1191" s="8"/>
      <c r="C1191" s="8">
        <v>75</v>
      </c>
    </row>
    <row r="1192" spans="1:3" x14ac:dyDescent="0.25">
      <c r="A1192" s="7" t="s">
        <v>3080</v>
      </c>
      <c r="B1192" s="8">
        <v>7</v>
      </c>
      <c r="C1192" s="8"/>
    </row>
    <row r="1193" spans="1:3" x14ac:dyDescent="0.25">
      <c r="A1193" s="7" t="s">
        <v>741</v>
      </c>
      <c r="B1193" s="8"/>
      <c r="C1193" s="8">
        <v>19</v>
      </c>
    </row>
    <row r="1194" spans="1:3" x14ac:dyDescent="0.25">
      <c r="A1194" s="7" t="s">
        <v>709</v>
      </c>
      <c r="B1194" s="8">
        <v>369</v>
      </c>
      <c r="C1194" s="8"/>
    </row>
    <row r="1195" spans="1:3" x14ac:dyDescent="0.25">
      <c r="A1195" s="7" t="s">
        <v>412</v>
      </c>
      <c r="B1195" s="8"/>
      <c r="C1195" s="8">
        <v>241</v>
      </c>
    </row>
    <row r="1196" spans="1:3" x14ac:dyDescent="0.25">
      <c r="A1196" s="7" t="s">
        <v>3277</v>
      </c>
      <c r="B1196" s="8"/>
      <c r="C1196" s="8">
        <v>100</v>
      </c>
    </row>
    <row r="1197" spans="1:3" x14ac:dyDescent="0.25">
      <c r="A1197" s="7" t="s">
        <v>593</v>
      </c>
      <c r="B1197" s="8">
        <v>1</v>
      </c>
      <c r="C1197" s="8"/>
    </row>
    <row r="1198" spans="1:3" x14ac:dyDescent="0.25">
      <c r="A1198" s="7" t="s">
        <v>599</v>
      </c>
      <c r="B1198" s="8">
        <v>7</v>
      </c>
      <c r="C1198" s="8"/>
    </row>
    <row r="1199" spans="1:3" x14ac:dyDescent="0.25">
      <c r="A1199" s="7" t="s">
        <v>2267</v>
      </c>
      <c r="B1199" s="8"/>
      <c r="C1199" s="8">
        <v>194</v>
      </c>
    </row>
    <row r="1200" spans="1:3" x14ac:dyDescent="0.25">
      <c r="A1200" s="7" t="s">
        <v>849</v>
      </c>
      <c r="B1200" s="8"/>
      <c r="C1200" s="8">
        <v>16</v>
      </c>
    </row>
    <row r="1201" spans="1:3" x14ac:dyDescent="0.25">
      <c r="A1201" s="7" t="s">
        <v>3588</v>
      </c>
      <c r="B1201" s="8"/>
      <c r="C1201" s="8">
        <v>62</v>
      </c>
    </row>
    <row r="1202" spans="1:3" x14ac:dyDescent="0.25">
      <c r="A1202" s="7" t="s">
        <v>3385</v>
      </c>
      <c r="B1202" s="8"/>
      <c r="C1202" s="8">
        <v>41</v>
      </c>
    </row>
    <row r="1203" spans="1:3" x14ac:dyDescent="0.25">
      <c r="A1203" s="7" t="s">
        <v>3066</v>
      </c>
      <c r="B1203" s="8">
        <v>15</v>
      </c>
      <c r="C1203" s="8"/>
    </row>
    <row r="1204" spans="1:3" x14ac:dyDescent="0.25">
      <c r="A1204" s="7" t="s">
        <v>807</v>
      </c>
      <c r="B1204" s="8"/>
      <c r="C1204" s="8">
        <v>71</v>
      </c>
    </row>
    <row r="1205" spans="1:3" x14ac:dyDescent="0.25">
      <c r="A1205" s="7" t="s">
        <v>1631</v>
      </c>
      <c r="B1205" s="8"/>
      <c r="C1205" s="8">
        <v>126</v>
      </c>
    </row>
    <row r="1206" spans="1:3" x14ac:dyDescent="0.25">
      <c r="A1206" s="7" t="s">
        <v>3674</v>
      </c>
      <c r="B1206" s="8"/>
      <c r="C1206" s="8">
        <v>199</v>
      </c>
    </row>
    <row r="1207" spans="1:3" x14ac:dyDescent="0.25">
      <c r="A1207" s="7" t="s">
        <v>965</v>
      </c>
      <c r="B1207" s="8">
        <v>29</v>
      </c>
      <c r="C1207" s="8"/>
    </row>
    <row r="1208" spans="1:3" x14ac:dyDescent="0.25">
      <c r="A1208" s="7" t="s">
        <v>3556</v>
      </c>
      <c r="B1208" s="8"/>
      <c r="C1208" s="8">
        <v>558</v>
      </c>
    </row>
    <row r="1209" spans="1:3" x14ac:dyDescent="0.25">
      <c r="A1209" s="7" t="s">
        <v>4056</v>
      </c>
      <c r="B1209" s="8">
        <v>5</v>
      </c>
      <c r="C1209" s="8"/>
    </row>
    <row r="1210" spans="1:3" x14ac:dyDescent="0.25">
      <c r="A1210" s="7" t="s">
        <v>2715</v>
      </c>
      <c r="B1210" s="8"/>
      <c r="C1210" s="8">
        <v>551</v>
      </c>
    </row>
    <row r="1211" spans="1:3" x14ac:dyDescent="0.25">
      <c r="A1211" s="7" t="s">
        <v>253</v>
      </c>
      <c r="B1211" s="8"/>
      <c r="C1211" s="8">
        <v>108</v>
      </c>
    </row>
    <row r="1212" spans="1:3" x14ac:dyDescent="0.25">
      <c r="A1212" s="7" t="s">
        <v>2795</v>
      </c>
      <c r="B1212" s="8"/>
      <c r="C1212" s="8">
        <v>20</v>
      </c>
    </row>
    <row r="1213" spans="1:3" x14ac:dyDescent="0.25">
      <c r="A1213" s="7" t="s">
        <v>318</v>
      </c>
      <c r="B1213" s="8"/>
      <c r="C1213" s="8">
        <v>316</v>
      </c>
    </row>
    <row r="1214" spans="1:3" x14ac:dyDescent="0.25">
      <c r="A1214" s="7" t="s">
        <v>1192</v>
      </c>
      <c r="B1214" s="8"/>
      <c r="C1214" s="8">
        <v>33</v>
      </c>
    </row>
    <row r="1215" spans="1:3" x14ac:dyDescent="0.25">
      <c r="A1215" s="7" t="s">
        <v>106</v>
      </c>
      <c r="B1215" s="8"/>
      <c r="C1215" s="8">
        <v>10</v>
      </c>
    </row>
    <row r="1216" spans="1:3" x14ac:dyDescent="0.25">
      <c r="A1216" s="7" t="s">
        <v>3279</v>
      </c>
      <c r="B1216" s="8"/>
      <c r="C1216" s="8">
        <v>63</v>
      </c>
    </row>
    <row r="1217" spans="1:3" x14ac:dyDescent="0.25">
      <c r="A1217" s="7" t="s">
        <v>3223</v>
      </c>
      <c r="B1217" s="8"/>
      <c r="C1217" s="8">
        <v>74</v>
      </c>
    </row>
    <row r="1218" spans="1:3" x14ac:dyDescent="0.25">
      <c r="A1218" s="7" t="s">
        <v>177</v>
      </c>
      <c r="B1218" s="8">
        <v>26</v>
      </c>
      <c r="C1218" s="8"/>
    </row>
    <row r="1219" spans="1:3" x14ac:dyDescent="0.25">
      <c r="A1219" s="7" t="s">
        <v>3382</v>
      </c>
      <c r="B1219" s="8"/>
      <c r="C1219" s="8">
        <v>30</v>
      </c>
    </row>
    <row r="1220" spans="1:3" x14ac:dyDescent="0.25">
      <c r="A1220" s="7" t="s">
        <v>3487</v>
      </c>
      <c r="B1220" s="8"/>
      <c r="C1220" s="8">
        <v>29</v>
      </c>
    </row>
    <row r="1221" spans="1:3" x14ac:dyDescent="0.25">
      <c r="A1221" s="7" t="s">
        <v>97</v>
      </c>
      <c r="B1221" s="8"/>
      <c r="C1221" s="8">
        <v>21</v>
      </c>
    </row>
    <row r="1222" spans="1:3" x14ac:dyDescent="0.25">
      <c r="A1222" s="7" t="s">
        <v>2670</v>
      </c>
      <c r="B1222" s="8">
        <v>60</v>
      </c>
      <c r="C1222" s="8"/>
    </row>
    <row r="1223" spans="1:3" x14ac:dyDescent="0.25">
      <c r="A1223" s="7" t="s">
        <v>1665</v>
      </c>
      <c r="B1223" s="8"/>
      <c r="C1223" s="8">
        <v>89</v>
      </c>
    </row>
    <row r="1224" spans="1:3" x14ac:dyDescent="0.25">
      <c r="A1224" s="7" t="s">
        <v>3861</v>
      </c>
      <c r="B1224" s="8">
        <v>3</v>
      </c>
      <c r="C1224" s="8"/>
    </row>
    <row r="1225" spans="1:3" x14ac:dyDescent="0.25">
      <c r="A1225" s="7" t="s">
        <v>308</v>
      </c>
      <c r="B1225" s="8"/>
      <c r="C1225" s="8">
        <v>576</v>
      </c>
    </row>
    <row r="1226" spans="1:3" x14ac:dyDescent="0.25">
      <c r="A1226" s="7" t="s">
        <v>1942</v>
      </c>
      <c r="B1226" s="8"/>
      <c r="C1226" s="8">
        <v>4883</v>
      </c>
    </row>
    <row r="1227" spans="1:3" x14ac:dyDescent="0.25">
      <c r="A1227" s="7" t="s">
        <v>1937</v>
      </c>
      <c r="B1227" s="8"/>
      <c r="C1227" s="8">
        <v>145</v>
      </c>
    </row>
    <row r="1228" spans="1:3" x14ac:dyDescent="0.25">
      <c r="A1228" s="7" t="s">
        <v>2461</v>
      </c>
      <c r="B1228" s="8"/>
      <c r="C1228" s="8">
        <v>68</v>
      </c>
    </row>
    <row r="1229" spans="1:3" x14ac:dyDescent="0.25">
      <c r="A1229" s="7" t="s">
        <v>2962</v>
      </c>
      <c r="B1229" s="8"/>
      <c r="C1229" s="8">
        <v>20</v>
      </c>
    </row>
    <row r="1230" spans="1:3" x14ac:dyDescent="0.25">
      <c r="A1230" s="7" t="s">
        <v>2420</v>
      </c>
      <c r="B1230" s="8">
        <v>0</v>
      </c>
      <c r="C1230" s="8"/>
    </row>
    <row r="1231" spans="1:3" x14ac:dyDescent="0.25">
      <c r="A1231" s="7" t="s">
        <v>2255</v>
      </c>
      <c r="B1231" s="8"/>
      <c r="C1231" s="8">
        <v>197</v>
      </c>
    </row>
    <row r="1232" spans="1:3" x14ac:dyDescent="0.25">
      <c r="A1232" s="7" t="s">
        <v>3568</v>
      </c>
      <c r="B1232" s="8"/>
      <c r="C1232" s="8">
        <v>41</v>
      </c>
    </row>
    <row r="1233" spans="1:3" x14ac:dyDescent="0.25">
      <c r="A1233" s="7" t="s">
        <v>400</v>
      </c>
      <c r="B1233" s="8"/>
      <c r="C1233" s="8">
        <v>95</v>
      </c>
    </row>
    <row r="1234" spans="1:3" x14ac:dyDescent="0.25">
      <c r="A1234" s="7" t="s">
        <v>283</v>
      </c>
      <c r="B1234" s="8"/>
      <c r="C1234" s="8">
        <v>179</v>
      </c>
    </row>
    <row r="1235" spans="1:3" x14ac:dyDescent="0.25">
      <c r="A1235" s="7" t="s">
        <v>3280</v>
      </c>
      <c r="B1235" s="8"/>
      <c r="C1235" s="8">
        <v>30</v>
      </c>
    </row>
    <row r="1236" spans="1:3" x14ac:dyDescent="0.25">
      <c r="A1236" s="7" t="s">
        <v>908</v>
      </c>
      <c r="B1236" s="8">
        <v>0</v>
      </c>
      <c r="C1236" s="8"/>
    </row>
    <row r="1237" spans="1:3" x14ac:dyDescent="0.25">
      <c r="A1237" s="7" t="s">
        <v>1404</v>
      </c>
      <c r="B1237" s="8"/>
      <c r="C1237" s="8">
        <v>66</v>
      </c>
    </row>
    <row r="1238" spans="1:3" x14ac:dyDescent="0.25">
      <c r="A1238" s="7" t="s">
        <v>3283</v>
      </c>
      <c r="B1238" s="8"/>
      <c r="C1238" s="8">
        <v>47</v>
      </c>
    </row>
    <row r="1239" spans="1:3" x14ac:dyDescent="0.25">
      <c r="A1239" s="7" t="s">
        <v>2556</v>
      </c>
      <c r="B1239" s="8"/>
      <c r="C1239" s="8">
        <v>34</v>
      </c>
    </row>
    <row r="1240" spans="1:3" x14ac:dyDescent="0.25">
      <c r="A1240" s="7" t="s">
        <v>1182</v>
      </c>
      <c r="B1240" s="8">
        <v>3</v>
      </c>
      <c r="C1240" s="8"/>
    </row>
    <row r="1241" spans="1:3" x14ac:dyDescent="0.25">
      <c r="A1241" s="7" t="s">
        <v>3029</v>
      </c>
      <c r="B1241" s="8"/>
      <c r="C1241" s="8">
        <v>348</v>
      </c>
    </row>
    <row r="1242" spans="1:3" x14ac:dyDescent="0.25">
      <c r="A1242" s="7" t="s">
        <v>2859</v>
      </c>
      <c r="B1242" s="8">
        <v>1</v>
      </c>
      <c r="C1242" s="8"/>
    </row>
    <row r="1243" spans="1:3" x14ac:dyDescent="0.25">
      <c r="A1243" s="7" t="s">
        <v>555</v>
      </c>
      <c r="B1243" s="8">
        <v>22</v>
      </c>
      <c r="C1243" s="8"/>
    </row>
    <row r="1244" spans="1:3" x14ac:dyDescent="0.25">
      <c r="A1244" s="7" t="s">
        <v>3439</v>
      </c>
      <c r="B1244" s="8"/>
      <c r="C1244" s="8">
        <v>153</v>
      </c>
    </row>
    <row r="1245" spans="1:3" x14ac:dyDescent="0.25">
      <c r="A1245" s="7" t="s">
        <v>3543</v>
      </c>
      <c r="B1245" s="8"/>
      <c r="C1245" s="8">
        <v>24</v>
      </c>
    </row>
    <row r="1246" spans="1:3" x14ac:dyDescent="0.25">
      <c r="A1246" s="7" t="s">
        <v>2944</v>
      </c>
      <c r="B1246" s="8">
        <v>1</v>
      </c>
      <c r="C1246" s="8"/>
    </row>
    <row r="1247" spans="1:3" x14ac:dyDescent="0.25">
      <c r="A1247" s="7" t="s">
        <v>492</v>
      </c>
      <c r="B1247" s="8">
        <v>0</v>
      </c>
      <c r="C1247" s="8"/>
    </row>
    <row r="1248" spans="1:3" x14ac:dyDescent="0.25">
      <c r="A1248" s="7" t="s">
        <v>3030</v>
      </c>
      <c r="B1248" s="8"/>
      <c r="C1248" s="8">
        <v>41</v>
      </c>
    </row>
    <row r="1249" spans="1:3" x14ac:dyDescent="0.25">
      <c r="A1249" s="7" t="s">
        <v>3735</v>
      </c>
      <c r="B1249" s="8">
        <v>6</v>
      </c>
      <c r="C1249" s="8"/>
    </row>
    <row r="1250" spans="1:3" x14ac:dyDescent="0.25">
      <c r="A1250" s="7" t="s">
        <v>3361</v>
      </c>
      <c r="B1250" s="8"/>
      <c r="C1250" s="8">
        <v>20</v>
      </c>
    </row>
    <row r="1251" spans="1:3" x14ac:dyDescent="0.25">
      <c r="A1251" s="7" t="s">
        <v>2845</v>
      </c>
      <c r="B1251" s="8">
        <v>39</v>
      </c>
      <c r="C1251" s="8"/>
    </row>
    <row r="1252" spans="1:3" x14ac:dyDescent="0.25">
      <c r="A1252" s="7" t="s">
        <v>242</v>
      </c>
      <c r="B1252" s="8"/>
      <c r="C1252" s="8">
        <v>137</v>
      </c>
    </row>
    <row r="1253" spans="1:3" x14ac:dyDescent="0.25">
      <c r="A1253" s="7" t="s">
        <v>584</v>
      </c>
      <c r="B1253" s="8">
        <v>1</v>
      </c>
      <c r="C1253" s="8"/>
    </row>
    <row r="1254" spans="1:3" x14ac:dyDescent="0.25">
      <c r="A1254" s="7" t="s">
        <v>2664</v>
      </c>
      <c r="B1254" s="8"/>
      <c r="C1254" s="8">
        <v>104</v>
      </c>
    </row>
    <row r="1255" spans="1:3" x14ac:dyDescent="0.25">
      <c r="A1255" s="7" t="s">
        <v>1834</v>
      </c>
      <c r="B1255" s="8"/>
      <c r="C1255" s="8">
        <v>25</v>
      </c>
    </row>
    <row r="1256" spans="1:3" x14ac:dyDescent="0.25">
      <c r="A1256" s="7" t="s">
        <v>2504</v>
      </c>
      <c r="B1256" s="8">
        <v>0</v>
      </c>
      <c r="C1256" s="8"/>
    </row>
    <row r="1257" spans="1:3" x14ac:dyDescent="0.25">
      <c r="A1257" s="7" t="s">
        <v>2330</v>
      </c>
      <c r="B1257" s="8"/>
      <c r="C1257" s="8">
        <v>125</v>
      </c>
    </row>
    <row r="1258" spans="1:3" x14ac:dyDescent="0.25">
      <c r="A1258" s="7" t="s">
        <v>2889</v>
      </c>
      <c r="B1258" s="8">
        <v>14</v>
      </c>
      <c r="C1258" s="8"/>
    </row>
    <row r="1259" spans="1:3" x14ac:dyDescent="0.25">
      <c r="A1259" s="7" t="s">
        <v>1398</v>
      </c>
      <c r="B1259" s="8"/>
      <c r="C1259" s="8">
        <v>158</v>
      </c>
    </row>
    <row r="1260" spans="1:3" x14ac:dyDescent="0.25">
      <c r="A1260" s="7" t="s">
        <v>2297</v>
      </c>
      <c r="B1260" s="8"/>
      <c r="C1260" s="8">
        <v>145</v>
      </c>
    </row>
    <row r="1261" spans="1:3" x14ac:dyDescent="0.25">
      <c r="A1261" s="7" t="s">
        <v>1810</v>
      </c>
      <c r="B1261" s="8">
        <v>9</v>
      </c>
      <c r="C1261" s="8"/>
    </row>
    <row r="1262" spans="1:3" x14ac:dyDescent="0.25">
      <c r="A1262" s="7" t="s">
        <v>3855</v>
      </c>
      <c r="B1262" s="8">
        <v>1</v>
      </c>
      <c r="C1262" s="8"/>
    </row>
    <row r="1263" spans="1:3" x14ac:dyDescent="0.25">
      <c r="A1263" s="7" t="s">
        <v>3418</v>
      </c>
      <c r="B1263" s="8"/>
      <c r="C1263" s="8">
        <v>46</v>
      </c>
    </row>
    <row r="1264" spans="1:3" x14ac:dyDescent="0.25">
      <c r="A1264" s="7" t="s">
        <v>720</v>
      </c>
      <c r="B1264" s="8">
        <v>10</v>
      </c>
      <c r="C1264" s="8"/>
    </row>
    <row r="1265" spans="1:3" x14ac:dyDescent="0.25">
      <c r="A1265" s="7" t="s">
        <v>2152</v>
      </c>
      <c r="B1265" s="8">
        <v>6</v>
      </c>
      <c r="C1265" s="8"/>
    </row>
    <row r="1266" spans="1:3" x14ac:dyDescent="0.25">
      <c r="A1266" s="7" t="s">
        <v>2306</v>
      </c>
      <c r="B1266" s="8"/>
      <c r="C1266" s="8">
        <v>167</v>
      </c>
    </row>
    <row r="1267" spans="1:3" x14ac:dyDescent="0.25">
      <c r="A1267" s="7" t="s">
        <v>1786</v>
      </c>
      <c r="B1267" s="8">
        <v>108</v>
      </c>
      <c r="C1267" s="8"/>
    </row>
    <row r="1268" spans="1:3" x14ac:dyDescent="0.25">
      <c r="A1268" s="7" t="s">
        <v>3784</v>
      </c>
      <c r="B1268" s="8"/>
      <c r="C1268" s="8">
        <v>10</v>
      </c>
    </row>
    <row r="1269" spans="1:3" x14ac:dyDescent="0.25">
      <c r="A1269" s="7" t="s">
        <v>2798</v>
      </c>
      <c r="B1269" s="8"/>
      <c r="C1269" s="8">
        <v>139</v>
      </c>
    </row>
    <row r="1270" spans="1:3" x14ac:dyDescent="0.25">
      <c r="A1270" s="7" t="s">
        <v>541</v>
      </c>
      <c r="B1270" s="8">
        <v>1</v>
      </c>
      <c r="C1270" s="8"/>
    </row>
    <row r="1271" spans="1:3" x14ac:dyDescent="0.25">
      <c r="A1271" s="7" t="s">
        <v>428</v>
      </c>
      <c r="B1271" s="8">
        <v>0</v>
      </c>
      <c r="C1271" s="8"/>
    </row>
    <row r="1272" spans="1:3" x14ac:dyDescent="0.25">
      <c r="A1272" s="7" t="s">
        <v>3912</v>
      </c>
      <c r="B1272" s="8">
        <v>1</v>
      </c>
      <c r="C1272" s="8"/>
    </row>
    <row r="1273" spans="1:3" x14ac:dyDescent="0.25">
      <c r="A1273" s="7" t="s">
        <v>897</v>
      </c>
      <c r="B1273" s="8">
        <v>72</v>
      </c>
      <c r="C1273" s="8"/>
    </row>
    <row r="1274" spans="1:3" x14ac:dyDescent="0.25">
      <c r="A1274" s="7" t="s">
        <v>244</v>
      </c>
      <c r="B1274" s="8"/>
      <c r="C1274" s="8">
        <v>202</v>
      </c>
    </row>
    <row r="1275" spans="1:3" x14ac:dyDescent="0.25">
      <c r="A1275" s="7" t="s">
        <v>1157</v>
      </c>
      <c r="B1275" s="8">
        <v>0</v>
      </c>
      <c r="C1275" s="8"/>
    </row>
    <row r="1276" spans="1:3" x14ac:dyDescent="0.25">
      <c r="A1276" s="7" t="s">
        <v>4009</v>
      </c>
      <c r="B1276" s="8">
        <v>2</v>
      </c>
      <c r="C1276" s="8"/>
    </row>
    <row r="1277" spans="1:3" x14ac:dyDescent="0.25">
      <c r="A1277" s="7" t="s">
        <v>215</v>
      </c>
      <c r="B1277" s="8">
        <v>1</v>
      </c>
      <c r="C1277" s="8"/>
    </row>
    <row r="1278" spans="1:3" x14ac:dyDescent="0.25">
      <c r="A1278" s="7" t="s">
        <v>480</v>
      </c>
      <c r="B1278" s="8">
        <v>55</v>
      </c>
      <c r="C1278" s="8"/>
    </row>
    <row r="1279" spans="1:3" x14ac:dyDescent="0.25">
      <c r="A1279" s="7" t="s">
        <v>1161</v>
      </c>
      <c r="B1279" s="8">
        <v>19</v>
      </c>
      <c r="C1279" s="8"/>
    </row>
    <row r="1280" spans="1:3" x14ac:dyDescent="0.25">
      <c r="A1280" s="7" t="s">
        <v>711</v>
      </c>
      <c r="B1280" s="8">
        <v>0</v>
      </c>
      <c r="C1280" s="8"/>
    </row>
    <row r="1281" spans="1:3" x14ac:dyDescent="0.25">
      <c r="A1281" s="7" t="s">
        <v>911</v>
      </c>
      <c r="B1281" s="8">
        <v>5</v>
      </c>
      <c r="C1281" s="8"/>
    </row>
    <row r="1282" spans="1:3" x14ac:dyDescent="0.25">
      <c r="A1282" s="7" t="s">
        <v>2864</v>
      </c>
      <c r="B1282" s="8">
        <v>3</v>
      </c>
      <c r="C1282" s="8"/>
    </row>
    <row r="1283" spans="1:3" x14ac:dyDescent="0.25">
      <c r="A1283" s="7" t="s">
        <v>408</v>
      </c>
      <c r="B1283" s="8"/>
      <c r="C1283" s="8">
        <v>22</v>
      </c>
    </row>
    <row r="1284" spans="1:3" x14ac:dyDescent="0.25">
      <c r="A1284" s="7" t="s">
        <v>2144</v>
      </c>
      <c r="B1284" s="8">
        <v>5</v>
      </c>
      <c r="C1284" s="8"/>
    </row>
    <row r="1285" spans="1:3" x14ac:dyDescent="0.25">
      <c r="A1285" s="7" t="s">
        <v>943</v>
      </c>
      <c r="B1285" s="8">
        <v>16</v>
      </c>
      <c r="C1285" s="8"/>
    </row>
    <row r="1286" spans="1:3" x14ac:dyDescent="0.25">
      <c r="A1286" s="7" t="s">
        <v>3991</v>
      </c>
      <c r="B1286" s="8">
        <v>4</v>
      </c>
      <c r="C1286" s="8"/>
    </row>
    <row r="1287" spans="1:3" x14ac:dyDescent="0.25">
      <c r="A1287" s="7" t="s">
        <v>918</v>
      </c>
      <c r="B1287" s="8">
        <v>1</v>
      </c>
      <c r="C1287" s="8"/>
    </row>
    <row r="1288" spans="1:3" x14ac:dyDescent="0.25">
      <c r="A1288" s="7" t="s">
        <v>1738</v>
      </c>
      <c r="B1288" s="8">
        <v>15</v>
      </c>
      <c r="C1288" s="8"/>
    </row>
    <row r="1289" spans="1:3" x14ac:dyDescent="0.25">
      <c r="A1289" s="7" t="s">
        <v>3228</v>
      </c>
      <c r="B1289" s="8"/>
      <c r="C1289" s="8">
        <v>37</v>
      </c>
    </row>
    <row r="1290" spans="1:3" x14ac:dyDescent="0.25">
      <c r="A1290" s="7" t="s">
        <v>2121</v>
      </c>
      <c r="B1290" s="8"/>
      <c r="C1290" s="8">
        <v>69</v>
      </c>
    </row>
    <row r="1291" spans="1:3" x14ac:dyDescent="0.25">
      <c r="A1291" s="7" t="s">
        <v>1960</v>
      </c>
      <c r="B1291" s="8"/>
      <c r="C1291" s="8">
        <v>424</v>
      </c>
    </row>
    <row r="1292" spans="1:3" x14ac:dyDescent="0.25">
      <c r="A1292" s="7" t="s">
        <v>1525</v>
      </c>
      <c r="B1292" s="8"/>
      <c r="C1292" s="8">
        <v>28</v>
      </c>
    </row>
    <row r="1293" spans="1:3" x14ac:dyDescent="0.25">
      <c r="A1293" s="7" t="s">
        <v>3593</v>
      </c>
      <c r="B1293" s="8"/>
      <c r="C1293" s="8">
        <v>36</v>
      </c>
    </row>
    <row r="1294" spans="1:3" x14ac:dyDescent="0.25">
      <c r="A1294" s="7" t="s">
        <v>3189</v>
      </c>
      <c r="B1294" s="8">
        <v>19</v>
      </c>
      <c r="C1294" s="8"/>
    </row>
    <row r="1295" spans="1:3" x14ac:dyDescent="0.25">
      <c r="A1295" s="7" t="s">
        <v>3763</v>
      </c>
      <c r="B1295" s="8"/>
      <c r="C1295" s="8">
        <v>96</v>
      </c>
    </row>
    <row r="1296" spans="1:3" x14ac:dyDescent="0.25">
      <c r="A1296" s="7" t="s">
        <v>3257</v>
      </c>
      <c r="B1296" s="8"/>
      <c r="C1296" s="8">
        <v>41</v>
      </c>
    </row>
    <row r="1297" spans="1:3" x14ac:dyDescent="0.25">
      <c r="A1297" s="7" t="s">
        <v>2771</v>
      </c>
      <c r="B1297" s="8">
        <v>0</v>
      </c>
      <c r="C1297" s="8"/>
    </row>
    <row r="1298" spans="1:3" x14ac:dyDescent="0.25">
      <c r="A1298" s="7" t="s">
        <v>67</v>
      </c>
      <c r="B1298" s="8"/>
      <c r="C1298" s="8">
        <v>57</v>
      </c>
    </row>
    <row r="1299" spans="1:3" x14ac:dyDescent="0.25">
      <c r="A1299" s="7" t="s">
        <v>1426</v>
      </c>
      <c r="B1299" s="8">
        <v>0</v>
      </c>
      <c r="C1299" s="8"/>
    </row>
    <row r="1300" spans="1:3" x14ac:dyDescent="0.25">
      <c r="A1300" s="7" t="s">
        <v>1295</v>
      </c>
      <c r="B1300" s="8"/>
      <c r="C1300" s="8">
        <v>22</v>
      </c>
    </row>
    <row r="1301" spans="1:3" x14ac:dyDescent="0.25">
      <c r="A1301" s="7" t="s">
        <v>2690</v>
      </c>
      <c r="B1301" s="8">
        <v>118</v>
      </c>
      <c r="C1301" s="8"/>
    </row>
    <row r="1302" spans="1:3" x14ac:dyDescent="0.25">
      <c r="A1302" s="7" t="s">
        <v>2415</v>
      </c>
      <c r="B1302" s="8">
        <v>13</v>
      </c>
      <c r="C1302" s="8"/>
    </row>
    <row r="1303" spans="1:3" x14ac:dyDescent="0.25">
      <c r="A1303" s="7" t="s">
        <v>2995</v>
      </c>
      <c r="B1303" s="8"/>
      <c r="C1303" s="8">
        <v>249</v>
      </c>
    </row>
    <row r="1304" spans="1:3" x14ac:dyDescent="0.25">
      <c r="A1304" s="7" t="s">
        <v>2473</v>
      </c>
      <c r="B1304" s="8"/>
      <c r="C1304" s="8">
        <v>104</v>
      </c>
    </row>
    <row r="1305" spans="1:3" x14ac:dyDescent="0.25">
      <c r="A1305" s="7" t="s">
        <v>1303</v>
      </c>
      <c r="B1305" s="8"/>
      <c r="C1305" s="8">
        <v>50</v>
      </c>
    </row>
    <row r="1306" spans="1:3" x14ac:dyDescent="0.25">
      <c r="A1306" s="7" t="s">
        <v>3373</v>
      </c>
      <c r="B1306" s="8"/>
      <c r="C1306" s="8">
        <v>52</v>
      </c>
    </row>
    <row r="1307" spans="1:3" x14ac:dyDescent="0.25">
      <c r="A1307" s="7" t="s">
        <v>1869</v>
      </c>
      <c r="B1307" s="8">
        <v>17</v>
      </c>
      <c r="C1307" s="8"/>
    </row>
    <row r="1308" spans="1:3" x14ac:dyDescent="0.25">
      <c r="A1308" s="7" t="s">
        <v>2600</v>
      </c>
      <c r="B1308" s="8">
        <v>30</v>
      </c>
      <c r="C1308" s="8"/>
    </row>
    <row r="1309" spans="1:3" x14ac:dyDescent="0.25">
      <c r="A1309" s="7" t="s">
        <v>2507</v>
      </c>
      <c r="B1309" s="8">
        <v>0</v>
      </c>
      <c r="C1309" s="8"/>
    </row>
    <row r="1310" spans="1:3" x14ac:dyDescent="0.25">
      <c r="A1310" s="7" t="s">
        <v>2463</v>
      </c>
      <c r="B1310" s="8"/>
      <c r="C1310" s="8">
        <v>115</v>
      </c>
    </row>
    <row r="1311" spans="1:3" x14ac:dyDescent="0.25">
      <c r="A1311" s="7" t="s">
        <v>3780</v>
      </c>
      <c r="B1311" s="8"/>
      <c r="C1311" s="8">
        <v>24</v>
      </c>
    </row>
    <row r="1312" spans="1:3" x14ac:dyDescent="0.25">
      <c r="A1312" s="7" t="s">
        <v>1260</v>
      </c>
      <c r="B1312" s="8"/>
      <c r="C1312" s="8">
        <v>96</v>
      </c>
    </row>
    <row r="1313" spans="1:3" x14ac:dyDescent="0.25">
      <c r="A1313" s="7" t="s">
        <v>2300</v>
      </c>
      <c r="B1313" s="8"/>
      <c r="C1313" s="8">
        <v>14</v>
      </c>
    </row>
    <row r="1314" spans="1:3" x14ac:dyDescent="0.25">
      <c r="A1314" s="7" t="s">
        <v>817</v>
      </c>
      <c r="B1314" s="8"/>
      <c r="C1314" s="8">
        <v>205</v>
      </c>
    </row>
    <row r="1315" spans="1:3" x14ac:dyDescent="0.25">
      <c r="A1315" s="7" t="s">
        <v>865</v>
      </c>
      <c r="B1315" s="8">
        <v>79</v>
      </c>
      <c r="C1315" s="8"/>
    </row>
    <row r="1316" spans="1:3" x14ac:dyDescent="0.25">
      <c r="A1316" s="7" t="s">
        <v>3284</v>
      </c>
      <c r="B1316" s="8"/>
      <c r="C1316" s="8">
        <v>15</v>
      </c>
    </row>
    <row r="1317" spans="1:3" x14ac:dyDescent="0.25">
      <c r="A1317" s="7" t="s">
        <v>864</v>
      </c>
      <c r="B1317" s="8">
        <v>5</v>
      </c>
      <c r="C1317" s="8"/>
    </row>
    <row r="1318" spans="1:3" x14ac:dyDescent="0.25">
      <c r="A1318" s="7" t="s">
        <v>642</v>
      </c>
      <c r="B1318" s="8"/>
      <c r="C1318" s="8">
        <v>315</v>
      </c>
    </row>
    <row r="1319" spans="1:3" x14ac:dyDescent="0.25">
      <c r="A1319" s="7" t="s">
        <v>891</v>
      </c>
      <c r="B1319" s="8">
        <v>4</v>
      </c>
      <c r="C1319" s="8"/>
    </row>
    <row r="1320" spans="1:3" x14ac:dyDescent="0.25">
      <c r="A1320" s="7" t="s">
        <v>2209</v>
      </c>
      <c r="B1320" s="8"/>
      <c r="C1320" s="8">
        <v>24</v>
      </c>
    </row>
    <row r="1321" spans="1:3" x14ac:dyDescent="0.25">
      <c r="A1321" s="7" t="s">
        <v>2553</v>
      </c>
      <c r="B1321" s="8"/>
      <c r="C1321" s="8">
        <v>60</v>
      </c>
    </row>
    <row r="1322" spans="1:3" x14ac:dyDescent="0.25">
      <c r="A1322" s="7" t="s">
        <v>3002</v>
      </c>
      <c r="B1322" s="8"/>
      <c r="C1322" s="8">
        <v>104</v>
      </c>
    </row>
    <row r="1323" spans="1:3" x14ac:dyDescent="0.25">
      <c r="A1323" s="7" t="s">
        <v>1094</v>
      </c>
      <c r="B1323" s="8">
        <v>4</v>
      </c>
      <c r="C1323" s="8"/>
    </row>
    <row r="1324" spans="1:3" x14ac:dyDescent="0.25">
      <c r="A1324" s="7" t="s">
        <v>92</v>
      </c>
      <c r="B1324" s="8"/>
      <c r="C1324" s="8">
        <v>16</v>
      </c>
    </row>
    <row r="1325" spans="1:3" x14ac:dyDescent="0.25">
      <c r="A1325" s="7" t="s">
        <v>1940</v>
      </c>
      <c r="B1325" s="8"/>
      <c r="C1325" s="8">
        <v>96</v>
      </c>
    </row>
    <row r="1326" spans="1:3" x14ac:dyDescent="0.25">
      <c r="A1326" s="7" t="s">
        <v>1830</v>
      </c>
      <c r="B1326" s="8"/>
      <c r="C1326" s="8">
        <v>33</v>
      </c>
    </row>
    <row r="1327" spans="1:3" x14ac:dyDescent="0.25">
      <c r="A1327" s="7" t="s">
        <v>1091</v>
      </c>
      <c r="B1327" s="8">
        <v>1</v>
      </c>
      <c r="C1327" s="8"/>
    </row>
    <row r="1328" spans="1:3" x14ac:dyDescent="0.25">
      <c r="A1328" s="7" t="s">
        <v>3822</v>
      </c>
      <c r="B1328" s="8"/>
      <c r="C1328" s="8">
        <v>49</v>
      </c>
    </row>
    <row r="1329" spans="1:3" x14ac:dyDescent="0.25">
      <c r="A1329" s="7" t="s">
        <v>1671</v>
      </c>
      <c r="B1329" s="8"/>
      <c r="C1329" s="8">
        <v>23</v>
      </c>
    </row>
    <row r="1330" spans="1:3" x14ac:dyDescent="0.25">
      <c r="A1330" s="7" t="s">
        <v>3997</v>
      </c>
      <c r="B1330" s="8">
        <v>14</v>
      </c>
      <c r="C1330" s="8"/>
    </row>
    <row r="1331" spans="1:3" x14ac:dyDescent="0.25">
      <c r="A1331" s="7" t="s">
        <v>3097</v>
      </c>
      <c r="B1331" s="8">
        <v>42</v>
      </c>
      <c r="C1331" s="8"/>
    </row>
    <row r="1332" spans="1:3" x14ac:dyDescent="0.25">
      <c r="A1332" s="7" t="s">
        <v>746</v>
      </c>
      <c r="B1332" s="8"/>
      <c r="C1332" s="8">
        <v>74</v>
      </c>
    </row>
    <row r="1333" spans="1:3" x14ac:dyDescent="0.25">
      <c r="A1333" s="7" t="s">
        <v>1924</v>
      </c>
      <c r="B1333" s="8"/>
      <c r="C1333" s="8">
        <v>13</v>
      </c>
    </row>
    <row r="1334" spans="1:3" x14ac:dyDescent="0.25">
      <c r="A1334" s="7" t="s">
        <v>1159</v>
      </c>
      <c r="B1334" s="8">
        <v>3</v>
      </c>
      <c r="C1334" s="8"/>
    </row>
    <row r="1335" spans="1:3" x14ac:dyDescent="0.25">
      <c r="A1335" s="7" t="s">
        <v>1895</v>
      </c>
      <c r="B1335" s="8"/>
      <c r="C1335" s="8">
        <v>20</v>
      </c>
    </row>
    <row r="1336" spans="1:3" x14ac:dyDescent="0.25">
      <c r="A1336" s="7" t="s">
        <v>2486</v>
      </c>
      <c r="B1336" s="8"/>
      <c r="C1336" s="8">
        <v>30</v>
      </c>
    </row>
    <row r="1337" spans="1:3" x14ac:dyDescent="0.25">
      <c r="A1337" s="7" t="s">
        <v>3199</v>
      </c>
      <c r="B1337" s="8">
        <v>53</v>
      </c>
      <c r="C1337" s="8"/>
    </row>
    <row r="1338" spans="1:3" x14ac:dyDescent="0.25">
      <c r="A1338" s="7" t="s">
        <v>2164</v>
      </c>
      <c r="B1338" s="8"/>
      <c r="C1338" s="8">
        <v>44</v>
      </c>
    </row>
    <row r="1339" spans="1:3" x14ac:dyDescent="0.25">
      <c r="A1339" s="7" t="s">
        <v>1384</v>
      </c>
      <c r="B1339" s="8"/>
      <c r="C1339" s="8">
        <v>93</v>
      </c>
    </row>
    <row r="1340" spans="1:3" x14ac:dyDescent="0.25">
      <c r="A1340" s="7" t="s">
        <v>1278</v>
      </c>
      <c r="B1340" s="8"/>
      <c r="C1340" s="8">
        <v>413</v>
      </c>
    </row>
    <row r="1341" spans="1:3" x14ac:dyDescent="0.25">
      <c r="A1341" s="7" t="s">
        <v>815</v>
      </c>
      <c r="B1341" s="8"/>
      <c r="C1341" s="8">
        <v>28</v>
      </c>
    </row>
    <row r="1342" spans="1:3" x14ac:dyDescent="0.25">
      <c r="A1342" s="7" t="s">
        <v>3027</v>
      </c>
      <c r="B1342" s="8"/>
      <c r="C1342" s="8">
        <v>320</v>
      </c>
    </row>
    <row r="1343" spans="1:3" x14ac:dyDescent="0.25">
      <c r="A1343" s="7" t="s">
        <v>3922</v>
      </c>
      <c r="B1343" s="8">
        <v>3</v>
      </c>
      <c r="C1343" s="8"/>
    </row>
    <row r="1344" spans="1:3" x14ac:dyDescent="0.25">
      <c r="A1344" s="7" t="s">
        <v>3061</v>
      </c>
      <c r="B1344" s="8">
        <v>0</v>
      </c>
      <c r="C1344" s="8"/>
    </row>
    <row r="1345" spans="1:3" x14ac:dyDescent="0.25">
      <c r="A1345" s="7" t="s">
        <v>4063</v>
      </c>
      <c r="B1345" s="8">
        <v>17</v>
      </c>
      <c r="C1345" s="8"/>
    </row>
    <row r="1346" spans="1:3" x14ac:dyDescent="0.25">
      <c r="A1346" s="7" t="s">
        <v>3037</v>
      </c>
      <c r="B1346" s="8"/>
      <c r="C1346" s="8">
        <v>32</v>
      </c>
    </row>
    <row r="1347" spans="1:3" x14ac:dyDescent="0.25">
      <c r="A1347" s="7" t="s">
        <v>1246</v>
      </c>
      <c r="B1347" s="8"/>
      <c r="C1347" s="8">
        <v>17</v>
      </c>
    </row>
    <row r="1348" spans="1:3" x14ac:dyDescent="0.25">
      <c r="A1348" s="7" t="s">
        <v>2423</v>
      </c>
      <c r="B1348" s="8">
        <v>1</v>
      </c>
      <c r="C1348" s="8"/>
    </row>
    <row r="1349" spans="1:3" x14ac:dyDescent="0.25">
      <c r="A1349" s="7" t="s">
        <v>3289</v>
      </c>
      <c r="B1349" s="8"/>
      <c r="C1349" s="8">
        <v>25</v>
      </c>
    </row>
    <row r="1350" spans="1:3" x14ac:dyDescent="0.25">
      <c r="A1350" s="7" t="s">
        <v>1840</v>
      </c>
      <c r="B1350" s="8"/>
      <c r="C1350" s="8">
        <v>45</v>
      </c>
    </row>
    <row r="1351" spans="1:3" x14ac:dyDescent="0.25">
      <c r="A1351" s="7" t="s">
        <v>1829</v>
      </c>
      <c r="B1351" s="8"/>
      <c r="C1351" s="8">
        <v>48</v>
      </c>
    </row>
    <row r="1352" spans="1:3" x14ac:dyDescent="0.25">
      <c r="A1352" s="7" t="s">
        <v>909</v>
      </c>
      <c r="B1352" s="8">
        <v>0</v>
      </c>
      <c r="C1352" s="8"/>
    </row>
    <row r="1353" spans="1:3" x14ac:dyDescent="0.25">
      <c r="A1353" s="7" t="s">
        <v>195</v>
      </c>
      <c r="B1353" s="8">
        <v>0</v>
      </c>
      <c r="C1353" s="8"/>
    </row>
    <row r="1354" spans="1:3" x14ac:dyDescent="0.25">
      <c r="A1354" s="7" t="s">
        <v>789</v>
      </c>
      <c r="B1354" s="8"/>
      <c r="C1354" s="8">
        <v>34</v>
      </c>
    </row>
    <row r="1355" spans="1:3" x14ac:dyDescent="0.25">
      <c r="A1355" s="7" t="s">
        <v>2790</v>
      </c>
      <c r="B1355" s="8"/>
      <c r="C1355" s="8">
        <v>66</v>
      </c>
    </row>
    <row r="1356" spans="1:3" x14ac:dyDescent="0.25">
      <c r="A1356" s="7" t="s">
        <v>811</v>
      </c>
      <c r="B1356" s="8"/>
      <c r="C1356" s="8">
        <v>27</v>
      </c>
    </row>
    <row r="1357" spans="1:3" x14ac:dyDescent="0.25">
      <c r="A1357" s="7" t="s">
        <v>2941</v>
      </c>
      <c r="B1357" s="8">
        <v>1</v>
      </c>
      <c r="C1357" s="8"/>
    </row>
    <row r="1358" spans="1:3" x14ac:dyDescent="0.25">
      <c r="A1358" s="7" t="s">
        <v>4060</v>
      </c>
      <c r="B1358" s="8">
        <v>6</v>
      </c>
      <c r="C1358" s="8"/>
    </row>
    <row r="1359" spans="1:3" x14ac:dyDescent="0.25">
      <c r="A1359" s="7" t="s">
        <v>2673</v>
      </c>
      <c r="B1359" s="8">
        <v>66</v>
      </c>
      <c r="C1359" s="8"/>
    </row>
    <row r="1360" spans="1:3" x14ac:dyDescent="0.25">
      <c r="A1360" s="7" t="s">
        <v>2635</v>
      </c>
      <c r="B1360" s="8"/>
      <c r="C1360" s="8">
        <v>84</v>
      </c>
    </row>
    <row r="1361" spans="1:3" x14ac:dyDescent="0.25">
      <c r="A1361" s="7" t="s">
        <v>1831</v>
      </c>
      <c r="B1361" s="8"/>
      <c r="C1361" s="8">
        <v>226</v>
      </c>
    </row>
    <row r="1362" spans="1:3" x14ac:dyDescent="0.25">
      <c r="A1362" s="7" t="s">
        <v>3081</v>
      </c>
      <c r="B1362" s="8">
        <v>5</v>
      </c>
      <c r="C1362" s="8"/>
    </row>
    <row r="1363" spans="1:3" x14ac:dyDescent="0.25">
      <c r="A1363" s="7" t="s">
        <v>1547</v>
      </c>
      <c r="B1363" s="8">
        <v>11</v>
      </c>
      <c r="C1363" s="8"/>
    </row>
    <row r="1364" spans="1:3" x14ac:dyDescent="0.25">
      <c r="A1364" s="7" t="s">
        <v>3255</v>
      </c>
      <c r="B1364" s="8"/>
      <c r="C1364" s="8">
        <v>18</v>
      </c>
    </row>
    <row r="1365" spans="1:3" x14ac:dyDescent="0.25">
      <c r="A1365" s="7" t="s">
        <v>2785</v>
      </c>
      <c r="B1365" s="8"/>
      <c r="C1365" s="8">
        <v>142</v>
      </c>
    </row>
    <row r="1366" spans="1:3" x14ac:dyDescent="0.25">
      <c r="A1366" s="7" t="s">
        <v>2073</v>
      </c>
      <c r="B1366" s="8"/>
      <c r="C1366" s="8">
        <v>350</v>
      </c>
    </row>
    <row r="1367" spans="1:3" x14ac:dyDescent="0.25">
      <c r="A1367" s="7" t="s">
        <v>2914</v>
      </c>
      <c r="B1367" s="8">
        <v>1</v>
      </c>
      <c r="C1367" s="8"/>
    </row>
    <row r="1368" spans="1:3" x14ac:dyDescent="0.25">
      <c r="A1368" s="7" t="s">
        <v>1896</v>
      </c>
      <c r="B1368" s="8"/>
      <c r="C1368" s="8">
        <v>47</v>
      </c>
    </row>
    <row r="1369" spans="1:3" x14ac:dyDescent="0.25">
      <c r="A1369" s="7" t="s">
        <v>2604</v>
      </c>
      <c r="B1369" s="8"/>
      <c r="C1369" s="8">
        <v>321</v>
      </c>
    </row>
    <row r="1370" spans="1:3" x14ac:dyDescent="0.25">
      <c r="A1370" s="7" t="s">
        <v>2262</v>
      </c>
      <c r="B1370" s="8"/>
      <c r="C1370" s="8">
        <v>210</v>
      </c>
    </row>
    <row r="1371" spans="1:3" x14ac:dyDescent="0.25">
      <c r="A1371" s="7" t="s">
        <v>509</v>
      </c>
      <c r="B1371" s="8">
        <v>3</v>
      </c>
      <c r="C1371" s="8"/>
    </row>
    <row r="1372" spans="1:3" x14ac:dyDescent="0.25">
      <c r="A1372" s="7" t="s">
        <v>1270</v>
      </c>
      <c r="B1372" s="8"/>
      <c r="C1372" s="8">
        <v>206</v>
      </c>
    </row>
    <row r="1373" spans="1:3" x14ac:dyDescent="0.25">
      <c r="A1373" s="7" t="s">
        <v>825</v>
      </c>
      <c r="B1373" s="8"/>
      <c r="C1373" s="8">
        <v>54</v>
      </c>
    </row>
    <row r="1374" spans="1:3" x14ac:dyDescent="0.25">
      <c r="A1374" s="7" t="s">
        <v>2813</v>
      </c>
      <c r="B1374" s="8"/>
      <c r="C1374" s="8">
        <v>96</v>
      </c>
    </row>
    <row r="1375" spans="1:3" x14ac:dyDescent="0.25">
      <c r="A1375" s="7" t="s">
        <v>1512</v>
      </c>
      <c r="B1375" s="8"/>
      <c r="C1375" s="8">
        <v>206</v>
      </c>
    </row>
    <row r="1376" spans="1:3" x14ac:dyDescent="0.25">
      <c r="A1376" s="7" t="s">
        <v>2842</v>
      </c>
      <c r="B1376" s="8">
        <v>0</v>
      </c>
      <c r="C1376" s="8"/>
    </row>
    <row r="1377" spans="1:3" x14ac:dyDescent="0.25">
      <c r="A1377" s="7" t="s">
        <v>979</v>
      </c>
      <c r="B1377" s="8">
        <v>123</v>
      </c>
      <c r="C1377" s="8"/>
    </row>
    <row r="1378" spans="1:3" x14ac:dyDescent="0.25">
      <c r="A1378" s="7" t="s">
        <v>1673</v>
      </c>
      <c r="B1378" s="8"/>
      <c r="C1378" s="8">
        <v>49</v>
      </c>
    </row>
    <row r="1379" spans="1:3" x14ac:dyDescent="0.25">
      <c r="A1379" s="7" t="s">
        <v>2986</v>
      </c>
      <c r="B1379" s="8"/>
      <c r="C1379" s="8">
        <v>56</v>
      </c>
    </row>
    <row r="1380" spans="1:3" x14ac:dyDescent="0.25">
      <c r="A1380" s="7" t="s">
        <v>764</v>
      </c>
      <c r="B1380" s="8">
        <v>1</v>
      </c>
      <c r="C1380" s="8"/>
    </row>
    <row r="1381" spans="1:3" x14ac:dyDescent="0.25">
      <c r="A1381" s="7" t="s">
        <v>3110</v>
      </c>
      <c r="B1381" s="8">
        <v>1</v>
      </c>
      <c r="C1381" s="8"/>
    </row>
    <row r="1382" spans="1:3" x14ac:dyDescent="0.25">
      <c r="A1382" s="7" t="s">
        <v>3982</v>
      </c>
      <c r="B1382" s="8">
        <v>13</v>
      </c>
      <c r="C1382" s="8"/>
    </row>
    <row r="1383" spans="1:3" x14ac:dyDescent="0.25">
      <c r="A1383" s="7" t="s">
        <v>3612</v>
      </c>
      <c r="B1383" s="8"/>
      <c r="C1383" s="8">
        <v>20</v>
      </c>
    </row>
    <row r="1384" spans="1:3" x14ac:dyDescent="0.25">
      <c r="A1384" s="7" t="s">
        <v>2602</v>
      </c>
      <c r="B1384" s="8"/>
      <c r="C1384" s="8">
        <v>489</v>
      </c>
    </row>
    <row r="1385" spans="1:3" x14ac:dyDescent="0.25">
      <c r="A1385" s="7" t="s">
        <v>2607</v>
      </c>
      <c r="B1385" s="8"/>
      <c r="C1385" s="8">
        <v>398</v>
      </c>
    </row>
    <row r="1386" spans="1:3" x14ac:dyDescent="0.25">
      <c r="A1386" s="7" t="s">
        <v>1941</v>
      </c>
      <c r="B1386" s="8"/>
      <c r="C1386" s="8">
        <v>31</v>
      </c>
    </row>
    <row r="1387" spans="1:3" x14ac:dyDescent="0.25">
      <c r="A1387" s="7" t="s">
        <v>1181</v>
      </c>
      <c r="B1387" s="8">
        <v>85</v>
      </c>
      <c r="C1387" s="8"/>
    </row>
    <row r="1388" spans="1:3" x14ac:dyDescent="0.25">
      <c r="A1388" s="7" t="s">
        <v>371</v>
      </c>
      <c r="B1388" s="8"/>
      <c r="C1388" s="8">
        <v>43</v>
      </c>
    </row>
    <row r="1389" spans="1:3" x14ac:dyDescent="0.25">
      <c r="A1389" s="7" t="s">
        <v>1507</v>
      </c>
      <c r="B1389" s="8"/>
      <c r="C1389" s="8">
        <v>43</v>
      </c>
    </row>
    <row r="1390" spans="1:3" x14ac:dyDescent="0.25">
      <c r="A1390" s="7" t="s">
        <v>2173</v>
      </c>
      <c r="B1390" s="8"/>
      <c r="C1390" s="8">
        <v>13</v>
      </c>
    </row>
    <row r="1391" spans="1:3" x14ac:dyDescent="0.25">
      <c r="A1391" s="7" t="s">
        <v>2700</v>
      </c>
      <c r="B1391" s="8">
        <v>4</v>
      </c>
      <c r="C1391" s="8"/>
    </row>
    <row r="1392" spans="1:3" x14ac:dyDescent="0.25">
      <c r="A1392" s="7" t="s">
        <v>3425</v>
      </c>
      <c r="B1392" s="8"/>
      <c r="C1392" s="8">
        <v>87</v>
      </c>
    </row>
    <row r="1393" spans="1:3" x14ac:dyDescent="0.25">
      <c r="A1393" s="7" t="s">
        <v>2533</v>
      </c>
      <c r="B1393" s="8"/>
      <c r="C1393" s="8">
        <v>136</v>
      </c>
    </row>
    <row r="1394" spans="1:3" x14ac:dyDescent="0.25">
      <c r="A1394" s="7" t="s">
        <v>1858</v>
      </c>
      <c r="B1394" s="8"/>
      <c r="C1394" s="8">
        <v>22</v>
      </c>
    </row>
    <row r="1395" spans="1:3" x14ac:dyDescent="0.25">
      <c r="A1395" s="7" t="s">
        <v>3577</v>
      </c>
      <c r="B1395" s="8"/>
      <c r="C1395" s="8">
        <v>37</v>
      </c>
    </row>
    <row r="1396" spans="1:3" x14ac:dyDescent="0.25">
      <c r="A1396" s="7" t="s">
        <v>3833</v>
      </c>
      <c r="B1396" s="8"/>
      <c r="C1396" s="8">
        <v>14</v>
      </c>
    </row>
    <row r="1397" spans="1:3" x14ac:dyDescent="0.25">
      <c r="A1397" s="7" t="s">
        <v>3186</v>
      </c>
      <c r="B1397" s="8"/>
      <c r="C1397" s="8">
        <v>70</v>
      </c>
    </row>
    <row r="1398" spans="1:3" x14ac:dyDescent="0.25">
      <c r="A1398" s="7" t="s">
        <v>3248</v>
      </c>
      <c r="B1398" s="8"/>
      <c r="C1398" s="8">
        <v>200</v>
      </c>
    </row>
    <row r="1399" spans="1:3" x14ac:dyDescent="0.25">
      <c r="A1399" s="7" t="s">
        <v>3647</v>
      </c>
      <c r="B1399" s="8"/>
      <c r="C1399" s="8">
        <v>8</v>
      </c>
    </row>
    <row r="1400" spans="1:3" x14ac:dyDescent="0.25">
      <c r="A1400" s="7" t="s">
        <v>2744</v>
      </c>
      <c r="B1400" s="8">
        <v>22</v>
      </c>
      <c r="C1400" s="8"/>
    </row>
    <row r="1401" spans="1:3" x14ac:dyDescent="0.25">
      <c r="A1401" s="7" t="s">
        <v>518</v>
      </c>
      <c r="B1401" s="8">
        <v>3</v>
      </c>
      <c r="C1401" s="8"/>
    </row>
    <row r="1402" spans="1:3" x14ac:dyDescent="0.25">
      <c r="A1402" s="7" t="s">
        <v>3232</v>
      </c>
      <c r="B1402" s="8"/>
      <c r="C1402" s="8">
        <v>26</v>
      </c>
    </row>
    <row r="1403" spans="1:3" x14ac:dyDescent="0.25">
      <c r="A1403" s="7" t="s">
        <v>3042</v>
      </c>
      <c r="B1403" s="8"/>
      <c r="C1403" s="8">
        <v>37</v>
      </c>
    </row>
    <row r="1404" spans="1:3" x14ac:dyDescent="0.25">
      <c r="A1404" s="7" t="s">
        <v>1849</v>
      </c>
      <c r="B1404" s="8"/>
      <c r="C1404" s="8">
        <v>24</v>
      </c>
    </row>
    <row r="1405" spans="1:3" x14ac:dyDescent="0.25">
      <c r="A1405" s="7" t="s">
        <v>2558</v>
      </c>
      <c r="B1405" s="8"/>
      <c r="C1405" s="8">
        <v>18</v>
      </c>
    </row>
    <row r="1406" spans="1:3" x14ac:dyDescent="0.25">
      <c r="A1406" s="7" t="s">
        <v>674</v>
      </c>
      <c r="B1406" s="8">
        <v>3</v>
      </c>
      <c r="C1406" s="8"/>
    </row>
    <row r="1407" spans="1:3" x14ac:dyDescent="0.25">
      <c r="A1407" s="7" t="s">
        <v>2422</v>
      </c>
      <c r="B1407" s="8">
        <v>1</v>
      </c>
      <c r="C1407" s="8"/>
    </row>
    <row r="1408" spans="1:3" x14ac:dyDescent="0.25">
      <c r="A1408" s="7" t="s">
        <v>3733</v>
      </c>
      <c r="B1408" s="8">
        <v>1</v>
      </c>
      <c r="C1408" s="8"/>
    </row>
    <row r="1409" spans="1:3" x14ac:dyDescent="0.25">
      <c r="A1409" s="7" t="s">
        <v>912</v>
      </c>
      <c r="B1409" s="8">
        <v>0</v>
      </c>
      <c r="C1409" s="8"/>
    </row>
    <row r="1410" spans="1:3" x14ac:dyDescent="0.25">
      <c r="A1410" s="7" t="s">
        <v>1132</v>
      </c>
      <c r="B1410" s="8">
        <v>0</v>
      </c>
      <c r="C1410" s="8"/>
    </row>
    <row r="1411" spans="1:3" x14ac:dyDescent="0.25">
      <c r="A1411" s="7" t="s">
        <v>702</v>
      </c>
      <c r="B1411" s="8">
        <v>21</v>
      </c>
      <c r="C1411" s="8"/>
    </row>
    <row r="1412" spans="1:3" x14ac:dyDescent="0.25">
      <c r="A1412" s="7" t="s">
        <v>2079</v>
      </c>
      <c r="B1412" s="8"/>
      <c r="C1412" s="8">
        <v>48</v>
      </c>
    </row>
    <row r="1413" spans="1:3" x14ac:dyDescent="0.25">
      <c r="A1413" s="7" t="s">
        <v>1351</v>
      </c>
      <c r="B1413" s="8"/>
      <c r="C1413" s="8">
        <v>78</v>
      </c>
    </row>
    <row r="1414" spans="1:3" x14ac:dyDescent="0.25">
      <c r="A1414" s="7" t="s">
        <v>1368</v>
      </c>
      <c r="B1414" s="8"/>
      <c r="C1414" s="8">
        <v>90</v>
      </c>
    </row>
    <row r="1415" spans="1:3" x14ac:dyDescent="0.25">
      <c r="A1415" s="7" t="s">
        <v>2710</v>
      </c>
      <c r="B1415" s="8"/>
      <c r="C1415" s="8">
        <v>1088</v>
      </c>
    </row>
    <row r="1416" spans="1:3" x14ac:dyDescent="0.25">
      <c r="A1416" s="7" t="s">
        <v>2894</v>
      </c>
      <c r="B1416" s="8">
        <v>0</v>
      </c>
      <c r="C1416" s="8"/>
    </row>
    <row r="1417" spans="1:3" x14ac:dyDescent="0.25">
      <c r="A1417" s="7" t="s">
        <v>2746</v>
      </c>
      <c r="B1417" s="8">
        <v>19</v>
      </c>
      <c r="C1417" s="8"/>
    </row>
    <row r="1418" spans="1:3" x14ac:dyDescent="0.25">
      <c r="A1418" s="7" t="s">
        <v>2762</v>
      </c>
      <c r="B1418" s="8">
        <v>1</v>
      </c>
      <c r="C1418" s="8"/>
    </row>
    <row r="1419" spans="1:3" x14ac:dyDescent="0.25">
      <c r="A1419" s="7" t="s">
        <v>676</v>
      </c>
      <c r="B1419" s="8">
        <v>26</v>
      </c>
      <c r="C1419" s="8"/>
    </row>
    <row r="1420" spans="1:3" x14ac:dyDescent="0.25">
      <c r="A1420" s="7" t="s">
        <v>259</v>
      </c>
      <c r="B1420" s="8"/>
      <c r="C1420" s="8">
        <v>688</v>
      </c>
    </row>
    <row r="1421" spans="1:3" x14ac:dyDescent="0.25">
      <c r="A1421" s="7" t="s">
        <v>3560</v>
      </c>
      <c r="B1421" s="8"/>
      <c r="C1421" s="8">
        <v>54</v>
      </c>
    </row>
    <row r="1422" spans="1:3" x14ac:dyDescent="0.25">
      <c r="A1422" s="7" t="s">
        <v>4053</v>
      </c>
      <c r="B1422" s="8">
        <v>6</v>
      </c>
      <c r="C1422" s="8"/>
    </row>
    <row r="1423" spans="1:3" x14ac:dyDescent="0.25">
      <c r="A1423" s="7" t="s">
        <v>3723</v>
      </c>
      <c r="B1423" s="8"/>
      <c r="C1423" s="8">
        <v>46</v>
      </c>
    </row>
    <row r="1424" spans="1:3" x14ac:dyDescent="0.25">
      <c r="A1424" s="7" t="s">
        <v>3897</v>
      </c>
      <c r="B1424" s="8">
        <v>5</v>
      </c>
      <c r="C1424" s="8"/>
    </row>
    <row r="1425" spans="1:3" x14ac:dyDescent="0.25">
      <c r="A1425" s="7" t="s">
        <v>2051</v>
      </c>
      <c r="B1425" s="8"/>
      <c r="C1425" s="8">
        <v>170</v>
      </c>
    </row>
    <row r="1426" spans="1:3" x14ac:dyDescent="0.25">
      <c r="A1426" s="7" t="s">
        <v>1784</v>
      </c>
      <c r="B1426" s="8">
        <v>185</v>
      </c>
      <c r="C1426" s="8"/>
    </row>
    <row r="1427" spans="1:3" x14ac:dyDescent="0.25">
      <c r="A1427" s="7" t="s">
        <v>2141</v>
      </c>
      <c r="B1427" s="8">
        <v>11</v>
      </c>
      <c r="C1427" s="8"/>
    </row>
    <row r="1428" spans="1:3" x14ac:dyDescent="0.25">
      <c r="A1428" s="7" t="s">
        <v>3525</v>
      </c>
      <c r="B1428" s="8"/>
      <c r="C1428" s="8">
        <v>34</v>
      </c>
    </row>
    <row r="1429" spans="1:3" x14ac:dyDescent="0.25">
      <c r="A1429" s="7" t="s">
        <v>19</v>
      </c>
      <c r="B1429" s="8"/>
      <c r="C1429" s="8">
        <v>36</v>
      </c>
    </row>
    <row r="1430" spans="1:3" x14ac:dyDescent="0.25">
      <c r="A1430" s="7" t="s">
        <v>2218</v>
      </c>
      <c r="B1430" s="8"/>
      <c r="C1430" s="8">
        <v>9</v>
      </c>
    </row>
    <row r="1431" spans="1:3" x14ac:dyDescent="0.25">
      <c r="A1431" s="7" t="s">
        <v>2848</v>
      </c>
      <c r="B1431" s="8">
        <v>3</v>
      </c>
      <c r="C1431" s="8"/>
    </row>
    <row r="1432" spans="1:3" x14ac:dyDescent="0.25">
      <c r="A1432" s="7" t="s">
        <v>1708</v>
      </c>
      <c r="B1432" s="8">
        <v>9</v>
      </c>
      <c r="C1432" s="8"/>
    </row>
    <row r="1433" spans="1:3" x14ac:dyDescent="0.25">
      <c r="A1433" s="7" t="s">
        <v>708</v>
      </c>
      <c r="B1433" s="8">
        <v>456</v>
      </c>
      <c r="C1433" s="8"/>
    </row>
    <row r="1434" spans="1:3" x14ac:dyDescent="0.25">
      <c r="A1434" s="7" t="s">
        <v>1842</v>
      </c>
      <c r="B1434" s="8"/>
      <c r="C1434" s="8">
        <v>40</v>
      </c>
    </row>
    <row r="1435" spans="1:3" x14ac:dyDescent="0.25">
      <c r="A1435" s="7" t="s">
        <v>2017</v>
      </c>
      <c r="B1435" s="8"/>
      <c r="C1435" s="8">
        <v>479</v>
      </c>
    </row>
    <row r="1436" spans="1:3" x14ac:dyDescent="0.25">
      <c r="A1436" s="7" t="s">
        <v>478</v>
      </c>
      <c r="B1436" s="8">
        <v>0</v>
      </c>
      <c r="C1436" s="8"/>
    </row>
    <row r="1437" spans="1:3" x14ac:dyDescent="0.25">
      <c r="A1437" s="7" t="s">
        <v>176</v>
      </c>
      <c r="B1437" s="8">
        <v>0</v>
      </c>
      <c r="C1437" s="8"/>
    </row>
    <row r="1438" spans="1:3" x14ac:dyDescent="0.25">
      <c r="A1438" s="7" t="s">
        <v>3415</v>
      </c>
      <c r="B1438" s="8"/>
      <c r="C1438" s="8">
        <v>30</v>
      </c>
    </row>
    <row r="1439" spans="1:3" x14ac:dyDescent="0.25">
      <c r="A1439" s="7" t="s">
        <v>3304</v>
      </c>
      <c r="B1439" s="8"/>
      <c r="C1439" s="8">
        <v>175</v>
      </c>
    </row>
    <row r="1440" spans="1:3" x14ac:dyDescent="0.25">
      <c r="A1440" s="7" t="s">
        <v>1487</v>
      </c>
      <c r="B1440" s="8">
        <v>3</v>
      </c>
      <c r="C1440" s="8"/>
    </row>
    <row r="1441" spans="1:3" x14ac:dyDescent="0.25">
      <c r="A1441" s="7" t="s">
        <v>1291</v>
      </c>
      <c r="B1441" s="8"/>
      <c r="C1441" s="8">
        <v>86</v>
      </c>
    </row>
    <row r="1442" spans="1:3" x14ac:dyDescent="0.25">
      <c r="A1442" s="7" t="s">
        <v>3179</v>
      </c>
      <c r="B1442" s="8"/>
      <c r="C1442" s="8">
        <v>62</v>
      </c>
    </row>
    <row r="1443" spans="1:3" x14ac:dyDescent="0.25">
      <c r="A1443" s="7" t="s">
        <v>3778</v>
      </c>
      <c r="B1443" s="8"/>
      <c r="C1443" s="8">
        <v>52</v>
      </c>
    </row>
    <row r="1444" spans="1:3" x14ac:dyDescent="0.25">
      <c r="A1444" s="7" t="s">
        <v>3854</v>
      </c>
      <c r="B1444" s="8">
        <v>4</v>
      </c>
      <c r="C1444" s="8"/>
    </row>
    <row r="1445" spans="1:3" x14ac:dyDescent="0.25">
      <c r="A1445" s="7" t="s">
        <v>2418</v>
      </c>
      <c r="B1445" s="8">
        <v>0</v>
      </c>
      <c r="C1445" s="8"/>
    </row>
    <row r="1446" spans="1:3" x14ac:dyDescent="0.25">
      <c r="A1446" s="7" t="s">
        <v>1762</v>
      </c>
      <c r="B1446" s="8"/>
      <c r="C1446" s="8">
        <v>3</v>
      </c>
    </row>
    <row r="1447" spans="1:3" x14ac:dyDescent="0.25">
      <c r="A1447" s="7" t="s">
        <v>2318</v>
      </c>
      <c r="B1447" s="8"/>
      <c r="C1447" s="8">
        <v>22</v>
      </c>
    </row>
    <row r="1448" spans="1:3" x14ac:dyDescent="0.25">
      <c r="A1448" s="7" t="s">
        <v>98</v>
      </c>
      <c r="B1448" s="8"/>
      <c r="C1448" s="8">
        <v>34</v>
      </c>
    </row>
    <row r="1449" spans="1:3" x14ac:dyDescent="0.25">
      <c r="A1449" s="7" t="s">
        <v>967</v>
      </c>
      <c r="B1449" s="8">
        <v>30</v>
      </c>
      <c r="C1449" s="8"/>
    </row>
    <row r="1450" spans="1:3" x14ac:dyDescent="0.25">
      <c r="A1450" s="7" t="s">
        <v>1214</v>
      </c>
      <c r="B1450" s="8"/>
      <c r="C1450" s="8">
        <v>108</v>
      </c>
    </row>
    <row r="1451" spans="1:3" x14ac:dyDescent="0.25">
      <c r="A1451" s="7" t="s">
        <v>3387</v>
      </c>
      <c r="B1451" s="8"/>
      <c r="C1451" s="8">
        <v>45</v>
      </c>
    </row>
    <row r="1452" spans="1:3" x14ac:dyDescent="0.25">
      <c r="A1452" s="7" t="s">
        <v>963</v>
      </c>
      <c r="B1452" s="8">
        <v>37</v>
      </c>
      <c r="C1452" s="8"/>
    </row>
    <row r="1453" spans="1:3" x14ac:dyDescent="0.25">
      <c r="A1453" s="7" t="s">
        <v>2219</v>
      </c>
      <c r="B1453" s="8"/>
      <c r="C1453" s="8">
        <v>76</v>
      </c>
    </row>
    <row r="1454" spans="1:3" x14ac:dyDescent="0.25">
      <c r="A1454" s="7" t="s">
        <v>1088</v>
      </c>
      <c r="B1454" s="8">
        <v>0</v>
      </c>
      <c r="C1454" s="8"/>
    </row>
    <row r="1455" spans="1:3" x14ac:dyDescent="0.25">
      <c r="A1455" s="7" t="s">
        <v>1466</v>
      </c>
      <c r="B1455" s="8"/>
      <c r="C1455" s="8">
        <v>2602</v>
      </c>
    </row>
    <row r="1456" spans="1:3" x14ac:dyDescent="0.25">
      <c r="A1456" s="7" t="s">
        <v>3643</v>
      </c>
      <c r="B1456" s="8">
        <v>1</v>
      </c>
      <c r="C1456" s="8"/>
    </row>
    <row r="1457" spans="1:3" x14ac:dyDescent="0.25">
      <c r="A1457" s="7" t="s">
        <v>3660</v>
      </c>
      <c r="B1457" s="8"/>
      <c r="C1457" s="8">
        <v>9</v>
      </c>
    </row>
    <row r="1458" spans="1:3" x14ac:dyDescent="0.25">
      <c r="A1458" s="7" t="s">
        <v>2680</v>
      </c>
      <c r="B1458" s="8">
        <v>4</v>
      </c>
      <c r="C1458" s="8"/>
    </row>
    <row r="1459" spans="1:3" x14ac:dyDescent="0.25">
      <c r="A1459" s="7" t="s">
        <v>994</v>
      </c>
      <c r="B1459" s="8">
        <v>196</v>
      </c>
      <c r="C1459" s="8"/>
    </row>
    <row r="1460" spans="1:3" x14ac:dyDescent="0.25">
      <c r="A1460" s="7" t="s">
        <v>515</v>
      </c>
      <c r="B1460" s="8">
        <v>3</v>
      </c>
      <c r="C1460" s="8"/>
    </row>
    <row r="1461" spans="1:3" x14ac:dyDescent="0.25">
      <c r="A1461" s="7" t="s">
        <v>105</v>
      </c>
      <c r="B1461" s="8"/>
      <c r="C1461" s="8">
        <v>49</v>
      </c>
    </row>
    <row r="1462" spans="1:3" x14ac:dyDescent="0.25">
      <c r="A1462" s="7" t="s">
        <v>2882</v>
      </c>
      <c r="B1462" s="8">
        <v>4</v>
      </c>
      <c r="C1462" s="8"/>
    </row>
    <row r="1463" spans="1:3" x14ac:dyDescent="0.25">
      <c r="A1463" s="7" t="s">
        <v>35</v>
      </c>
      <c r="B1463" s="8"/>
      <c r="C1463" s="8">
        <v>64</v>
      </c>
    </row>
    <row r="1464" spans="1:3" x14ac:dyDescent="0.25">
      <c r="A1464" s="7" t="s">
        <v>2965</v>
      </c>
      <c r="B1464" s="8"/>
      <c r="C1464" s="8">
        <v>39</v>
      </c>
    </row>
    <row r="1465" spans="1:3" x14ac:dyDescent="0.25">
      <c r="A1465" s="7" t="s">
        <v>183</v>
      </c>
      <c r="B1465" s="8">
        <v>4</v>
      </c>
      <c r="C1465" s="8"/>
    </row>
    <row r="1466" spans="1:3" x14ac:dyDescent="0.25">
      <c r="A1466" s="7" t="s">
        <v>3555</v>
      </c>
      <c r="B1466" s="8"/>
      <c r="C1466" s="8">
        <v>20</v>
      </c>
    </row>
    <row r="1467" spans="1:3" x14ac:dyDescent="0.25">
      <c r="A1467" s="7" t="s">
        <v>2035</v>
      </c>
      <c r="B1467" s="8"/>
      <c r="C1467" s="8">
        <v>508</v>
      </c>
    </row>
    <row r="1468" spans="1:3" x14ac:dyDescent="0.25">
      <c r="A1468" s="7" t="s">
        <v>3929</v>
      </c>
      <c r="B1468" s="8">
        <v>1</v>
      </c>
      <c r="C1468" s="8"/>
    </row>
    <row r="1469" spans="1:3" x14ac:dyDescent="0.25">
      <c r="A1469" s="7" t="s">
        <v>3046</v>
      </c>
      <c r="B1469" s="8"/>
      <c r="C1469" s="8">
        <v>58</v>
      </c>
    </row>
    <row r="1470" spans="1:3" x14ac:dyDescent="0.25">
      <c r="A1470" s="7" t="s">
        <v>929</v>
      </c>
      <c r="B1470" s="8">
        <v>28</v>
      </c>
      <c r="C1470" s="8"/>
    </row>
    <row r="1471" spans="1:3" x14ac:dyDescent="0.25">
      <c r="A1471" s="7" t="s">
        <v>288</v>
      </c>
      <c r="B1471" s="8"/>
      <c r="C1471" s="8">
        <v>290</v>
      </c>
    </row>
    <row r="1472" spans="1:3" x14ac:dyDescent="0.25">
      <c r="A1472" s="7" t="s">
        <v>439</v>
      </c>
      <c r="B1472" s="8">
        <v>11</v>
      </c>
      <c r="C1472" s="8"/>
    </row>
    <row r="1473" spans="1:3" x14ac:dyDescent="0.25">
      <c r="A1473" s="7" t="s">
        <v>87</v>
      </c>
      <c r="B1473" s="8"/>
      <c r="C1473" s="8">
        <v>21</v>
      </c>
    </row>
    <row r="1474" spans="1:3" x14ac:dyDescent="0.25">
      <c r="A1474" s="7" t="s">
        <v>1737</v>
      </c>
      <c r="B1474" s="8">
        <v>1</v>
      </c>
      <c r="C1474" s="8"/>
    </row>
    <row r="1475" spans="1:3" x14ac:dyDescent="0.25">
      <c r="A1475" s="7" t="s">
        <v>232</v>
      </c>
      <c r="B1475" s="8">
        <v>2</v>
      </c>
      <c r="C1475" s="8"/>
    </row>
    <row r="1476" spans="1:3" x14ac:dyDescent="0.25">
      <c r="A1476" s="7" t="s">
        <v>2816</v>
      </c>
      <c r="B1476" s="8"/>
      <c r="C1476" s="8">
        <v>169</v>
      </c>
    </row>
    <row r="1477" spans="1:3" x14ac:dyDescent="0.25">
      <c r="A1477" s="7" t="s">
        <v>275</v>
      </c>
      <c r="B1477" s="8"/>
      <c r="C1477" s="8">
        <v>113</v>
      </c>
    </row>
    <row r="1478" spans="1:3" x14ac:dyDescent="0.25">
      <c r="A1478" s="7" t="s">
        <v>755</v>
      </c>
      <c r="B1478" s="8"/>
      <c r="C1478" s="8">
        <v>49</v>
      </c>
    </row>
    <row r="1479" spans="1:3" x14ac:dyDescent="0.25">
      <c r="A1479" s="7" t="s">
        <v>3513</v>
      </c>
      <c r="B1479" s="8"/>
      <c r="C1479" s="8">
        <v>10</v>
      </c>
    </row>
    <row r="1480" spans="1:3" x14ac:dyDescent="0.25">
      <c r="A1480" s="7" t="s">
        <v>4037</v>
      </c>
      <c r="B1480" s="8">
        <v>2</v>
      </c>
      <c r="C1480" s="8"/>
    </row>
    <row r="1481" spans="1:3" x14ac:dyDescent="0.25">
      <c r="A1481" s="7" t="s">
        <v>2105</v>
      </c>
      <c r="B1481" s="8"/>
      <c r="C1481" s="8">
        <v>37</v>
      </c>
    </row>
    <row r="1482" spans="1:3" x14ac:dyDescent="0.25">
      <c r="A1482" s="7" t="s">
        <v>3957</v>
      </c>
      <c r="B1482" s="8">
        <v>4</v>
      </c>
      <c r="C1482" s="8"/>
    </row>
    <row r="1483" spans="1:3" x14ac:dyDescent="0.25">
      <c r="A1483" s="7" t="s">
        <v>103</v>
      </c>
      <c r="B1483" s="8"/>
      <c r="C1483" s="8">
        <v>35</v>
      </c>
    </row>
    <row r="1484" spans="1:3" x14ac:dyDescent="0.25">
      <c r="A1484" s="7" t="s">
        <v>1217</v>
      </c>
      <c r="B1484" s="8"/>
      <c r="C1484" s="8">
        <v>222</v>
      </c>
    </row>
    <row r="1485" spans="1:3" x14ac:dyDescent="0.25">
      <c r="A1485" s="7" t="s">
        <v>950</v>
      </c>
      <c r="B1485" s="8">
        <v>7</v>
      </c>
      <c r="C1485" s="8"/>
    </row>
    <row r="1486" spans="1:3" x14ac:dyDescent="0.25">
      <c r="A1486" s="7" t="s">
        <v>2980</v>
      </c>
      <c r="B1486" s="8"/>
      <c r="C1486" s="8">
        <v>24</v>
      </c>
    </row>
    <row r="1487" spans="1:3" x14ac:dyDescent="0.25">
      <c r="A1487" s="7" t="s">
        <v>201</v>
      </c>
      <c r="B1487" s="8">
        <v>0</v>
      </c>
      <c r="C1487" s="8"/>
    </row>
    <row r="1488" spans="1:3" x14ac:dyDescent="0.25">
      <c r="A1488" s="7" t="s">
        <v>2559</v>
      </c>
      <c r="B1488" s="8"/>
      <c r="C1488" s="8">
        <v>25</v>
      </c>
    </row>
    <row r="1489" spans="1:3" x14ac:dyDescent="0.25">
      <c r="A1489" s="7" t="s">
        <v>20</v>
      </c>
      <c r="B1489" s="8"/>
      <c r="C1489" s="8">
        <v>342</v>
      </c>
    </row>
    <row r="1490" spans="1:3" x14ac:dyDescent="0.25">
      <c r="A1490" s="7" t="s">
        <v>510</v>
      </c>
      <c r="B1490" s="8">
        <v>1</v>
      </c>
      <c r="C1490" s="8"/>
    </row>
    <row r="1491" spans="1:3" x14ac:dyDescent="0.25">
      <c r="A1491" s="7" t="s">
        <v>1448</v>
      </c>
      <c r="B1491" s="8">
        <v>3</v>
      </c>
      <c r="C1491" s="8"/>
    </row>
    <row r="1492" spans="1:3" x14ac:dyDescent="0.25">
      <c r="A1492" s="7" t="s">
        <v>3325</v>
      </c>
      <c r="B1492" s="8"/>
      <c r="C1492" s="8">
        <v>15</v>
      </c>
    </row>
    <row r="1493" spans="1:3" x14ac:dyDescent="0.25">
      <c r="A1493" s="7" t="s">
        <v>1967</v>
      </c>
      <c r="B1493" s="8"/>
      <c r="C1493" s="8">
        <v>1513</v>
      </c>
    </row>
    <row r="1494" spans="1:3" x14ac:dyDescent="0.25">
      <c r="A1494" s="7" t="s">
        <v>2244</v>
      </c>
      <c r="B1494" s="8"/>
      <c r="C1494" s="8">
        <v>2035</v>
      </c>
    </row>
    <row r="1495" spans="1:3" x14ac:dyDescent="0.25">
      <c r="A1495" s="7" t="s">
        <v>99</v>
      </c>
      <c r="B1495" s="8"/>
      <c r="C1495" s="8">
        <v>8</v>
      </c>
    </row>
    <row r="1496" spans="1:3" x14ac:dyDescent="0.25">
      <c r="A1496" s="7" t="s">
        <v>2091</v>
      </c>
      <c r="B1496" s="8"/>
      <c r="C1496" s="8">
        <v>160</v>
      </c>
    </row>
    <row r="1497" spans="1:3" x14ac:dyDescent="0.25">
      <c r="A1497" s="7" t="s">
        <v>1523</v>
      </c>
      <c r="B1497" s="8"/>
      <c r="C1497" s="8">
        <v>452</v>
      </c>
    </row>
    <row r="1498" spans="1:3" x14ac:dyDescent="0.25">
      <c r="A1498" s="7" t="s">
        <v>121</v>
      </c>
      <c r="B1498" s="8"/>
      <c r="C1498" s="8">
        <v>37</v>
      </c>
    </row>
    <row r="1499" spans="1:3" x14ac:dyDescent="0.25">
      <c r="A1499" s="7" t="s">
        <v>2586</v>
      </c>
      <c r="B1499" s="8">
        <v>1</v>
      </c>
      <c r="C1499" s="8"/>
    </row>
    <row r="1500" spans="1:3" x14ac:dyDescent="0.25">
      <c r="A1500" s="7" t="s">
        <v>280</v>
      </c>
      <c r="B1500" s="8"/>
      <c r="C1500" s="8">
        <v>305</v>
      </c>
    </row>
    <row r="1501" spans="1:3" x14ac:dyDescent="0.25">
      <c r="A1501" s="7" t="s">
        <v>2483</v>
      </c>
      <c r="B1501" s="8"/>
      <c r="C1501" s="8">
        <v>19</v>
      </c>
    </row>
    <row r="1502" spans="1:3" x14ac:dyDescent="0.25">
      <c r="A1502" s="7" t="s">
        <v>995</v>
      </c>
      <c r="B1502" s="8">
        <v>11</v>
      </c>
      <c r="C1502" s="8"/>
    </row>
    <row r="1503" spans="1:3" x14ac:dyDescent="0.25">
      <c r="A1503" s="7" t="s">
        <v>558</v>
      </c>
      <c r="B1503" s="8">
        <v>20</v>
      </c>
      <c r="C1503" s="8"/>
    </row>
    <row r="1504" spans="1:3" x14ac:dyDescent="0.25">
      <c r="A1504" s="7" t="s">
        <v>563</v>
      </c>
      <c r="B1504" s="8">
        <v>0</v>
      </c>
      <c r="C1504" s="8"/>
    </row>
    <row r="1505" spans="1:3" x14ac:dyDescent="0.25">
      <c r="A1505" s="7" t="s">
        <v>1356</v>
      </c>
      <c r="B1505" s="8"/>
      <c r="C1505" s="8">
        <v>121</v>
      </c>
    </row>
    <row r="1506" spans="1:3" x14ac:dyDescent="0.25">
      <c r="A1506" s="7" t="s">
        <v>1209</v>
      </c>
      <c r="B1506" s="8"/>
      <c r="C1506" s="8">
        <v>75</v>
      </c>
    </row>
    <row r="1507" spans="1:3" x14ac:dyDescent="0.25">
      <c r="A1507" s="7" t="s">
        <v>291</v>
      </c>
      <c r="B1507" s="8"/>
      <c r="C1507" s="8">
        <v>168</v>
      </c>
    </row>
    <row r="1508" spans="1:3" x14ac:dyDescent="0.25">
      <c r="A1508" s="7" t="s">
        <v>32</v>
      </c>
      <c r="B1508" s="8"/>
      <c r="C1508" s="8">
        <v>53</v>
      </c>
    </row>
    <row r="1509" spans="1:3" x14ac:dyDescent="0.25">
      <c r="A1509" s="7" t="s">
        <v>3989</v>
      </c>
      <c r="B1509" s="8">
        <v>1</v>
      </c>
      <c r="C1509" s="8"/>
    </row>
    <row r="1510" spans="1:3" x14ac:dyDescent="0.25">
      <c r="A1510" s="7" t="s">
        <v>1927</v>
      </c>
      <c r="B1510" s="8"/>
      <c r="C1510" s="8">
        <v>107</v>
      </c>
    </row>
    <row r="1511" spans="1:3" x14ac:dyDescent="0.25">
      <c r="A1511" s="7" t="s">
        <v>1887</v>
      </c>
      <c r="B1511" s="8"/>
      <c r="C1511" s="8">
        <v>29</v>
      </c>
    </row>
    <row r="1512" spans="1:3" x14ac:dyDescent="0.25">
      <c r="A1512" s="7" t="s">
        <v>1202</v>
      </c>
      <c r="B1512" s="8"/>
      <c r="C1512" s="8">
        <v>111</v>
      </c>
    </row>
    <row r="1513" spans="1:3" x14ac:dyDescent="0.25">
      <c r="A1513" s="7" t="s">
        <v>217</v>
      </c>
      <c r="B1513" s="8">
        <v>1</v>
      </c>
      <c r="C1513" s="8"/>
    </row>
    <row r="1514" spans="1:3" x14ac:dyDescent="0.25">
      <c r="A1514" s="7" t="s">
        <v>3759</v>
      </c>
      <c r="B1514" s="8"/>
      <c r="C1514" s="8">
        <v>28</v>
      </c>
    </row>
    <row r="1515" spans="1:3" x14ac:dyDescent="0.25">
      <c r="A1515" s="7" t="s">
        <v>1968</v>
      </c>
      <c r="B1515" s="8"/>
      <c r="C1515" s="8">
        <v>405</v>
      </c>
    </row>
    <row r="1516" spans="1:3" x14ac:dyDescent="0.25">
      <c r="A1516" s="7" t="s">
        <v>998</v>
      </c>
      <c r="B1516" s="8">
        <v>8</v>
      </c>
      <c r="C1516" s="8"/>
    </row>
    <row r="1517" spans="1:3" x14ac:dyDescent="0.25">
      <c r="A1517" s="7" t="s">
        <v>2738</v>
      </c>
      <c r="B1517" s="8"/>
      <c r="C1517" s="8">
        <v>15</v>
      </c>
    </row>
    <row r="1518" spans="1:3" x14ac:dyDescent="0.25">
      <c r="A1518" s="7" t="s">
        <v>669</v>
      </c>
      <c r="B1518" s="8">
        <v>25</v>
      </c>
      <c r="C1518" s="8"/>
    </row>
    <row r="1519" spans="1:3" x14ac:dyDescent="0.25">
      <c r="A1519" s="7" t="s">
        <v>1592</v>
      </c>
      <c r="B1519" s="8">
        <v>92</v>
      </c>
      <c r="C1519" s="8"/>
    </row>
    <row r="1520" spans="1:3" x14ac:dyDescent="0.25">
      <c r="A1520" s="7" t="s">
        <v>173</v>
      </c>
      <c r="B1520" s="8">
        <v>1</v>
      </c>
      <c r="C1520" s="8"/>
    </row>
    <row r="1521" spans="1:3" x14ac:dyDescent="0.25">
      <c r="A1521" s="7" t="s">
        <v>954</v>
      </c>
      <c r="B1521" s="8">
        <v>5</v>
      </c>
      <c r="C1521" s="8"/>
    </row>
    <row r="1522" spans="1:3" x14ac:dyDescent="0.25">
      <c r="A1522" s="7" t="s">
        <v>270</v>
      </c>
      <c r="B1522" s="8"/>
      <c r="C1522" s="8">
        <v>1596</v>
      </c>
    </row>
    <row r="1523" spans="1:3" x14ac:dyDescent="0.25">
      <c r="A1523" s="7" t="s">
        <v>1528</v>
      </c>
      <c r="B1523" s="8"/>
      <c r="C1523" s="8">
        <v>70</v>
      </c>
    </row>
    <row r="1524" spans="1:3" x14ac:dyDescent="0.25">
      <c r="A1524" s="7" t="s">
        <v>1120</v>
      </c>
      <c r="B1524" s="8">
        <v>1</v>
      </c>
      <c r="C1524" s="8"/>
    </row>
    <row r="1525" spans="1:3" x14ac:dyDescent="0.25">
      <c r="A1525" s="7" t="s">
        <v>3663</v>
      </c>
      <c r="B1525" s="8"/>
      <c r="C1525" s="8">
        <v>38</v>
      </c>
    </row>
    <row r="1526" spans="1:3" x14ac:dyDescent="0.25">
      <c r="A1526" s="7" t="s">
        <v>1210</v>
      </c>
      <c r="B1526" s="8"/>
      <c r="C1526" s="8">
        <v>46</v>
      </c>
    </row>
    <row r="1527" spans="1:3" x14ac:dyDescent="0.25">
      <c r="A1527" s="7" t="s">
        <v>2633</v>
      </c>
      <c r="B1527" s="8"/>
      <c r="C1527" s="8">
        <v>199</v>
      </c>
    </row>
    <row r="1528" spans="1:3" x14ac:dyDescent="0.25">
      <c r="A1528" s="7" t="s">
        <v>876</v>
      </c>
      <c r="B1528" s="8">
        <v>0</v>
      </c>
      <c r="C1528" s="8"/>
    </row>
    <row r="1529" spans="1:3" x14ac:dyDescent="0.25">
      <c r="A1529" s="7" t="s">
        <v>1447</v>
      </c>
      <c r="B1529" s="8">
        <v>0</v>
      </c>
      <c r="C1529" s="8"/>
    </row>
    <row r="1530" spans="1:3" x14ac:dyDescent="0.25">
      <c r="A1530" s="7" t="s">
        <v>1208</v>
      </c>
      <c r="B1530" s="8"/>
      <c r="C1530" s="8">
        <v>141</v>
      </c>
    </row>
    <row r="1531" spans="1:3" x14ac:dyDescent="0.25">
      <c r="A1531" s="7" t="s">
        <v>2940</v>
      </c>
      <c r="B1531" s="8"/>
      <c r="C1531" s="8">
        <v>33</v>
      </c>
    </row>
    <row r="1532" spans="1:3" x14ac:dyDescent="0.25">
      <c r="A1532" s="7" t="s">
        <v>3327</v>
      </c>
      <c r="B1532" s="8"/>
      <c r="C1532" s="8">
        <v>33</v>
      </c>
    </row>
    <row r="1533" spans="1:3" x14ac:dyDescent="0.25">
      <c r="A1533" s="7" t="s">
        <v>1171</v>
      </c>
      <c r="B1533" s="8">
        <v>2</v>
      </c>
      <c r="C1533" s="8"/>
    </row>
    <row r="1534" spans="1:3" x14ac:dyDescent="0.25">
      <c r="A1534" s="7" t="s">
        <v>1508</v>
      </c>
      <c r="B1534" s="8"/>
      <c r="C1534" s="8">
        <v>33</v>
      </c>
    </row>
    <row r="1535" spans="1:3" x14ac:dyDescent="0.25">
      <c r="A1535" s="7" t="s">
        <v>3709</v>
      </c>
      <c r="B1535" s="8"/>
      <c r="C1535" s="8">
        <v>104</v>
      </c>
    </row>
    <row r="1536" spans="1:3" x14ac:dyDescent="0.25">
      <c r="A1536" s="7" t="s">
        <v>1551</v>
      </c>
      <c r="B1536" s="8">
        <v>7</v>
      </c>
      <c r="C1536" s="8"/>
    </row>
    <row r="1537" spans="1:3" x14ac:dyDescent="0.25">
      <c r="A1537" s="7" t="s">
        <v>829</v>
      </c>
      <c r="B1537" s="8"/>
      <c r="C1537" s="8">
        <v>38</v>
      </c>
    </row>
    <row r="1538" spans="1:3" x14ac:dyDescent="0.25">
      <c r="A1538" s="7" t="s">
        <v>2768</v>
      </c>
      <c r="B1538" s="8">
        <v>34</v>
      </c>
      <c r="C1538" s="8"/>
    </row>
    <row r="1539" spans="1:3" x14ac:dyDescent="0.25">
      <c r="A1539" s="7" t="s">
        <v>2431</v>
      </c>
      <c r="B1539" s="8">
        <v>2</v>
      </c>
      <c r="C1539" s="8"/>
    </row>
    <row r="1540" spans="1:3" x14ac:dyDescent="0.25">
      <c r="A1540" s="7" t="s">
        <v>2154</v>
      </c>
      <c r="B1540" s="8">
        <v>4</v>
      </c>
      <c r="C1540" s="8"/>
    </row>
    <row r="1541" spans="1:3" x14ac:dyDescent="0.25">
      <c r="A1541" s="7" t="s">
        <v>2548</v>
      </c>
      <c r="B1541" s="8"/>
      <c r="C1541" s="8">
        <v>37</v>
      </c>
    </row>
    <row r="1542" spans="1:3" x14ac:dyDescent="0.25">
      <c r="A1542" s="7" t="s">
        <v>1183</v>
      </c>
      <c r="B1542" s="8">
        <v>4</v>
      </c>
      <c r="C1542" s="8"/>
    </row>
    <row r="1543" spans="1:3" x14ac:dyDescent="0.25">
      <c r="A1543" s="7" t="s">
        <v>3457</v>
      </c>
      <c r="B1543" s="8"/>
      <c r="C1543" s="8">
        <v>27</v>
      </c>
    </row>
    <row r="1544" spans="1:3" x14ac:dyDescent="0.25">
      <c r="A1544" s="7" t="s">
        <v>1380</v>
      </c>
      <c r="B1544" s="8"/>
      <c r="C1544" s="8">
        <v>151</v>
      </c>
    </row>
    <row r="1545" spans="1:3" x14ac:dyDescent="0.25">
      <c r="A1545" s="7" t="s">
        <v>3791</v>
      </c>
      <c r="B1545" s="8">
        <v>1</v>
      </c>
      <c r="C1545" s="8"/>
    </row>
    <row r="1546" spans="1:3" x14ac:dyDescent="0.25">
      <c r="A1546" s="7" t="s">
        <v>1252</v>
      </c>
      <c r="B1546" s="8"/>
      <c r="C1546" s="8">
        <v>74</v>
      </c>
    </row>
    <row r="1547" spans="1:3" x14ac:dyDescent="0.25">
      <c r="A1547" s="7" t="s">
        <v>4105</v>
      </c>
      <c r="B1547" s="8">
        <v>0</v>
      </c>
      <c r="C1547" s="8"/>
    </row>
    <row r="1548" spans="1:3" x14ac:dyDescent="0.25">
      <c r="A1548" s="7" t="s">
        <v>2001</v>
      </c>
      <c r="B1548" s="8">
        <v>25</v>
      </c>
      <c r="C1548" s="8"/>
    </row>
    <row r="1549" spans="1:3" x14ac:dyDescent="0.25">
      <c r="A1549" s="7" t="s">
        <v>651</v>
      </c>
      <c r="B1549" s="8"/>
      <c r="C1549" s="8">
        <v>48</v>
      </c>
    </row>
    <row r="1550" spans="1:3" x14ac:dyDescent="0.25">
      <c r="A1550" s="7" t="s">
        <v>2766</v>
      </c>
      <c r="B1550" s="8">
        <v>4</v>
      </c>
      <c r="C1550" s="8"/>
    </row>
    <row r="1551" spans="1:3" x14ac:dyDescent="0.25">
      <c r="A1551" s="7" t="s">
        <v>454</v>
      </c>
      <c r="B1551" s="8">
        <v>2</v>
      </c>
      <c r="C1551" s="8"/>
    </row>
    <row r="1552" spans="1:3" x14ac:dyDescent="0.25">
      <c r="A1552" s="7" t="s">
        <v>2616</v>
      </c>
      <c r="B1552" s="8"/>
      <c r="C1552" s="8">
        <v>238</v>
      </c>
    </row>
    <row r="1553" spans="1:3" x14ac:dyDescent="0.25">
      <c r="A1553" s="7" t="s">
        <v>49</v>
      </c>
      <c r="B1553" s="8"/>
      <c r="C1553" s="8">
        <v>70</v>
      </c>
    </row>
    <row r="1554" spans="1:3" x14ac:dyDescent="0.25">
      <c r="A1554" s="7" t="s">
        <v>411</v>
      </c>
      <c r="B1554" s="8"/>
      <c r="C1554" s="8">
        <v>7</v>
      </c>
    </row>
    <row r="1555" spans="1:3" x14ac:dyDescent="0.25">
      <c r="A1555" s="7" t="s">
        <v>1619</v>
      </c>
      <c r="B1555" s="8"/>
      <c r="C1555" s="8">
        <v>27</v>
      </c>
    </row>
    <row r="1556" spans="1:3" x14ac:dyDescent="0.25">
      <c r="A1556" s="7" t="s">
        <v>81</v>
      </c>
      <c r="B1556" s="8"/>
      <c r="C1556" s="8">
        <v>41</v>
      </c>
    </row>
    <row r="1557" spans="1:3" x14ac:dyDescent="0.25">
      <c r="A1557" s="7" t="s">
        <v>1657</v>
      </c>
      <c r="B1557" s="8"/>
      <c r="C1557" s="8">
        <v>48</v>
      </c>
    </row>
    <row r="1558" spans="1:3" x14ac:dyDescent="0.25">
      <c r="A1558" s="7" t="s">
        <v>3690</v>
      </c>
      <c r="B1558" s="8"/>
      <c r="C1558" s="8">
        <v>14</v>
      </c>
    </row>
    <row r="1559" spans="1:3" x14ac:dyDescent="0.25">
      <c r="A1559" s="7" t="s">
        <v>1279</v>
      </c>
      <c r="B1559" s="8"/>
      <c r="C1559" s="8">
        <v>190</v>
      </c>
    </row>
    <row r="1560" spans="1:3" x14ac:dyDescent="0.25">
      <c r="A1560" s="7" t="s">
        <v>3040</v>
      </c>
      <c r="B1560" s="8"/>
      <c r="C1560" s="8">
        <v>42</v>
      </c>
    </row>
    <row r="1561" spans="1:3" x14ac:dyDescent="0.25">
      <c r="A1561" s="7" t="s">
        <v>1648</v>
      </c>
      <c r="B1561" s="8"/>
      <c r="C1561" s="8">
        <v>46</v>
      </c>
    </row>
    <row r="1562" spans="1:3" x14ac:dyDescent="0.25">
      <c r="A1562" s="7" t="s">
        <v>981</v>
      </c>
      <c r="B1562" s="8">
        <v>31</v>
      </c>
      <c r="C1562" s="8"/>
    </row>
    <row r="1563" spans="1:3" x14ac:dyDescent="0.25">
      <c r="A1563" s="7" t="s">
        <v>861</v>
      </c>
      <c r="B1563" s="8">
        <v>48</v>
      </c>
      <c r="C1563" s="8"/>
    </row>
    <row r="1564" spans="1:3" x14ac:dyDescent="0.25">
      <c r="A1564" s="7" t="s">
        <v>920</v>
      </c>
      <c r="B1564" s="8">
        <v>1</v>
      </c>
      <c r="C1564" s="8"/>
    </row>
    <row r="1565" spans="1:3" x14ac:dyDescent="0.25">
      <c r="A1565" s="7" t="s">
        <v>906</v>
      </c>
      <c r="B1565" s="8">
        <v>6</v>
      </c>
      <c r="C1565" s="8"/>
    </row>
    <row r="1566" spans="1:3" x14ac:dyDescent="0.25">
      <c r="A1566" s="7" t="s">
        <v>937</v>
      </c>
      <c r="B1566" s="8">
        <v>0</v>
      </c>
      <c r="C1566" s="8"/>
    </row>
    <row r="1567" spans="1:3" x14ac:dyDescent="0.25">
      <c r="A1567" s="7" t="s">
        <v>3354</v>
      </c>
      <c r="B1567" s="8"/>
      <c r="C1567" s="8">
        <v>15</v>
      </c>
    </row>
    <row r="1568" spans="1:3" x14ac:dyDescent="0.25">
      <c r="A1568" s="7" t="s">
        <v>2525</v>
      </c>
      <c r="B1568" s="8"/>
      <c r="C1568" s="8">
        <v>80</v>
      </c>
    </row>
    <row r="1569" spans="1:3" x14ac:dyDescent="0.25">
      <c r="A1569" s="7" t="s">
        <v>1844</v>
      </c>
      <c r="B1569" s="8"/>
      <c r="C1569" s="8">
        <v>134</v>
      </c>
    </row>
    <row r="1570" spans="1:3" x14ac:dyDescent="0.25">
      <c r="A1570" s="7" t="s">
        <v>3628</v>
      </c>
      <c r="B1570" s="8">
        <v>1</v>
      </c>
      <c r="C1570" s="8"/>
    </row>
    <row r="1571" spans="1:3" x14ac:dyDescent="0.25">
      <c r="A1571" s="7" t="s">
        <v>3486</v>
      </c>
      <c r="B1571" s="8"/>
      <c r="C1571" s="8">
        <v>66</v>
      </c>
    </row>
    <row r="1572" spans="1:3" x14ac:dyDescent="0.25">
      <c r="A1572" s="7" t="s">
        <v>1705</v>
      </c>
      <c r="B1572" s="8">
        <v>11</v>
      </c>
      <c r="C1572" s="8"/>
    </row>
    <row r="1573" spans="1:3" x14ac:dyDescent="0.25">
      <c r="A1573" s="7" t="s">
        <v>2467</v>
      </c>
      <c r="B1573" s="8"/>
      <c r="C1573" s="8">
        <v>52</v>
      </c>
    </row>
    <row r="1574" spans="1:3" x14ac:dyDescent="0.25">
      <c r="A1574" s="7" t="s">
        <v>3329</v>
      </c>
      <c r="B1574" s="8"/>
      <c r="C1574" s="8">
        <v>26</v>
      </c>
    </row>
    <row r="1575" spans="1:3" x14ac:dyDescent="0.25">
      <c r="A1575" s="7" t="s">
        <v>1520</v>
      </c>
      <c r="B1575" s="8"/>
      <c r="C1575" s="8">
        <v>145</v>
      </c>
    </row>
    <row r="1576" spans="1:3" x14ac:dyDescent="0.25">
      <c r="A1576" s="7" t="s">
        <v>928</v>
      </c>
      <c r="B1576" s="8">
        <v>0</v>
      </c>
      <c r="C1576" s="8"/>
    </row>
    <row r="1577" spans="1:3" x14ac:dyDescent="0.25">
      <c r="A1577" s="7" t="s">
        <v>2003</v>
      </c>
      <c r="B1577" s="8"/>
      <c r="C1577" s="8">
        <v>1375</v>
      </c>
    </row>
    <row r="1578" spans="1:3" x14ac:dyDescent="0.25">
      <c r="A1578" s="7" t="s">
        <v>796</v>
      </c>
      <c r="B1578" s="8"/>
      <c r="C1578" s="8">
        <v>184</v>
      </c>
    </row>
    <row r="1579" spans="1:3" x14ac:dyDescent="0.25">
      <c r="A1579" s="7" t="s">
        <v>504</v>
      </c>
      <c r="B1579" s="8">
        <v>9</v>
      </c>
      <c r="C1579" s="8"/>
    </row>
    <row r="1580" spans="1:3" x14ac:dyDescent="0.25">
      <c r="A1580" s="7" t="s">
        <v>917</v>
      </c>
      <c r="B1580" s="8">
        <v>0</v>
      </c>
      <c r="C1580" s="8"/>
    </row>
    <row r="1581" spans="1:3" x14ac:dyDescent="0.25">
      <c r="A1581" s="7" t="s">
        <v>494</v>
      </c>
      <c r="B1581" s="8">
        <v>0</v>
      </c>
      <c r="C1581" s="8"/>
    </row>
    <row r="1582" spans="1:3" x14ac:dyDescent="0.25">
      <c r="A1582" s="7" t="s">
        <v>3411</v>
      </c>
      <c r="B1582" s="8"/>
      <c r="C1582" s="8">
        <v>26</v>
      </c>
    </row>
    <row r="1583" spans="1:3" x14ac:dyDescent="0.25">
      <c r="A1583" s="7" t="s">
        <v>2818</v>
      </c>
      <c r="B1583" s="8"/>
      <c r="C1583" s="8">
        <v>102</v>
      </c>
    </row>
    <row r="1584" spans="1:3" x14ac:dyDescent="0.25">
      <c r="A1584" s="7" t="s">
        <v>2446</v>
      </c>
      <c r="B1584" s="8"/>
      <c r="C1584" s="8">
        <v>115</v>
      </c>
    </row>
    <row r="1585" spans="1:3" x14ac:dyDescent="0.25">
      <c r="A1585" s="7" t="s">
        <v>1625</v>
      </c>
      <c r="B1585" s="8"/>
      <c r="C1585" s="8">
        <v>25</v>
      </c>
    </row>
    <row r="1586" spans="1:3" x14ac:dyDescent="0.25">
      <c r="A1586" s="7" t="s">
        <v>1973</v>
      </c>
      <c r="B1586" s="8"/>
      <c r="C1586" s="8">
        <v>238</v>
      </c>
    </row>
    <row r="1587" spans="1:3" x14ac:dyDescent="0.25">
      <c r="A1587" s="7" t="s">
        <v>1646</v>
      </c>
      <c r="B1587" s="8"/>
      <c r="C1587" s="8">
        <v>10</v>
      </c>
    </row>
    <row r="1588" spans="1:3" x14ac:dyDescent="0.25">
      <c r="A1588" s="7" t="s">
        <v>30</v>
      </c>
      <c r="B1588" s="8"/>
      <c r="C1588" s="8">
        <v>71</v>
      </c>
    </row>
    <row r="1589" spans="1:3" x14ac:dyDescent="0.25">
      <c r="A1589" s="7" t="s">
        <v>2311</v>
      </c>
      <c r="B1589" s="8"/>
      <c r="C1589" s="8">
        <v>1224</v>
      </c>
    </row>
    <row r="1590" spans="1:3" x14ac:dyDescent="0.25">
      <c r="A1590" s="7" t="s">
        <v>2167</v>
      </c>
      <c r="B1590" s="8"/>
      <c r="C1590" s="8">
        <v>32</v>
      </c>
    </row>
    <row r="1591" spans="1:3" x14ac:dyDescent="0.25">
      <c r="A1591" s="7" t="s">
        <v>2148</v>
      </c>
      <c r="B1591" s="8">
        <v>55</v>
      </c>
      <c r="C1591" s="8"/>
    </row>
    <row r="1592" spans="1:3" x14ac:dyDescent="0.25">
      <c r="A1592" s="7" t="s">
        <v>1113</v>
      </c>
      <c r="B1592" s="8">
        <v>312</v>
      </c>
      <c r="C1592" s="8"/>
    </row>
    <row r="1593" spans="1:3" x14ac:dyDescent="0.25">
      <c r="A1593" s="7" t="s">
        <v>2410</v>
      </c>
      <c r="B1593" s="8">
        <v>6</v>
      </c>
      <c r="C1593" s="8"/>
    </row>
    <row r="1594" spans="1:3" x14ac:dyDescent="0.25">
      <c r="A1594" s="7" t="s">
        <v>1613</v>
      </c>
      <c r="B1594" s="8"/>
      <c r="C1594" s="8">
        <v>11</v>
      </c>
    </row>
    <row r="1595" spans="1:3" x14ac:dyDescent="0.25">
      <c r="A1595" s="7" t="s">
        <v>3079</v>
      </c>
      <c r="B1595" s="8">
        <v>27</v>
      </c>
      <c r="C1595" s="8"/>
    </row>
    <row r="1596" spans="1:3" x14ac:dyDescent="0.25">
      <c r="A1596" s="7" t="s">
        <v>2112</v>
      </c>
      <c r="B1596" s="8"/>
      <c r="C1596" s="8">
        <v>39</v>
      </c>
    </row>
    <row r="1597" spans="1:3" x14ac:dyDescent="0.25">
      <c r="A1597" s="7" t="s">
        <v>3909</v>
      </c>
      <c r="B1597" s="8">
        <v>1</v>
      </c>
      <c r="C1597" s="8"/>
    </row>
    <row r="1598" spans="1:3" x14ac:dyDescent="0.25">
      <c r="A1598" s="7" t="s">
        <v>1929</v>
      </c>
      <c r="B1598" s="8"/>
      <c r="C1598" s="8">
        <v>34</v>
      </c>
    </row>
    <row r="1599" spans="1:3" x14ac:dyDescent="0.25">
      <c r="A1599" s="7" t="s">
        <v>2681</v>
      </c>
      <c r="B1599" s="8">
        <v>2</v>
      </c>
      <c r="C1599" s="8"/>
    </row>
    <row r="1600" spans="1:3" x14ac:dyDescent="0.25">
      <c r="A1600" s="7" t="s">
        <v>1939</v>
      </c>
      <c r="B1600" s="8"/>
      <c r="C1600" s="8">
        <v>114</v>
      </c>
    </row>
    <row r="1601" spans="1:3" x14ac:dyDescent="0.25">
      <c r="A1601" s="7" t="s">
        <v>3051</v>
      </c>
      <c r="B1601" s="8">
        <v>35</v>
      </c>
      <c r="C1601" s="8"/>
    </row>
    <row r="1602" spans="1:3" x14ac:dyDescent="0.25">
      <c r="A1602" s="7" t="s">
        <v>79</v>
      </c>
      <c r="B1602" s="8"/>
      <c r="C1602" s="8">
        <v>26</v>
      </c>
    </row>
    <row r="1603" spans="1:3" x14ac:dyDescent="0.25">
      <c r="A1603" s="7" t="s">
        <v>1669</v>
      </c>
      <c r="B1603" s="8"/>
      <c r="C1603" s="8">
        <v>116</v>
      </c>
    </row>
    <row r="1604" spans="1:3" x14ac:dyDescent="0.25">
      <c r="A1604" s="7" t="s">
        <v>2299</v>
      </c>
      <c r="B1604" s="8"/>
      <c r="C1604" s="8">
        <v>288</v>
      </c>
    </row>
    <row r="1605" spans="1:3" x14ac:dyDescent="0.25">
      <c r="A1605" s="7" t="s">
        <v>358</v>
      </c>
      <c r="B1605" s="8"/>
      <c r="C1605" s="8">
        <v>303</v>
      </c>
    </row>
    <row r="1606" spans="1:3" x14ac:dyDescent="0.25">
      <c r="A1606" s="7" t="s">
        <v>2482</v>
      </c>
      <c r="B1606" s="8"/>
      <c r="C1606" s="8">
        <v>25</v>
      </c>
    </row>
    <row r="1607" spans="1:3" x14ac:dyDescent="0.25">
      <c r="A1607" s="7" t="s">
        <v>3924</v>
      </c>
      <c r="B1607" s="8">
        <v>2</v>
      </c>
      <c r="C1607" s="8"/>
    </row>
    <row r="1608" spans="1:3" x14ac:dyDescent="0.25">
      <c r="A1608" s="7" t="s">
        <v>1704</v>
      </c>
      <c r="B1608" s="8">
        <v>2</v>
      </c>
      <c r="C1608" s="8"/>
    </row>
    <row r="1609" spans="1:3" x14ac:dyDescent="0.25">
      <c r="A1609" s="7" t="s">
        <v>2406</v>
      </c>
      <c r="B1609" s="8">
        <v>20</v>
      </c>
      <c r="C1609" s="8"/>
    </row>
    <row r="1610" spans="1:3" x14ac:dyDescent="0.25">
      <c r="A1610" s="7" t="s">
        <v>113</v>
      </c>
      <c r="B1610" s="8"/>
      <c r="C1610" s="8">
        <v>53</v>
      </c>
    </row>
    <row r="1611" spans="1:3" x14ac:dyDescent="0.25">
      <c r="A1611" s="7" t="s">
        <v>2861</v>
      </c>
      <c r="B1611" s="8">
        <v>3</v>
      </c>
      <c r="C1611" s="8"/>
    </row>
    <row r="1612" spans="1:3" x14ac:dyDescent="0.25">
      <c r="A1612" s="7" t="s">
        <v>4071</v>
      </c>
      <c r="B1612" s="8">
        <v>13</v>
      </c>
      <c r="C1612" s="8"/>
    </row>
    <row r="1613" spans="1:3" x14ac:dyDescent="0.25">
      <c r="A1613" s="7" t="s">
        <v>2256</v>
      </c>
      <c r="B1613" s="8"/>
      <c r="C1613" s="8">
        <v>271</v>
      </c>
    </row>
    <row r="1614" spans="1:3" x14ac:dyDescent="0.25">
      <c r="A1614" s="7" t="s">
        <v>768</v>
      </c>
      <c r="B1614" s="8">
        <v>3</v>
      </c>
      <c r="C1614" s="8"/>
    </row>
    <row r="1615" spans="1:3" x14ac:dyDescent="0.25">
      <c r="A1615" s="7" t="s">
        <v>4007</v>
      </c>
      <c r="B1615" s="8">
        <v>4</v>
      </c>
      <c r="C1615" s="8"/>
    </row>
    <row r="1616" spans="1:3" x14ac:dyDescent="0.25">
      <c r="A1616" s="7" t="s">
        <v>2683</v>
      </c>
      <c r="B1616" s="8">
        <v>3</v>
      </c>
      <c r="C1616" s="8"/>
    </row>
    <row r="1617" spans="1:3" x14ac:dyDescent="0.25">
      <c r="A1617" s="7" t="s">
        <v>1756</v>
      </c>
      <c r="B1617" s="8"/>
      <c r="C1617" s="8">
        <v>4</v>
      </c>
    </row>
    <row r="1618" spans="1:3" x14ac:dyDescent="0.25">
      <c r="A1618" s="7" t="s">
        <v>1721</v>
      </c>
      <c r="B1618" s="8">
        <v>8</v>
      </c>
      <c r="C1618" s="8"/>
    </row>
    <row r="1619" spans="1:3" x14ac:dyDescent="0.25">
      <c r="A1619" s="7" t="s">
        <v>879</v>
      </c>
      <c r="B1619" s="8">
        <v>2</v>
      </c>
      <c r="C1619" s="8"/>
    </row>
    <row r="1620" spans="1:3" x14ac:dyDescent="0.25">
      <c r="A1620" s="7" t="s">
        <v>2844</v>
      </c>
      <c r="B1620" s="8">
        <v>1</v>
      </c>
      <c r="C1620" s="8"/>
    </row>
    <row r="1621" spans="1:3" x14ac:dyDescent="0.25">
      <c r="A1621" s="7" t="s">
        <v>3149</v>
      </c>
      <c r="B1621" s="8"/>
      <c r="C1621" s="8">
        <v>25</v>
      </c>
    </row>
    <row r="1622" spans="1:3" x14ac:dyDescent="0.25">
      <c r="A1622" s="7" t="s">
        <v>961</v>
      </c>
      <c r="B1622" s="8">
        <v>188</v>
      </c>
      <c r="C1622" s="8"/>
    </row>
    <row r="1623" spans="1:3" x14ac:dyDescent="0.25">
      <c r="A1623" s="7" t="s">
        <v>2614</v>
      </c>
      <c r="B1623" s="8"/>
      <c r="C1623" s="8">
        <v>100</v>
      </c>
    </row>
    <row r="1624" spans="1:3" x14ac:dyDescent="0.25">
      <c r="A1624" s="7" t="s">
        <v>3264</v>
      </c>
      <c r="B1624" s="8"/>
      <c r="C1624" s="8">
        <v>49</v>
      </c>
    </row>
    <row r="1625" spans="1:3" x14ac:dyDescent="0.25">
      <c r="A1625" s="7" t="s">
        <v>1077</v>
      </c>
      <c r="B1625" s="8">
        <v>975</v>
      </c>
      <c r="C1625" s="8"/>
    </row>
    <row r="1626" spans="1:3" x14ac:dyDescent="0.25">
      <c r="A1626" s="7" t="s">
        <v>1194</v>
      </c>
      <c r="B1626" s="8"/>
      <c r="C1626" s="8">
        <v>273</v>
      </c>
    </row>
    <row r="1627" spans="1:3" x14ac:dyDescent="0.25">
      <c r="A1627" s="7" t="s">
        <v>1886</v>
      </c>
      <c r="B1627" s="8"/>
      <c r="C1627" s="8">
        <v>105</v>
      </c>
    </row>
    <row r="1628" spans="1:3" x14ac:dyDescent="0.25">
      <c r="A1628" s="7" t="s">
        <v>3011</v>
      </c>
      <c r="B1628" s="8"/>
      <c r="C1628" s="8">
        <v>25</v>
      </c>
    </row>
    <row r="1629" spans="1:3" x14ac:dyDescent="0.25">
      <c r="A1629" s="7" t="s">
        <v>1186</v>
      </c>
      <c r="B1629" s="8"/>
      <c r="C1629" s="8">
        <v>111</v>
      </c>
    </row>
    <row r="1630" spans="1:3" x14ac:dyDescent="0.25">
      <c r="A1630" s="7" t="s">
        <v>2923</v>
      </c>
      <c r="B1630" s="8"/>
      <c r="C1630" s="8">
        <v>10</v>
      </c>
    </row>
    <row r="1631" spans="1:3" x14ac:dyDescent="0.25">
      <c r="A1631" s="7" t="s">
        <v>2938</v>
      </c>
      <c r="B1631" s="8"/>
      <c r="C1631" s="8">
        <v>32</v>
      </c>
    </row>
    <row r="1632" spans="1:3" x14ac:dyDescent="0.25">
      <c r="A1632" s="7" t="s">
        <v>1478</v>
      </c>
      <c r="B1632" s="8"/>
      <c r="C1632" s="8">
        <v>369</v>
      </c>
    </row>
    <row r="1633" spans="1:3" x14ac:dyDescent="0.25">
      <c r="A1633" s="7" t="s">
        <v>325</v>
      </c>
      <c r="B1633" s="8"/>
      <c r="C1633" s="8">
        <v>82</v>
      </c>
    </row>
    <row r="1634" spans="1:3" x14ac:dyDescent="0.25">
      <c r="A1634" s="7" t="s">
        <v>3260</v>
      </c>
      <c r="B1634" s="8"/>
      <c r="C1634" s="8">
        <v>73</v>
      </c>
    </row>
    <row r="1635" spans="1:3" x14ac:dyDescent="0.25">
      <c r="A1635" s="7" t="s">
        <v>2284</v>
      </c>
      <c r="B1635" s="8"/>
      <c r="C1635" s="8">
        <v>48</v>
      </c>
    </row>
    <row r="1636" spans="1:3" x14ac:dyDescent="0.25">
      <c r="A1636" s="7" t="s">
        <v>2301</v>
      </c>
      <c r="B1636" s="8"/>
      <c r="C1636" s="8">
        <v>7</v>
      </c>
    </row>
    <row r="1637" spans="1:3" x14ac:dyDescent="0.25">
      <c r="A1637" s="7" t="s">
        <v>1783</v>
      </c>
      <c r="B1637" s="8">
        <v>76</v>
      </c>
      <c r="C1637" s="8"/>
    </row>
    <row r="1638" spans="1:3" x14ac:dyDescent="0.25">
      <c r="A1638" s="7" t="s">
        <v>2519</v>
      </c>
      <c r="B1638" s="8">
        <v>4</v>
      </c>
      <c r="C1638" s="8"/>
    </row>
    <row r="1639" spans="1:3" x14ac:dyDescent="0.25">
      <c r="A1639" s="7" t="s">
        <v>1797</v>
      </c>
      <c r="B1639" s="8">
        <v>86</v>
      </c>
      <c r="C1639" s="8"/>
    </row>
    <row r="1640" spans="1:3" x14ac:dyDescent="0.25">
      <c r="A1640" s="7" t="s">
        <v>1645</v>
      </c>
      <c r="B1640" s="8"/>
      <c r="C1640" s="8">
        <v>128</v>
      </c>
    </row>
    <row r="1641" spans="1:3" x14ac:dyDescent="0.25">
      <c r="A1641" s="7" t="s">
        <v>550</v>
      </c>
      <c r="B1641" s="8">
        <v>8</v>
      </c>
      <c r="C1641" s="8"/>
    </row>
    <row r="1642" spans="1:3" x14ac:dyDescent="0.25">
      <c r="A1642" s="7" t="s">
        <v>3608</v>
      </c>
      <c r="B1642" s="8"/>
      <c r="C1642" s="8">
        <v>21</v>
      </c>
    </row>
    <row r="1643" spans="1:3" x14ac:dyDescent="0.25">
      <c r="A1643" s="7" t="s">
        <v>2010</v>
      </c>
      <c r="B1643" s="8"/>
      <c r="C1643" s="8">
        <v>398</v>
      </c>
    </row>
    <row r="1644" spans="1:3" x14ac:dyDescent="0.25">
      <c r="A1644" s="7" t="s">
        <v>1367</v>
      </c>
      <c r="B1644" s="8"/>
      <c r="C1644" s="8">
        <v>147</v>
      </c>
    </row>
    <row r="1645" spans="1:3" x14ac:dyDescent="0.25">
      <c r="A1645" s="7" t="s">
        <v>3281</v>
      </c>
      <c r="B1645" s="8"/>
      <c r="C1645" s="8">
        <v>47</v>
      </c>
    </row>
    <row r="1646" spans="1:3" x14ac:dyDescent="0.25">
      <c r="A1646" s="7" t="s">
        <v>1681</v>
      </c>
      <c r="B1646" s="8"/>
      <c r="C1646" s="8">
        <v>25</v>
      </c>
    </row>
    <row r="1647" spans="1:3" x14ac:dyDescent="0.25">
      <c r="A1647" s="7" t="s">
        <v>1099</v>
      </c>
      <c r="B1647" s="8">
        <v>22</v>
      </c>
      <c r="C1647" s="8"/>
    </row>
    <row r="1648" spans="1:3" x14ac:dyDescent="0.25">
      <c r="A1648" s="7" t="s">
        <v>1357</v>
      </c>
      <c r="B1648" s="8"/>
      <c r="C1648" s="8">
        <v>87</v>
      </c>
    </row>
    <row r="1649" spans="1:3" x14ac:dyDescent="0.25">
      <c r="A1649" s="7" t="s">
        <v>2453</v>
      </c>
      <c r="B1649" s="8"/>
      <c r="C1649" s="8">
        <v>15</v>
      </c>
    </row>
    <row r="1650" spans="1:3" x14ac:dyDescent="0.25">
      <c r="A1650" s="7" t="s">
        <v>2484</v>
      </c>
      <c r="B1650" s="8"/>
      <c r="C1650" s="8">
        <v>90</v>
      </c>
    </row>
    <row r="1651" spans="1:3" x14ac:dyDescent="0.25">
      <c r="A1651" s="7" t="s">
        <v>1621</v>
      </c>
      <c r="B1651" s="8"/>
      <c r="C1651" s="8">
        <v>17</v>
      </c>
    </row>
    <row r="1652" spans="1:3" x14ac:dyDescent="0.25">
      <c r="A1652" s="7" t="s">
        <v>1837</v>
      </c>
      <c r="B1652" s="8"/>
      <c r="C1652" s="8">
        <v>55</v>
      </c>
    </row>
    <row r="1653" spans="1:3" x14ac:dyDescent="0.25">
      <c r="A1653" s="7" t="s">
        <v>3064</v>
      </c>
      <c r="B1653" s="8">
        <v>72</v>
      </c>
      <c r="C1653" s="8"/>
    </row>
    <row r="1654" spans="1:3" x14ac:dyDescent="0.25">
      <c r="A1654" s="7" t="s">
        <v>2212</v>
      </c>
      <c r="B1654" s="8"/>
      <c r="C1654" s="8">
        <v>120</v>
      </c>
    </row>
    <row r="1655" spans="1:3" x14ac:dyDescent="0.25">
      <c r="A1655" s="7" t="s">
        <v>1902</v>
      </c>
      <c r="B1655" s="8">
        <v>25</v>
      </c>
      <c r="C1655" s="8"/>
    </row>
    <row r="1656" spans="1:3" x14ac:dyDescent="0.25">
      <c r="A1656" s="7" t="s">
        <v>592</v>
      </c>
      <c r="B1656" s="8">
        <v>2</v>
      </c>
      <c r="C1656" s="8"/>
    </row>
    <row r="1657" spans="1:3" x14ac:dyDescent="0.25">
      <c r="A1657" s="7" t="s">
        <v>2775</v>
      </c>
      <c r="B1657" s="8">
        <v>2</v>
      </c>
      <c r="C1657" s="8"/>
    </row>
    <row r="1658" spans="1:3" x14ac:dyDescent="0.25">
      <c r="A1658" s="7" t="s">
        <v>3112</v>
      </c>
      <c r="B1658" s="8">
        <v>9</v>
      </c>
      <c r="C1658" s="8"/>
    </row>
    <row r="1659" spans="1:3" x14ac:dyDescent="0.25">
      <c r="A1659" s="7" t="s">
        <v>988</v>
      </c>
      <c r="B1659" s="8">
        <v>41</v>
      </c>
      <c r="C1659" s="8"/>
    </row>
    <row r="1660" spans="1:3" x14ac:dyDescent="0.25">
      <c r="A1660" s="7" t="s">
        <v>826</v>
      </c>
      <c r="B1660" s="8"/>
      <c r="C1660" s="8">
        <v>99</v>
      </c>
    </row>
    <row r="1661" spans="1:3" x14ac:dyDescent="0.25">
      <c r="A1661" s="7" t="s">
        <v>70</v>
      </c>
      <c r="B1661" s="8"/>
      <c r="C1661" s="8">
        <v>36</v>
      </c>
    </row>
    <row r="1662" spans="1:3" x14ac:dyDescent="0.25">
      <c r="A1662" s="7" t="s">
        <v>3209</v>
      </c>
      <c r="B1662" s="8"/>
      <c r="C1662" s="8">
        <v>226</v>
      </c>
    </row>
    <row r="1663" spans="1:3" x14ac:dyDescent="0.25">
      <c r="A1663" s="7" t="s">
        <v>3340</v>
      </c>
      <c r="B1663" s="8"/>
      <c r="C1663" s="8">
        <v>38</v>
      </c>
    </row>
    <row r="1664" spans="1:3" x14ac:dyDescent="0.25">
      <c r="A1664" s="7" t="s">
        <v>2142</v>
      </c>
      <c r="B1664" s="8">
        <v>0</v>
      </c>
      <c r="C1664" s="8"/>
    </row>
    <row r="1665" spans="1:3" x14ac:dyDescent="0.25">
      <c r="A1665" s="7" t="s">
        <v>3472</v>
      </c>
      <c r="B1665" s="8"/>
      <c r="C1665" s="8">
        <v>33</v>
      </c>
    </row>
    <row r="1666" spans="1:3" x14ac:dyDescent="0.25">
      <c r="A1666" s="7" t="s">
        <v>2232</v>
      </c>
      <c r="B1666" s="8"/>
      <c r="C1666" s="8">
        <v>1113</v>
      </c>
    </row>
    <row r="1667" spans="1:3" x14ac:dyDescent="0.25">
      <c r="A1667" s="7" t="s">
        <v>1075</v>
      </c>
      <c r="B1667" s="8">
        <v>30</v>
      </c>
      <c r="C1667" s="8"/>
    </row>
    <row r="1668" spans="1:3" x14ac:dyDescent="0.25">
      <c r="A1668" s="7" t="s">
        <v>207</v>
      </c>
      <c r="B1668" s="8">
        <v>17</v>
      </c>
      <c r="C1668" s="8"/>
    </row>
    <row r="1669" spans="1:3" x14ac:dyDescent="0.25">
      <c r="A1669" s="7" t="s">
        <v>3437</v>
      </c>
      <c r="B1669" s="8"/>
      <c r="C1669" s="8">
        <v>14</v>
      </c>
    </row>
    <row r="1670" spans="1:3" x14ac:dyDescent="0.25">
      <c r="A1670" s="7" t="s">
        <v>975</v>
      </c>
      <c r="B1670" s="8">
        <v>3</v>
      </c>
      <c r="C1670" s="8"/>
    </row>
    <row r="1671" spans="1:3" x14ac:dyDescent="0.25">
      <c r="A1671" s="7" t="s">
        <v>3900</v>
      </c>
      <c r="B1671" s="8">
        <v>0</v>
      </c>
      <c r="C1671" s="8"/>
    </row>
    <row r="1672" spans="1:3" x14ac:dyDescent="0.25">
      <c r="A1672" s="7" t="s">
        <v>2048</v>
      </c>
      <c r="B1672" s="8"/>
      <c r="C1672" s="8">
        <v>443</v>
      </c>
    </row>
    <row r="1673" spans="1:3" x14ac:dyDescent="0.25">
      <c r="A1673" s="7" t="s">
        <v>54</v>
      </c>
      <c r="B1673" s="8"/>
      <c r="C1673" s="8">
        <v>52</v>
      </c>
    </row>
    <row r="1674" spans="1:3" x14ac:dyDescent="0.25">
      <c r="A1674" s="7" t="s">
        <v>281</v>
      </c>
      <c r="B1674" s="8"/>
      <c r="C1674" s="8">
        <v>2139</v>
      </c>
    </row>
    <row r="1675" spans="1:3" x14ac:dyDescent="0.25">
      <c r="A1675" s="7" t="s">
        <v>2328</v>
      </c>
      <c r="B1675" s="8"/>
      <c r="C1675" s="8">
        <v>3355</v>
      </c>
    </row>
    <row r="1676" spans="1:3" x14ac:dyDescent="0.25">
      <c r="A1676" s="7" t="s">
        <v>2726</v>
      </c>
      <c r="B1676" s="8"/>
      <c r="C1676" s="8">
        <v>404</v>
      </c>
    </row>
    <row r="1677" spans="1:3" x14ac:dyDescent="0.25">
      <c r="A1677" s="7" t="s">
        <v>1662</v>
      </c>
      <c r="B1677" s="8"/>
      <c r="C1677" s="8">
        <v>101</v>
      </c>
    </row>
    <row r="1678" spans="1:3" x14ac:dyDescent="0.25">
      <c r="A1678" s="7" t="s">
        <v>935</v>
      </c>
      <c r="B1678" s="8">
        <v>30</v>
      </c>
      <c r="C1678" s="8"/>
    </row>
    <row r="1679" spans="1:3" x14ac:dyDescent="0.25">
      <c r="A1679" s="7" t="s">
        <v>3668</v>
      </c>
      <c r="B1679" s="8"/>
      <c r="C1679" s="8">
        <v>40</v>
      </c>
    </row>
    <row r="1680" spans="1:3" x14ac:dyDescent="0.25">
      <c r="A1680" s="7" t="s">
        <v>2037</v>
      </c>
      <c r="B1680" s="8"/>
      <c r="C1680" s="8">
        <v>848</v>
      </c>
    </row>
    <row r="1681" spans="1:3" x14ac:dyDescent="0.25">
      <c r="A1681" s="7" t="s">
        <v>2593</v>
      </c>
      <c r="B1681" s="8">
        <v>0</v>
      </c>
      <c r="C1681" s="8"/>
    </row>
    <row r="1682" spans="1:3" x14ac:dyDescent="0.25">
      <c r="A1682" s="7" t="s">
        <v>4095</v>
      </c>
      <c r="B1682" s="8">
        <v>1</v>
      </c>
      <c r="C1682" s="8"/>
    </row>
    <row r="1683" spans="1:3" x14ac:dyDescent="0.25">
      <c r="A1683" s="7" t="s">
        <v>269</v>
      </c>
      <c r="B1683" s="8"/>
      <c r="C1683" s="8">
        <v>111</v>
      </c>
    </row>
    <row r="1684" spans="1:3" x14ac:dyDescent="0.25">
      <c r="A1684" s="7" t="s">
        <v>222</v>
      </c>
      <c r="B1684" s="8">
        <v>3</v>
      </c>
      <c r="C1684" s="8"/>
    </row>
    <row r="1685" spans="1:3" x14ac:dyDescent="0.25">
      <c r="A1685" s="7" t="s">
        <v>2197</v>
      </c>
      <c r="B1685" s="8"/>
      <c r="C1685" s="8">
        <v>234</v>
      </c>
    </row>
    <row r="1686" spans="1:3" x14ac:dyDescent="0.25">
      <c r="A1686" s="7" t="s">
        <v>1545</v>
      </c>
      <c r="B1686" s="8">
        <v>0</v>
      </c>
      <c r="C1686" s="8"/>
    </row>
    <row r="1687" spans="1:3" x14ac:dyDescent="0.25">
      <c r="A1687" s="7" t="s">
        <v>3717</v>
      </c>
      <c r="B1687" s="8"/>
      <c r="C1687" s="8">
        <v>40</v>
      </c>
    </row>
    <row r="1688" spans="1:3" x14ac:dyDescent="0.25">
      <c r="A1688" s="7" t="s">
        <v>186</v>
      </c>
      <c r="B1688" s="8">
        <v>2</v>
      </c>
      <c r="C1688" s="8"/>
    </row>
    <row r="1689" spans="1:3" x14ac:dyDescent="0.25">
      <c r="A1689" s="7" t="s">
        <v>2835</v>
      </c>
      <c r="B1689" s="8"/>
      <c r="C1689" s="8">
        <v>93</v>
      </c>
    </row>
    <row r="1690" spans="1:3" x14ac:dyDescent="0.25">
      <c r="A1690" s="7" t="s">
        <v>549</v>
      </c>
      <c r="B1690" s="8">
        <v>1</v>
      </c>
      <c r="C1690" s="8"/>
    </row>
    <row r="1691" spans="1:3" x14ac:dyDescent="0.25">
      <c r="A1691" s="7" t="s">
        <v>3096</v>
      </c>
      <c r="B1691" s="8">
        <v>14</v>
      </c>
      <c r="C1691" s="8"/>
    </row>
    <row r="1692" spans="1:3" x14ac:dyDescent="0.25">
      <c r="A1692" s="7" t="s">
        <v>2545</v>
      </c>
      <c r="B1692" s="8"/>
      <c r="C1692" s="8">
        <v>61</v>
      </c>
    </row>
    <row r="1693" spans="1:3" x14ac:dyDescent="0.25">
      <c r="A1693" s="7" t="s">
        <v>323</v>
      </c>
      <c r="B1693" s="8"/>
      <c r="C1693" s="8">
        <v>186</v>
      </c>
    </row>
    <row r="1694" spans="1:3" x14ac:dyDescent="0.25">
      <c r="A1694" s="7" t="s">
        <v>1039</v>
      </c>
      <c r="B1694" s="8"/>
      <c r="C1694" s="8">
        <v>61</v>
      </c>
    </row>
    <row r="1695" spans="1:3" x14ac:dyDescent="0.25">
      <c r="A1695" s="7" t="s">
        <v>2138</v>
      </c>
      <c r="B1695" s="8">
        <v>534</v>
      </c>
      <c r="C1695" s="8"/>
    </row>
    <row r="1696" spans="1:3" x14ac:dyDescent="0.25">
      <c r="A1696" s="7" t="s">
        <v>2187</v>
      </c>
      <c r="B1696" s="8"/>
      <c r="C1696" s="8">
        <v>392</v>
      </c>
    </row>
    <row r="1697" spans="1:3" x14ac:dyDescent="0.25">
      <c r="A1697" s="7" t="s">
        <v>3730</v>
      </c>
      <c r="B1697" s="8">
        <v>0</v>
      </c>
      <c r="C1697" s="8"/>
    </row>
    <row r="1698" spans="1:3" x14ac:dyDescent="0.25">
      <c r="A1698" s="7" t="s">
        <v>3259</v>
      </c>
      <c r="B1698" s="8"/>
      <c r="C1698" s="8">
        <v>97</v>
      </c>
    </row>
    <row r="1699" spans="1:3" x14ac:dyDescent="0.25">
      <c r="A1699" s="7" t="s">
        <v>2601</v>
      </c>
      <c r="B1699" s="8"/>
      <c r="C1699" s="8">
        <v>151</v>
      </c>
    </row>
    <row r="1700" spans="1:3" x14ac:dyDescent="0.25">
      <c r="A1700" s="7" t="s">
        <v>2117</v>
      </c>
      <c r="B1700" s="8"/>
      <c r="C1700" s="8">
        <v>92</v>
      </c>
    </row>
    <row r="1701" spans="1:3" x14ac:dyDescent="0.25">
      <c r="A1701" s="7" t="s">
        <v>2106</v>
      </c>
      <c r="B1701" s="8"/>
      <c r="C1701" s="8">
        <v>99</v>
      </c>
    </row>
    <row r="1702" spans="1:3" x14ac:dyDescent="0.25">
      <c r="A1702" s="7" t="s">
        <v>1857</v>
      </c>
      <c r="B1702" s="8"/>
      <c r="C1702" s="8">
        <v>38</v>
      </c>
    </row>
    <row r="1703" spans="1:3" x14ac:dyDescent="0.25">
      <c r="A1703" s="7" t="s">
        <v>434</v>
      </c>
      <c r="B1703" s="8">
        <v>0</v>
      </c>
      <c r="C1703" s="8"/>
    </row>
    <row r="1704" spans="1:3" x14ac:dyDescent="0.25">
      <c r="A1704" s="7" t="s">
        <v>1414</v>
      </c>
      <c r="B1704" s="8">
        <v>1</v>
      </c>
      <c r="C1704" s="8"/>
    </row>
    <row r="1705" spans="1:3" x14ac:dyDescent="0.25">
      <c r="A1705" s="7" t="s">
        <v>2166</v>
      </c>
      <c r="B1705" s="8"/>
      <c r="C1705" s="8">
        <v>117</v>
      </c>
    </row>
    <row r="1706" spans="1:3" x14ac:dyDescent="0.25">
      <c r="A1706" s="7" t="s">
        <v>2874</v>
      </c>
      <c r="B1706" s="8">
        <v>3</v>
      </c>
      <c r="C1706" s="8"/>
    </row>
    <row r="1707" spans="1:3" x14ac:dyDescent="0.25">
      <c r="A1707" s="7" t="s">
        <v>2970</v>
      </c>
      <c r="B1707" s="8"/>
      <c r="C1707" s="8">
        <v>91</v>
      </c>
    </row>
    <row r="1708" spans="1:3" x14ac:dyDescent="0.25">
      <c r="A1708" s="7" t="s">
        <v>2761</v>
      </c>
      <c r="B1708" s="8">
        <v>4</v>
      </c>
      <c r="C1708" s="8"/>
    </row>
    <row r="1709" spans="1:3" x14ac:dyDescent="0.25">
      <c r="A1709" s="7" t="s">
        <v>247</v>
      </c>
      <c r="B1709" s="8"/>
      <c r="C1709" s="8">
        <v>223</v>
      </c>
    </row>
    <row r="1710" spans="1:3" x14ac:dyDescent="0.25">
      <c r="A1710" s="7" t="s">
        <v>1920</v>
      </c>
      <c r="B1710" s="8">
        <v>8</v>
      </c>
      <c r="C1710" s="8"/>
    </row>
    <row r="1711" spans="1:3" x14ac:dyDescent="0.25">
      <c r="A1711" s="7" t="s">
        <v>949</v>
      </c>
      <c r="B1711" s="8">
        <v>8</v>
      </c>
      <c r="C1711" s="8"/>
    </row>
    <row r="1712" spans="1:3" x14ac:dyDescent="0.25">
      <c r="A1712" s="7" t="s">
        <v>1933</v>
      </c>
      <c r="B1712" s="8"/>
      <c r="C1712" s="8">
        <v>80</v>
      </c>
    </row>
    <row r="1713" spans="1:3" x14ac:dyDescent="0.25">
      <c r="A1713" s="7" t="s">
        <v>2122</v>
      </c>
      <c r="B1713" s="8">
        <v>10</v>
      </c>
      <c r="C1713" s="8"/>
    </row>
    <row r="1714" spans="1:3" x14ac:dyDescent="0.25">
      <c r="A1714" s="7" t="s">
        <v>226</v>
      </c>
      <c r="B1714" s="8">
        <v>0</v>
      </c>
      <c r="C1714" s="8"/>
    </row>
    <row r="1715" spans="1:3" x14ac:dyDescent="0.25">
      <c r="A1715" s="7" t="s">
        <v>1078</v>
      </c>
      <c r="B1715" s="8">
        <v>167</v>
      </c>
      <c r="C1715" s="8"/>
    </row>
    <row r="1716" spans="1:3" x14ac:dyDescent="0.25">
      <c r="A1716" s="7" t="s">
        <v>2193</v>
      </c>
      <c r="B1716" s="8"/>
      <c r="C1716" s="8">
        <v>3238</v>
      </c>
    </row>
    <row r="1717" spans="1:3" x14ac:dyDescent="0.25">
      <c r="A1717" s="7" t="s">
        <v>3665</v>
      </c>
      <c r="B1717" s="8"/>
      <c r="C1717" s="8">
        <v>28</v>
      </c>
    </row>
    <row r="1718" spans="1:3" x14ac:dyDescent="0.25">
      <c r="A1718" s="7" t="s">
        <v>1038</v>
      </c>
      <c r="B1718" s="8"/>
      <c r="C1718" s="8">
        <v>21</v>
      </c>
    </row>
    <row r="1719" spans="1:3" x14ac:dyDescent="0.25">
      <c r="A1719" s="7" t="s">
        <v>3041</v>
      </c>
      <c r="B1719" s="8"/>
      <c r="C1719" s="8">
        <v>95</v>
      </c>
    </row>
    <row r="1720" spans="1:3" x14ac:dyDescent="0.25">
      <c r="A1720" s="7" t="s">
        <v>254</v>
      </c>
      <c r="B1720" s="8"/>
      <c r="C1720" s="8">
        <v>7</v>
      </c>
    </row>
    <row r="1721" spans="1:3" x14ac:dyDescent="0.25">
      <c r="A1721" s="7" t="s">
        <v>1736</v>
      </c>
      <c r="B1721" s="8">
        <v>2</v>
      </c>
      <c r="C1721" s="8"/>
    </row>
    <row r="1722" spans="1:3" x14ac:dyDescent="0.25">
      <c r="A1722" s="7" t="s">
        <v>2524</v>
      </c>
      <c r="B1722" s="8"/>
      <c r="C1722" s="8">
        <v>43</v>
      </c>
    </row>
    <row r="1723" spans="1:3" x14ac:dyDescent="0.25">
      <c r="A1723" s="7" t="s">
        <v>2922</v>
      </c>
      <c r="B1723" s="8"/>
      <c r="C1723" s="8">
        <v>6</v>
      </c>
    </row>
    <row r="1724" spans="1:3" x14ac:dyDescent="0.25">
      <c r="A1724" s="7" t="s">
        <v>116</v>
      </c>
      <c r="B1724" s="8"/>
      <c r="C1724" s="8">
        <v>35</v>
      </c>
    </row>
    <row r="1725" spans="1:3" x14ac:dyDescent="0.25">
      <c r="A1725" s="7" t="s">
        <v>2206</v>
      </c>
      <c r="B1725" s="8"/>
      <c r="C1725" s="8">
        <v>27</v>
      </c>
    </row>
    <row r="1726" spans="1:3" x14ac:dyDescent="0.25">
      <c r="A1726" s="7" t="s">
        <v>832</v>
      </c>
      <c r="B1726" s="8"/>
      <c r="C1726" s="8">
        <v>20</v>
      </c>
    </row>
    <row r="1727" spans="1:3" x14ac:dyDescent="0.25">
      <c r="A1727" s="7" t="s">
        <v>3059</v>
      </c>
      <c r="B1727" s="8">
        <v>11</v>
      </c>
      <c r="C1727" s="8"/>
    </row>
    <row r="1728" spans="1:3" x14ac:dyDescent="0.25">
      <c r="A1728" s="7" t="s">
        <v>3016</v>
      </c>
      <c r="B1728" s="8"/>
      <c r="C1728" s="8">
        <v>36</v>
      </c>
    </row>
    <row r="1729" spans="1:3" x14ac:dyDescent="0.25">
      <c r="A1729" s="7" t="s">
        <v>1173</v>
      </c>
      <c r="B1729" s="8">
        <v>0</v>
      </c>
      <c r="C1729" s="8"/>
    </row>
    <row r="1730" spans="1:3" x14ac:dyDescent="0.25">
      <c r="A1730" s="7" t="s">
        <v>900</v>
      </c>
      <c r="B1730" s="8">
        <v>8</v>
      </c>
      <c r="C1730" s="8"/>
    </row>
    <row r="1731" spans="1:3" x14ac:dyDescent="0.25">
      <c r="A1731" s="7" t="s">
        <v>3558</v>
      </c>
      <c r="B1731" s="8"/>
      <c r="C1731" s="8">
        <v>24</v>
      </c>
    </row>
    <row r="1732" spans="1:3" x14ac:dyDescent="0.25">
      <c r="A1732" s="7" t="s">
        <v>2331</v>
      </c>
      <c r="B1732" s="8"/>
      <c r="C1732" s="8">
        <v>163</v>
      </c>
    </row>
    <row r="1733" spans="1:3" x14ac:dyDescent="0.25">
      <c r="A1733" s="7" t="s">
        <v>2989</v>
      </c>
      <c r="B1733" s="8"/>
      <c r="C1733" s="8">
        <v>364</v>
      </c>
    </row>
    <row r="1734" spans="1:3" x14ac:dyDescent="0.25">
      <c r="A1734" s="7" t="s">
        <v>2493</v>
      </c>
      <c r="B1734" s="8"/>
      <c r="C1734" s="8">
        <v>259</v>
      </c>
    </row>
    <row r="1735" spans="1:3" x14ac:dyDescent="0.25">
      <c r="A1735" s="7" t="s">
        <v>1585</v>
      </c>
      <c r="B1735" s="8">
        <v>0</v>
      </c>
      <c r="C1735" s="8"/>
    </row>
    <row r="1736" spans="1:3" x14ac:dyDescent="0.25">
      <c r="A1736" s="7" t="s">
        <v>1480</v>
      </c>
      <c r="B1736" s="8"/>
      <c r="C1736" s="8">
        <v>71</v>
      </c>
    </row>
    <row r="1737" spans="1:3" x14ac:dyDescent="0.25">
      <c r="A1737" s="7" t="s">
        <v>3845</v>
      </c>
      <c r="B1737" s="8">
        <v>43</v>
      </c>
      <c r="C1737" s="8"/>
    </row>
    <row r="1738" spans="1:3" x14ac:dyDescent="0.25">
      <c r="A1738" s="7" t="s">
        <v>172</v>
      </c>
      <c r="B1738" s="8">
        <v>10</v>
      </c>
      <c r="C1738" s="8"/>
    </row>
    <row r="1739" spans="1:3" x14ac:dyDescent="0.25">
      <c r="A1739" s="7" t="s">
        <v>2282</v>
      </c>
      <c r="B1739" s="8"/>
      <c r="C1739" s="8">
        <v>11</v>
      </c>
    </row>
    <row r="1740" spans="1:3" x14ac:dyDescent="0.25">
      <c r="A1740" s="7" t="s">
        <v>801</v>
      </c>
      <c r="B1740" s="8"/>
      <c r="C1740" s="8">
        <v>56</v>
      </c>
    </row>
    <row r="1741" spans="1:3" x14ac:dyDescent="0.25">
      <c r="A1741" s="7" t="s">
        <v>3401</v>
      </c>
      <c r="B1741" s="8"/>
      <c r="C1741" s="8">
        <v>165</v>
      </c>
    </row>
    <row r="1742" spans="1:3" x14ac:dyDescent="0.25">
      <c r="A1742" s="7" t="s">
        <v>3386</v>
      </c>
      <c r="B1742" s="8"/>
      <c r="C1742" s="8">
        <v>35</v>
      </c>
    </row>
    <row r="1743" spans="1:3" x14ac:dyDescent="0.25">
      <c r="A1743" s="7" t="s">
        <v>1814</v>
      </c>
      <c r="B1743" s="8">
        <v>0</v>
      </c>
      <c r="C1743" s="8"/>
    </row>
    <row r="1744" spans="1:3" x14ac:dyDescent="0.25">
      <c r="A1744" s="7" t="s">
        <v>3572</v>
      </c>
      <c r="B1744" s="8"/>
      <c r="C1744" s="8">
        <v>78</v>
      </c>
    </row>
    <row r="1745" spans="1:3" x14ac:dyDescent="0.25">
      <c r="A1745" s="7" t="s">
        <v>4094</v>
      </c>
      <c r="B1745" s="8">
        <v>0</v>
      </c>
      <c r="C1745" s="8"/>
    </row>
    <row r="1746" spans="1:3" x14ac:dyDescent="0.25">
      <c r="A1746" s="7" t="s">
        <v>23</v>
      </c>
      <c r="B1746" s="8"/>
      <c r="C1746" s="8">
        <v>101</v>
      </c>
    </row>
    <row r="1747" spans="1:3" x14ac:dyDescent="0.25">
      <c r="A1747" s="7" t="s">
        <v>203</v>
      </c>
      <c r="B1747" s="8">
        <v>7</v>
      </c>
      <c r="C1747" s="8"/>
    </row>
    <row r="1748" spans="1:3" x14ac:dyDescent="0.25">
      <c r="A1748" s="7" t="s">
        <v>1997</v>
      </c>
      <c r="B1748" s="8">
        <v>0</v>
      </c>
      <c r="C1748" s="8"/>
    </row>
    <row r="1749" spans="1:3" x14ac:dyDescent="0.25">
      <c r="A1749" s="7" t="s">
        <v>690</v>
      </c>
      <c r="B1749" s="8">
        <v>336</v>
      </c>
      <c r="C1749" s="8"/>
    </row>
    <row r="1750" spans="1:3" x14ac:dyDescent="0.25">
      <c r="A1750" s="7" t="s">
        <v>881</v>
      </c>
      <c r="B1750" s="8">
        <v>8</v>
      </c>
      <c r="C1750" s="8"/>
    </row>
    <row r="1751" spans="1:3" x14ac:dyDescent="0.25">
      <c r="A1751" s="7" t="s">
        <v>2094</v>
      </c>
      <c r="B1751" s="8"/>
      <c r="C1751" s="8">
        <v>23</v>
      </c>
    </row>
    <row r="1752" spans="1:3" x14ac:dyDescent="0.25">
      <c r="A1752" s="7" t="s">
        <v>547</v>
      </c>
      <c r="B1752" s="8">
        <v>2</v>
      </c>
      <c r="C1752" s="8"/>
    </row>
    <row r="1753" spans="1:3" x14ac:dyDescent="0.25">
      <c r="A1753" s="7" t="s">
        <v>395</v>
      </c>
      <c r="B1753" s="8"/>
      <c r="C1753" s="8">
        <v>50</v>
      </c>
    </row>
    <row r="1754" spans="1:3" x14ac:dyDescent="0.25">
      <c r="A1754" s="7" t="s">
        <v>1974</v>
      </c>
      <c r="B1754" s="8"/>
      <c r="C1754" s="8">
        <v>2051</v>
      </c>
    </row>
    <row r="1755" spans="1:3" x14ac:dyDescent="0.25">
      <c r="A1755" s="7" t="s">
        <v>2065</v>
      </c>
      <c r="B1755" s="8"/>
      <c r="C1755" s="8">
        <v>5812</v>
      </c>
    </row>
    <row r="1756" spans="1:3" x14ac:dyDescent="0.25">
      <c r="A1756" s="7" t="s">
        <v>2185</v>
      </c>
      <c r="B1756" s="8"/>
      <c r="C1756" s="8">
        <v>266</v>
      </c>
    </row>
    <row r="1757" spans="1:3" x14ac:dyDescent="0.25">
      <c r="A1757" s="7" t="s">
        <v>212</v>
      </c>
      <c r="B1757" s="8">
        <v>33</v>
      </c>
      <c r="C1757" s="8"/>
    </row>
    <row r="1758" spans="1:3" x14ac:dyDescent="0.25">
      <c r="A1758" s="7" t="s">
        <v>3043</v>
      </c>
      <c r="B1758" s="8"/>
      <c r="C1758" s="8">
        <v>128</v>
      </c>
    </row>
    <row r="1759" spans="1:3" x14ac:dyDescent="0.25">
      <c r="A1759" s="7" t="s">
        <v>2425</v>
      </c>
      <c r="B1759" s="8">
        <v>9</v>
      </c>
      <c r="C1759" s="8"/>
    </row>
    <row r="1760" spans="1:3" x14ac:dyDescent="0.25">
      <c r="A1760" s="7" t="s">
        <v>4023</v>
      </c>
      <c r="B1760" s="8">
        <v>7</v>
      </c>
      <c r="C1760" s="8"/>
    </row>
    <row r="1761" spans="1:3" x14ac:dyDescent="0.25">
      <c r="A1761" s="7" t="s">
        <v>1892</v>
      </c>
      <c r="B1761" s="8"/>
      <c r="C1761" s="8">
        <v>120</v>
      </c>
    </row>
    <row r="1762" spans="1:3" x14ac:dyDescent="0.25">
      <c r="A1762" s="7" t="s">
        <v>586</v>
      </c>
      <c r="B1762" s="8">
        <v>0</v>
      </c>
      <c r="C1762" s="8"/>
    </row>
    <row r="1763" spans="1:3" x14ac:dyDescent="0.25">
      <c r="A1763" s="7" t="s">
        <v>2032</v>
      </c>
      <c r="B1763" s="8"/>
      <c r="C1763" s="8">
        <v>508</v>
      </c>
    </row>
    <row r="1764" spans="1:3" x14ac:dyDescent="0.25">
      <c r="A1764" s="7" t="s">
        <v>1032</v>
      </c>
      <c r="B1764" s="8"/>
      <c r="C1764" s="8">
        <v>99</v>
      </c>
    </row>
    <row r="1765" spans="1:3" x14ac:dyDescent="0.25">
      <c r="A1765" s="7" t="s">
        <v>2891</v>
      </c>
      <c r="B1765" s="8">
        <v>10</v>
      </c>
      <c r="C1765" s="8"/>
    </row>
    <row r="1766" spans="1:3" x14ac:dyDescent="0.25">
      <c r="A1766" s="7" t="s">
        <v>1908</v>
      </c>
      <c r="B1766" s="8">
        <v>4</v>
      </c>
      <c r="C1766" s="8"/>
    </row>
    <row r="1767" spans="1:3" x14ac:dyDescent="0.25">
      <c r="A1767" s="7" t="s">
        <v>429</v>
      </c>
      <c r="B1767" s="8">
        <v>13</v>
      </c>
      <c r="C1767" s="8"/>
    </row>
    <row r="1768" spans="1:3" x14ac:dyDescent="0.25">
      <c r="A1768" s="7" t="s">
        <v>2231</v>
      </c>
      <c r="B1768" s="8"/>
      <c r="C1768" s="8">
        <v>498</v>
      </c>
    </row>
    <row r="1769" spans="1:3" x14ac:dyDescent="0.25">
      <c r="A1769" s="7" t="s">
        <v>460</v>
      </c>
      <c r="B1769" s="8">
        <v>1</v>
      </c>
      <c r="C1769" s="8"/>
    </row>
    <row r="1770" spans="1:3" x14ac:dyDescent="0.25">
      <c r="A1770" s="7" t="s">
        <v>2090</v>
      </c>
      <c r="B1770" s="8"/>
      <c r="C1770" s="8">
        <v>62</v>
      </c>
    </row>
    <row r="1771" spans="1:3" x14ac:dyDescent="0.25">
      <c r="A1771" s="7" t="s">
        <v>2907</v>
      </c>
      <c r="B1771" s="8">
        <v>2</v>
      </c>
      <c r="C1771" s="8"/>
    </row>
    <row r="1772" spans="1:3" x14ac:dyDescent="0.25">
      <c r="A1772" s="7" t="s">
        <v>1910</v>
      </c>
      <c r="B1772" s="8">
        <v>38</v>
      </c>
      <c r="C1772" s="8"/>
    </row>
    <row r="1773" spans="1:3" x14ac:dyDescent="0.25">
      <c r="A1773" s="7" t="s">
        <v>3751</v>
      </c>
      <c r="B1773" s="8"/>
      <c r="C1773" s="8">
        <v>27</v>
      </c>
    </row>
    <row r="1774" spans="1:3" x14ac:dyDescent="0.25">
      <c r="A1774" s="7" t="s">
        <v>1890</v>
      </c>
      <c r="B1774" s="8"/>
      <c r="C1774" s="8">
        <v>44</v>
      </c>
    </row>
    <row r="1775" spans="1:3" x14ac:dyDescent="0.25">
      <c r="A1775" s="7" t="s">
        <v>1586</v>
      </c>
      <c r="B1775" s="8">
        <v>12</v>
      </c>
      <c r="C1775" s="8"/>
    </row>
    <row r="1776" spans="1:3" x14ac:dyDescent="0.25">
      <c r="A1776" s="7" t="s">
        <v>4090</v>
      </c>
      <c r="B1776" s="8">
        <v>8</v>
      </c>
      <c r="C1776" s="8"/>
    </row>
    <row r="1777" spans="1:3" x14ac:dyDescent="0.25">
      <c r="A1777" s="7" t="s">
        <v>870</v>
      </c>
      <c r="B1777" s="8">
        <v>3</v>
      </c>
      <c r="C1777" s="8"/>
    </row>
    <row r="1778" spans="1:3" x14ac:dyDescent="0.25">
      <c r="A1778" s="7" t="s">
        <v>1794</v>
      </c>
      <c r="B1778" s="8">
        <v>2</v>
      </c>
      <c r="C1778" s="8"/>
    </row>
    <row r="1779" spans="1:3" x14ac:dyDescent="0.25">
      <c r="A1779" s="7" t="s">
        <v>332</v>
      </c>
      <c r="B1779" s="8"/>
      <c r="C1779" s="8">
        <v>438</v>
      </c>
    </row>
    <row r="1780" spans="1:3" x14ac:dyDescent="0.25">
      <c r="A1780" s="7" t="s">
        <v>3677</v>
      </c>
      <c r="B1780" s="8"/>
      <c r="C1780" s="8">
        <v>34</v>
      </c>
    </row>
    <row r="1781" spans="1:3" x14ac:dyDescent="0.25">
      <c r="A1781" s="7" t="s">
        <v>2416</v>
      </c>
      <c r="B1781" s="8">
        <v>6</v>
      </c>
      <c r="C1781" s="8"/>
    </row>
    <row r="1782" spans="1:3" x14ac:dyDescent="0.25">
      <c r="A1782" s="7" t="s">
        <v>3430</v>
      </c>
      <c r="B1782" s="8"/>
      <c r="C1782" s="8">
        <v>21</v>
      </c>
    </row>
    <row r="1783" spans="1:3" x14ac:dyDescent="0.25">
      <c r="A1783" s="7" t="s">
        <v>3551</v>
      </c>
      <c r="B1783" s="8"/>
      <c r="C1783" s="8">
        <v>20</v>
      </c>
    </row>
    <row r="1784" spans="1:3" x14ac:dyDescent="0.25">
      <c r="A1784" s="7" t="s">
        <v>2050</v>
      </c>
      <c r="B1784" s="8"/>
      <c r="C1784" s="8">
        <v>742</v>
      </c>
    </row>
    <row r="1785" spans="1:3" x14ac:dyDescent="0.25">
      <c r="A1785" s="7" t="s">
        <v>76</v>
      </c>
      <c r="B1785" s="8"/>
      <c r="C1785" s="8">
        <v>29</v>
      </c>
    </row>
    <row r="1786" spans="1:3" x14ac:dyDescent="0.25">
      <c r="A1786" s="7" t="s">
        <v>2511</v>
      </c>
      <c r="B1786" s="8">
        <v>0</v>
      </c>
      <c r="C1786" s="8"/>
    </row>
    <row r="1787" spans="1:3" x14ac:dyDescent="0.25">
      <c r="A1787" s="7" t="s">
        <v>1092</v>
      </c>
      <c r="B1787" s="8">
        <v>2</v>
      </c>
      <c r="C1787" s="8"/>
    </row>
    <row r="1788" spans="1:3" x14ac:dyDescent="0.25">
      <c r="A1788" s="7" t="s">
        <v>2414</v>
      </c>
      <c r="B1788" s="8">
        <v>3</v>
      </c>
      <c r="C1788" s="8"/>
    </row>
    <row r="1789" spans="1:3" x14ac:dyDescent="0.25">
      <c r="A1789" s="7" t="s">
        <v>1983</v>
      </c>
      <c r="B1789" s="8">
        <v>0</v>
      </c>
      <c r="C1789" s="8"/>
    </row>
    <row r="1790" spans="1:3" x14ac:dyDescent="0.25">
      <c r="A1790" s="7" t="s">
        <v>3218</v>
      </c>
      <c r="B1790" s="8"/>
      <c r="C1790" s="8">
        <v>184</v>
      </c>
    </row>
    <row r="1791" spans="1:3" x14ac:dyDescent="0.25">
      <c r="A1791" s="7" t="s">
        <v>4091</v>
      </c>
      <c r="B1791" s="8">
        <v>1</v>
      </c>
      <c r="C1791" s="8"/>
    </row>
    <row r="1792" spans="1:3" x14ac:dyDescent="0.25">
      <c r="A1792" s="7" t="s">
        <v>3397</v>
      </c>
      <c r="B1792" s="8"/>
      <c r="C1792" s="8">
        <v>65</v>
      </c>
    </row>
    <row r="1793" spans="1:3" x14ac:dyDescent="0.25">
      <c r="A1793" s="7" t="s">
        <v>2857</v>
      </c>
      <c r="B1793" s="8">
        <v>15</v>
      </c>
      <c r="C1793" s="8"/>
    </row>
    <row r="1794" spans="1:3" x14ac:dyDescent="0.25">
      <c r="A1794" s="7" t="s">
        <v>828</v>
      </c>
      <c r="B1794" s="8"/>
      <c r="C1794" s="8">
        <v>11</v>
      </c>
    </row>
    <row r="1795" spans="1:3" x14ac:dyDescent="0.25">
      <c r="A1795" s="7" t="s">
        <v>453</v>
      </c>
      <c r="B1795" s="8">
        <v>12</v>
      </c>
      <c r="C1795" s="8"/>
    </row>
    <row r="1796" spans="1:3" x14ac:dyDescent="0.25">
      <c r="A1796" s="7" t="s">
        <v>108</v>
      </c>
      <c r="B1796" s="8"/>
      <c r="C1796" s="8">
        <v>27</v>
      </c>
    </row>
    <row r="1797" spans="1:3" x14ac:dyDescent="0.25">
      <c r="A1797" s="7" t="s">
        <v>2872</v>
      </c>
      <c r="B1797" s="8">
        <v>0</v>
      </c>
      <c r="C1797" s="8"/>
    </row>
    <row r="1798" spans="1:3" x14ac:dyDescent="0.25">
      <c r="A1798" s="7" t="s">
        <v>3431</v>
      </c>
      <c r="B1798" s="8"/>
      <c r="C1798" s="8">
        <v>42</v>
      </c>
    </row>
    <row r="1799" spans="1:3" x14ac:dyDescent="0.25">
      <c r="A1799" s="7" t="s">
        <v>327</v>
      </c>
      <c r="B1799" s="8"/>
      <c r="C1799" s="8">
        <v>1151</v>
      </c>
    </row>
    <row r="1800" spans="1:3" x14ac:dyDescent="0.25">
      <c r="A1800" s="7" t="s">
        <v>3448</v>
      </c>
      <c r="B1800" s="8"/>
      <c r="C1800" s="8">
        <v>20</v>
      </c>
    </row>
    <row r="1801" spans="1:3" x14ac:dyDescent="0.25">
      <c r="A1801" s="7" t="s">
        <v>1985</v>
      </c>
      <c r="B1801" s="8">
        <v>7</v>
      </c>
      <c r="C1801" s="8"/>
    </row>
    <row r="1802" spans="1:3" x14ac:dyDescent="0.25">
      <c r="A1802" s="7" t="s">
        <v>812</v>
      </c>
      <c r="B1802" s="8"/>
      <c r="C1802" s="8">
        <v>12</v>
      </c>
    </row>
    <row r="1803" spans="1:3" x14ac:dyDescent="0.25">
      <c r="A1803" s="7" t="s">
        <v>1751</v>
      </c>
      <c r="B1803" s="8"/>
      <c r="C1803" s="8">
        <v>125</v>
      </c>
    </row>
    <row r="1804" spans="1:3" x14ac:dyDescent="0.25">
      <c r="A1804" s="7" t="s">
        <v>3316</v>
      </c>
      <c r="B1804" s="8"/>
      <c r="C1804" s="8">
        <v>125</v>
      </c>
    </row>
    <row r="1805" spans="1:3" x14ac:dyDescent="0.25">
      <c r="A1805" s="7" t="s">
        <v>4004</v>
      </c>
      <c r="B1805" s="8">
        <v>4</v>
      </c>
      <c r="C1805" s="8"/>
    </row>
    <row r="1806" spans="1:3" x14ac:dyDescent="0.25">
      <c r="A1806" s="7" t="s">
        <v>1641</v>
      </c>
      <c r="B1806" s="8"/>
      <c r="C1806" s="8">
        <v>17</v>
      </c>
    </row>
    <row r="1807" spans="1:3" x14ac:dyDescent="0.25">
      <c r="A1807" s="7" t="s">
        <v>2021</v>
      </c>
      <c r="B1807" s="8"/>
      <c r="C1807" s="8">
        <v>122</v>
      </c>
    </row>
    <row r="1808" spans="1:3" x14ac:dyDescent="0.25">
      <c r="A1808" s="7" t="s">
        <v>1923</v>
      </c>
      <c r="B1808" s="8"/>
      <c r="C1808" s="8">
        <v>64</v>
      </c>
    </row>
    <row r="1809" spans="1:3" x14ac:dyDescent="0.25">
      <c r="A1809" s="7" t="s">
        <v>2739</v>
      </c>
      <c r="B1809" s="8"/>
      <c r="C1809" s="8">
        <v>191</v>
      </c>
    </row>
    <row r="1810" spans="1:3" x14ac:dyDescent="0.25">
      <c r="A1810" s="7" t="s">
        <v>1559</v>
      </c>
      <c r="B1810" s="8">
        <v>3</v>
      </c>
      <c r="C1810" s="8"/>
    </row>
    <row r="1811" spans="1:3" x14ac:dyDescent="0.25">
      <c r="A1811" s="7" t="s">
        <v>3755</v>
      </c>
      <c r="B1811" s="8"/>
      <c r="C1811" s="8">
        <v>26</v>
      </c>
    </row>
    <row r="1812" spans="1:3" x14ac:dyDescent="0.25">
      <c r="A1812" s="7" t="s">
        <v>386</v>
      </c>
      <c r="B1812" s="8"/>
      <c r="C1812" s="8">
        <v>237</v>
      </c>
    </row>
    <row r="1813" spans="1:3" x14ac:dyDescent="0.25">
      <c r="A1813" s="7" t="s">
        <v>1672</v>
      </c>
      <c r="B1813" s="8"/>
      <c r="C1813" s="8">
        <v>77</v>
      </c>
    </row>
    <row r="1814" spans="1:3" x14ac:dyDescent="0.25">
      <c r="A1814" s="7" t="s">
        <v>660</v>
      </c>
      <c r="B1814" s="8"/>
      <c r="C1814" s="8">
        <v>21</v>
      </c>
    </row>
    <row r="1815" spans="1:3" x14ac:dyDescent="0.25">
      <c r="A1815" s="7" t="s">
        <v>710</v>
      </c>
      <c r="B1815" s="8">
        <v>2</v>
      </c>
      <c r="C1815" s="8"/>
    </row>
    <row r="1816" spans="1:3" x14ac:dyDescent="0.25">
      <c r="A1816" s="7" t="s">
        <v>2030</v>
      </c>
      <c r="B1816" s="8"/>
      <c r="C1816" s="8">
        <v>94</v>
      </c>
    </row>
    <row r="1817" spans="1:3" x14ac:dyDescent="0.25">
      <c r="A1817" s="7" t="s">
        <v>2068</v>
      </c>
      <c r="B1817" s="8"/>
      <c r="C1817" s="8">
        <v>10</v>
      </c>
    </row>
    <row r="1818" spans="1:3" x14ac:dyDescent="0.25">
      <c r="A1818" s="7" t="s">
        <v>2514</v>
      </c>
      <c r="B1818" s="8">
        <v>4</v>
      </c>
      <c r="C1818" s="8"/>
    </row>
    <row r="1819" spans="1:3" x14ac:dyDescent="0.25">
      <c r="A1819" s="7" t="s">
        <v>798</v>
      </c>
      <c r="B1819" s="8"/>
      <c r="C1819" s="8">
        <v>71</v>
      </c>
    </row>
    <row r="1820" spans="1:3" x14ac:dyDescent="0.25">
      <c r="A1820" s="7" t="s">
        <v>663</v>
      </c>
      <c r="B1820" s="8">
        <v>4</v>
      </c>
      <c r="C1820" s="8"/>
    </row>
    <row r="1821" spans="1:3" x14ac:dyDescent="0.25">
      <c r="A1821" s="7" t="s">
        <v>1703</v>
      </c>
      <c r="B1821" s="8">
        <v>1</v>
      </c>
      <c r="C1821" s="8"/>
    </row>
    <row r="1822" spans="1:3" x14ac:dyDescent="0.25">
      <c r="A1822" s="7" t="s">
        <v>2496</v>
      </c>
      <c r="B1822" s="8"/>
      <c r="C1822" s="8">
        <v>10</v>
      </c>
    </row>
    <row r="1823" spans="1:3" x14ac:dyDescent="0.25">
      <c r="A1823" s="7" t="s">
        <v>520</v>
      </c>
      <c r="B1823" s="8">
        <v>70</v>
      </c>
      <c r="C1823" s="8"/>
    </row>
    <row r="1824" spans="1:3" x14ac:dyDescent="0.25">
      <c r="A1824" s="7" t="s">
        <v>2022</v>
      </c>
      <c r="B1824" s="8"/>
      <c r="C1824" s="8">
        <v>95</v>
      </c>
    </row>
    <row r="1825" spans="1:3" x14ac:dyDescent="0.25">
      <c r="A1825" s="7" t="s">
        <v>852</v>
      </c>
      <c r="B1825" s="8"/>
      <c r="C1825" s="8">
        <v>70</v>
      </c>
    </row>
    <row r="1826" spans="1:3" x14ac:dyDescent="0.25">
      <c r="A1826" s="7" t="s">
        <v>209</v>
      </c>
      <c r="B1826" s="8">
        <v>13</v>
      </c>
      <c r="C1826" s="8"/>
    </row>
    <row r="1827" spans="1:3" x14ac:dyDescent="0.25">
      <c r="A1827" s="7" t="s">
        <v>2224</v>
      </c>
      <c r="B1827" s="8"/>
      <c r="C1827" s="8">
        <v>100</v>
      </c>
    </row>
    <row r="1828" spans="1:3" x14ac:dyDescent="0.25">
      <c r="A1828" s="7" t="s">
        <v>3771</v>
      </c>
      <c r="B1828" s="8"/>
      <c r="C1828" s="8">
        <v>25</v>
      </c>
    </row>
    <row r="1829" spans="1:3" x14ac:dyDescent="0.25">
      <c r="A1829" s="7" t="s">
        <v>2688</v>
      </c>
      <c r="B1829" s="8">
        <v>14</v>
      </c>
      <c r="C1829" s="8"/>
    </row>
    <row r="1830" spans="1:3" x14ac:dyDescent="0.25">
      <c r="A1830" s="7" t="s">
        <v>3266</v>
      </c>
      <c r="B1830" s="8"/>
      <c r="C1830" s="8">
        <v>242</v>
      </c>
    </row>
    <row r="1831" spans="1:3" x14ac:dyDescent="0.25">
      <c r="A1831" s="7" t="s">
        <v>2860</v>
      </c>
      <c r="B1831" s="8">
        <v>9</v>
      </c>
      <c r="C1831" s="8"/>
    </row>
    <row r="1832" spans="1:3" x14ac:dyDescent="0.25">
      <c r="A1832" s="7" t="s">
        <v>3483</v>
      </c>
      <c r="B1832" s="8"/>
      <c r="C1832" s="8">
        <v>44</v>
      </c>
    </row>
    <row r="1833" spans="1:3" x14ac:dyDescent="0.25">
      <c r="A1833" s="7" t="s">
        <v>1907</v>
      </c>
      <c r="B1833" s="8">
        <v>99</v>
      </c>
      <c r="C1833" s="8"/>
    </row>
    <row r="1834" spans="1:3" x14ac:dyDescent="0.25">
      <c r="A1834" s="7" t="s">
        <v>462</v>
      </c>
      <c r="B1834" s="8">
        <v>0</v>
      </c>
      <c r="C1834" s="8"/>
    </row>
    <row r="1835" spans="1:3" x14ac:dyDescent="0.25">
      <c r="A1835" s="7" t="s">
        <v>1647</v>
      </c>
      <c r="B1835" s="8"/>
      <c r="C1835" s="8">
        <v>83</v>
      </c>
    </row>
    <row r="1836" spans="1:3" x14ac:dyDescent="0.25">
      <c r="A1836" s="7" t="s">
        <v>3844</v>
      </c>
      <c r="B1836" s="8">
        <v>9</v>
      </c>
      <c r="C1836" s="8"/>
    </row>
    <row r="1837" spans="1:3" x14ac:dyDescent="0.25">
      <c r="A1837" s="7" t="s">
        <v>560</v>
      </c>
      <c r="B1837" s="8">
        <v>1</v>
      </c>
      <c r="C1837" s="8"/>
    </row>
    <row r="1838" spans="1:3" x14ac:dyDescent="0.25">
      <c r="A1838" s="7" t="s">
        <v>3891</v>
      </c>
      <c r="B1838" s="8">
        <v>11</v>
      </c>
      <c r="C1838" s="8"/>
    </row>
    <row r="1839" spans="1:3" x14ac:dyDescent="0.25">
      <c r="A1839" s="7" t="s">
        <v>797</v>
      </c>
      <c r="B1839" s="8"/>
      <c r="C1839" s="8">
        <v>90</v>
      </c>
    </row>
    <row r="1840" spans="1:3" x14ac:dyDescent="0.25">
      <c r="A1840" s="7" t="s">
        <v>228</v>
      </c>
      <c r="B1840" s="8">
        <v>2</v>
      </c>
      <c r="C1840" s="8"/>
    </row>
    <row r="1841" spans="1:3" x14ac:dyDescent="0.25">
      <c r="A1841" s="7" t="s">
        <v>3423</v>
      </c>
      <c r="B1841" s="8"/>
      <c r="C1841" s="8">
        <v>76</v>
      </c>
    </row>
    <row r="1842" spans="1:3" x14ac:dyDescent="0.25">
      <c r="A1842" s="7" t="s">
        <v>2590</v>
      </c>
      <c r="B1842" s="8">
        <v>0</v>
      </c>
      <c r="C1842" s="8"/>
    </row>
    <row r="1843" spans="1:3" x14ac:dyDescent="0.25">
      <c r="A1843" s="7" t="s">
        <v>1934</v>
      </c>
      <c r="B1843" s="8"/>
      <c r="C1843" s="8">
        <v>110</v>
      </c>
    </row>
    <row r="1844" spans="1:3" x14ac:dyDescent="0.25">
      <c r="A1844" s="7" t="s">
        <v>2747</v>
      </c>
      <c r="B1844" s="8">
        <v>4</v>
      </c>
      <c r="C1844" s="8"/>
    </row>
    <row r="1845" spans="1:3" x14ac:dyDescent="0.25">
      <c r="A1845" s="7" t="s">
        <v>3082</v>
      </c>
      <c r="B1845" s="8">
        <v>0</v>
      </c>
      <c r="C1845" s="8"/>
    </row>
    <row r="1846" spans="1:3" x14ac:dyDescent="0.25">
      <c r="A1846" s="7" t="s">
        <v>1931</v>
      </c>
      <c r="B1846" s="8"/>
      <c r="C1846" s="8">
        <v>26</v>
      </c>
    </row>
    <row r="1847" spans="1:3" x14ac:dyDescent="0.25">
      <c r="A1847" s="7" t="s">
        <v>3522</v>
      </c>
      <c r="B1847" s="8"/>
      <c r="C1847" s="8">
        <v>80</v>
      </c>
    </row>
    <row r="1848" spans="1:3" x14ac:dyDescent="0.25">
      <c r="A1848" s="7" t="s">
        <v>2932</v>
      </c>
      <c r="B1848" s="8"/>
      <c r="C1848" s="8">
        <v>38</v>
      </c>
    </row>
    <row r="1849" spans="1:3" x14ac:dyDescent="0.25">
      <c r="A1849" s="7" t="s">
        <v>788</v>
      </c>
      <c r="B1849" s="8"/>
      <c r="C1849" s="8">
        <v>17</v>
      </c>
    </row>
    <row r="1850" spans="1:3" x14ac:dyDescent="0.25">
      <c r="A1850" s="7" t="s">
        <v>2007</v>
      </c>
      <c r="B1850" s="8"/>
      <c r="C1850" s="8">
        <v>303</v>
      </c>
    </row>
    <row r="1851" spans="1:3" x14ac:dyDescent="0.25">
      <c r="A1851" s="7" t="s">
        <v>600</v>
      </c>
      <c r="B1851" s="8">
        <v>2</v>
      </c>
      <c r="C1851" s="8"/>
    </row>
    <row r="1852" spans="1:3" x14ac:dyDescent="0.25">
      <c r="A1852" s="7" t="s">
        <v>2129</v>
      </c>
      <c r="B1852" s="8">
        <v>1</v>
      </c>
      <c r="C1852" s="8"/>
    </row>
    <row r="1853" spans="1:3" x14ac:dyDescent="0.25">
      <c r="A1853" s="7" t="s">
        <v>3769</v>
      </c>
      <c r="B1853" s="8"/>
      <c r="C1853" s="8">
        <v>33</v>
      </c>
    </row>
    <row r="1854" spans="1:3" x14ac:dyDescent="0.25">
      <c r="A1854" s="7" t="s">
        <v>970</v>
      </c>
      <c r="B1854" s="8">
        <v>11</v>
      </c>
      <c r="C1854" s="8"/>
    </row>
    <row r="1855" spans="1:3" x14ac:dyDescent="0.25">
      <c r="A1855" s="7" t="s">
        <v>2285</v>
      </c>
      <c r="B1855" s="8"/>
      <c r="C1855" s="8">
        <v>59</v>
      </c>
    </row>
    <row r="1856" spans="1:3" x14ac:dyDescent="0.25">
      <c r="A1856" s="7" t="s">
        <v>2819</v>
      </c>
      <c r="B1856" s="8"/>
      <c r="C1856" s="8">
        <v>104</v>
      </c>
    </row>
    <row r="1857" spans="1:3" x14ac:dyDescent="0.25">
      <c r="A1857" s="7" t="s">
        <v>3078</v>
      </c>
      <c r="B1857" s="8">
        <v>3</v>
      </c>
      <c r="C1857" s="8"/>
    </row>
    <row r="1858" spans="1:3" x14ac:dyDescent="0.25">
      <c r="A1858" s="7" t="s">
        <v>315</v>
      </c>
      <c r="B1858" s="8"/>
      <c r="C1858" s="8">
        <v>120</v>
      </c>
    </row>
    <row r="1859" spans="1:3" x14ac:dyDescent="0.25">
      <c r="A1859" s="7" t="s">
        <v>239</v>
      </c>
      <c r="B1859" s="8">
        <v>1</v>
      </c>
      <c r="C1859" s="8"/>
    </row>
    <row r="1860" spans="1:3" x14ac:dyDescent="0.25">
      <c r="A1860" s="7" t="s">
        <v>3362</v>
      </c>
      <c r="B1860" s="8"/>
      <c r="C1860" s="8">
        <v>26</v>
      </c>
    </row>
    <row r="1861" spans="1:3" x14ac:dyDescent="0.25">
      <c r="A1861" s="7" t="s">
        <v>1280</v>
      </c>
      <c r="B1861" s="8"/>
      <c r="C1861" s="8">
        <v>189</v>
      </c>
    </row>
    <row r="1862" spans="1:3" x14ac:dyDescent="0.25">
      <c r="A1862" s="7" t="s">
        <v>1387</v>
      </c>
      <c r="B1862" s="8"/>
      <c r="C1862" s="8">
        <v>14</v>
      </c>
    </row>
    <row r="1863" spans="1:3" x14ac:dyDescent="0.25">
      <c r="A1863" s="7" t="s">
        <v>3999</v>
      </c>
      <c r="B1863" s="8">
        <v>2</v>
      </c>
      <c r="C1863" s="8"/>
    </row>
    <row r="1864" spans="1:3" x14ac:dyDescent="0.25">
      <c r="A1864" s="7" t="s">
        <v>3320</v>
      </c>
      <c r="B1864" s="8"/>
      <c r="C1864" s="8">
        <v>38</v>
      </c>
    </row>
    <row r="1865" spans="1:3" x14ac:dyDescent="0.25">
      <c r="A1865" s="7" t="s">
        <v>3718</v>
      </c>
      <c r="B1865" s="8"/>
      <c r="C1865" s="8">
        <v>44</v>
      </c>
    </row>
    <row r="1866" spans="1:3" x14ac:dyDescent="0.25">
      <c r="A1866" s="7" t="s">
        <v>1450</v>
      </c>
      <c r="B1866" s="8">
        <v>0</v>
      </c>
      <c r="C1866" s="8"/>
    </row>
    <row r="1867" spans="1:3" x14ac:dyDescent="0.25">
      <c r="A1867" s="7" t="s">
        <v>3497</v>
      </c>
      <c r="B1867" s="8"/>
      <c r="C1867" s="8">
        <v>42</v>
      </c>
    </row>
    <row r="1868" spans="1:3" x14ac:dyDescent="0.25">
      <c r="A1868" s="7" t="s">
        <v>3961</v>
      </c>
      <c r="B1868" s="8">
        <v>3</v>
      </c>
      <c r="C1868" s="8"/>
    </row>
    <row r="1869" spans="1:3" x14ac:dyDescent="0.25">
      <c r="A1869" s="7" t="s">
        <v>1407</v>
      </c>
      <c r="B1869" s="8">
        <v>3</v>
      </c>
      <c r="C1869" s="8"/>
    </row>
    <row r="1870" spans="1:3" x14ac:dyDescent="0.25">
      <c r="A1870" s="7" t="s">
        <v>2272</v>
      </c>
      <c r="B1870" s="8"/>
      <c r="C1870" s="8">
        <v>1328</v>
      </c>
    </row>
    <row r="1871" spans="1:3" x14ac:dyDescent="0.25">
      <c r="A1871" s="7" t="s">
        <v>933</v>
      </c>
      <c r="B1871" s="8">
        <v>30</v>
      </c>
      <c r="C1871" s="8"/>
    </row>
    <row r="1872" spans="1:3" x14ac:dyDescent="0.25">
      <c r="A1872" s="7" t="s">
        <v>2603</v>
      </c>
      <c r="B1872" s="8"/>
      <c r="C1872" s="8">
        <v>50</v>
      </c>
    </row>
    <row r="1873" spans="1:3" x14ac:dyDescent="0.25">
      <c r="A1873" s="7" t="s">
        <v>1385</v>
      </c>
      <c r="B1873" s="8"/>
      <c r="C1873" s="8">
        <v>63</v>
      </c>
    </row>
    <row r="1874" spans="1:3" x14ac:dyDescent="0.25">
      <c r="A1874" s="7" t="s">
        <v>2140</v>
      </c>
      <c r="B1874" s="8">
        <v>56</v>
      </c>
      <c r="C1874" s="8"/>
    </row>
    <row r="1875" spans="1:3" x14ac:dyDescent="0.25">
      <c r="A1875" s="7" t="s">
        <v>2778</v>
      </c>
      <c r="B1875" s="8">
        <v>15</v>
      </c>
      <c r="C1875" s="8"/>
    </row>
    <row r="1876" spans="1:3" x14ac:dyDescent="0.25">
      <c r="A1876" s="7" t="s">
        <v>190</v>
      </c>
      <c r="B1876" s="8">
        <v>0</v>
      </c>
      <c r="C1876" s="8"/>
    </row>
    <row r="1877" spans="1:3" x14ac:dyDescent="0.25">
      <c r="A1877" s="7" t="s">
        <v>3842</v>
      </c>
      <c r="B1877" s="8">
        <v>12</v>
      </c>
      <c r="C1877" s="8"/>
    </row>
    <row r="1878" spans="1:3" x14ac:dyDescent="0.25">
      <c r="A1878" s="7" t="s">
        <v>2535</v>
      </c>
      <c r="B1878" s="8"/>
      <c r="C1878" s="8">
        <v>78</v>
      </c>
    </row>
    <row r="1879" spans="1:3" x14ac:dyDescent="0.25">
      <c r="A1879" s="7" t="s">
        <v>3727</v>
      </c>
      <c r="B1879" s="8">
        <v>1</v>
      </c>
      <c r="C1879" s="8"/>
    </row>
    <row r="1880" spans="1:3" x14ac:dyDescent="0.25">
      <c r="A1880" s="7" t="s">
        <v>556</v>
      </c>
      <c r="B1880" s="8">
        <v>0</v>
      </c>
      <c r="C1880" s="8"/>
    </row>
    <row r="1881" spans="1:3" x14ac:dyDescent="0.25">
      <c r="A1881" s="7" t="s">
        <v>2619</v>
      </c>
      <c r="B1881" s="8"/>
      <c r="C1881" s="8">
        <v>53</v>
      </c>
    </row>
    <row r="1882" spans="1:3" x14ac:dyDescent="0.25">
      <c r="A1882" s="7" t="s">
        <v>3758</v>
      </c>
      <c r="B1882" s="8"/>
      <c r="C1882" s="8">
        <v>3</v>
      </c>
    </row>
    <row r="1883" spans="1:3" x14ac:dyDescent="0.25">
      <c r="A1883" s="7" t="s">
        <v>2312</v>
      </c>
      <c r="B1883" s="8"/>
      <c r="C1883" s="8">
        <v>104</v>
      </c>
    </row>
    <row r="1884" spans="1:3" x14ac:dyDescent="0.25">
      <c r="A1884" s="7" t="s">
        <v>3633</v>
      </c>
      <c r="B1884" s="8">
        <v>10</v>
      </c>
      <c r="C1884" s="8"/>
    </row>
    <row r="1885" spans="1:3" x14ac:dyDescent="0.25">
      <c r="A1885" s="7" t="s">
        <v>2642</v>
      </c>
      <c r="B1885" s="8">
        <v>0</v>
      </c>
      <c r="C1885" s="8"/>
    </row>
    <row r="1886" spans="1:3" x14ac:dyDescent="0.25">
      <c r="A1886" s="7" t="s">
        <v>3553</v>
      </c>
      <c r="B1886" s="8"/>
      <c r="C1886" s="8">
        <v>53</v>
      </c>
    </row>
    <row r="1887" spans="1:3" x14ac:dyDescent="0.25">
      <c r="A1887" s="7" t="s">
        <v>969</v>
      </c>
      <c r="B1887" s="8">
        <v>4</v>
      </c>
      <c r="C1887" s="8"/>
    </row>
    <row r="1888" spans="1:3" x14ac:dyDescent="0.25">
      <c r="A1888" s="7" t="s">
        <v>1674</v>
      </c>
      <c r="B1888" s="8"/>
      <c r="C1888" s="8">
        <v>59</v>
      </c>
    </row>
    <row r="1889" spans="1:3" x14ac:dyDescent="0.25">
      <c r="A1889" s="7" t="s">
        <v>1867</v>
      </c>
      <c r="B1889" s="8">
        <v>2</v>
      </c>
      <c r="C1889" s="8"/>
    </row>
    <row r="1890" spans="1:3" x14ac:dyDescent="0.25">
      <c r="A1890" s="7" t="s">
        <v>1250</v>
      </c>
      <c r="B1890" s="8"/>
      <c r="C1890" s="8">
        <v>81</v>
      </c>
    </row>
    <row r="1891" spans="1:3" x14ac:dyDescent="0.25">
      <c r="A1891" s="7" t="s">
        <v>2104</v>
      </c>
      <c r="B1891" s="8"/>
      <c r="C1891" s="8">
        <v>115</v>
      </c>
    </row>
    <row r="1892" spans="1:3" x14ac:dyDescent="0.25">
      <c r="A1892" s="7" t="s">
        <v>2675</v>
      </c>
      <c r="B1892" s="8">
        <v>29</v>
      </c>
      <c r="C1892" s="8"/>
    </row>
    <row r="1893" spans="1:3" x14ac:dyDescent="0.25">
      <c r="A1893" s="7" t="s">
        <v>3300</v>
      </c>
      <c r="B1893" s="8"/>
      <c r="C1893" s="8">
        <v>88</v>
      </c>
    </row>
    <row r="1894" spans="1:3" x14ac:dyDescent="0.25">
      <c r="A1894" s="7" t="s">
        <v>1604</v>
      </c>
      <c r="B1894" s="8"/>
      <c r="C1894" s="8">
        <v>30</v>
      </c>
    </row>
    <row r="1895" spans="1:3" x14ac:dyDescent="0.25">
      <c r="A1895" s="7" t="s">
        <v>2729</v>
      </c>
      <c r="B1895" s="8"/>
      <c r="C1895" s="8">
        <v>23</v>
      </c>
    </row>
    <row r="1896" spans="1:3" x14ac:dyDescent="0.25">
      <c r="A1896" s="7" t="s">
        <v>2271</v>
      </c>
      <c r="B1896" s="8"/>
      <c r="C1896" s="8">
        <v>1670</v>
      </c>
    </row>
    <row r="1897" spans="1:3" x14ac:dyDescent="0.25">
      <c r="A1897" s="7" t="s">
        <v>1362</v>
      </c>
      <c r="B1897" s="8"/>
      <c r="C1897" s="8">
        <v>264</v>
      </c>
    </row>
    <row r="1898" spans="1:3" x14ac:dyDescent="0.25">
      <c r="A1898" s="7" t="s">
        <v>2538</v>
      </c>
      <c r="B1898" s="8"/>
      <c r="C1898" s="8">
        <v>185</v>
      </c>
    </row>
    <row r="1899" spans="1:3" x14ac:dyDescent="0.25">
      <c r="A1899" s="7" t="s">
        <v>3326</v>
      </c>
      <c r="B1899" s="8"/>
      <c r="C1899" s="8">
        <v>57</v>
      </c>
    </row>
    <row r="1900" spans="1:3" x14ac:dyDescent="0.25">
      <c r="A1900" s="7" t="s">
        <v>2332</v>
      </c>
      <c r="B1900" s="8"/>
      <c r="C1900" s="8">
        <v>283</v>
      </c>
    </row>
    <row r="1901" spans="1:3" x14ac:dyDescent="0.25">
      <c r="A1901" s="7" t="s">
        <v>3477</v>
      </c>
      <c r="B1901" s="8">
        <v>4</v>
      </c>
      <c r="C1901" s="8">
        <v>57</v>
      </c>
    </row>
    <row r="1902" spans="1:3" x14ac:dyDescent="0.25">
      <c r="A1902" s="7" t="s">
        <v>3348</v>
      </c>
      <c r="B1902" s="8"/>
      <c r="C1902" s="8">
        <v>14</v>
      </c>
    </row>
    <row r="1903" spans="1:3" x14ac:dyDescent="0.25">
      <c r="A1903" s="7" t="s">
        <v>2430</v>
      </c>
      <c r="B1903" s="8">
        <v>4</v>
      </c>
      <c r="C1903" s="8"/>
    </row>
    <row r="1904" spans="1:3" x14ac:dyDescent="0.25">
      <c r="A1904" s="7" t="s">
        <v>2228</v>
      </c>
      <c r="B1904" s="8"/>
      <c r="C1904" s="8">
        <v>301</v>
      </c>
    </row>
    <row r="1905" spans="1:3" x14ac:dyDescent="0.25">
      <c r="A1905" s="7" t="s">
        <v>2143</v>
      </c>
      <c r="B1905" s="8">
        <v>12</v>
      </c>
      <c r="C1905" s="8"/>
    </row>
    <row r="1906" spans="1:3" x14ac:dyDescent="0.25">
      <c r="A1906" s="7" t="s">
        <v>1141</v>
      </c>
      <c r="B1906" s="8">
        <v>0</v>
      </c>
      <c r="C1906" s="8"/>
    </row>
    <row r="1907" spans="1:3" x14ac:dyDescent="0.25">
      <c r="A1907" s="7" t="s">
        <v>1118</v>
      </c>
      <c r="B1907" s="8">
        <v>8</v>
      </c>
      <c r="C1907" s="8"/>
    </row>
    <row r="1908" spans="1:3" x14ac:dyDescent="0.25">
      <c r="A1908" s="7" t="s">
        <v>749</v>
      </c>
      <c r="B1908" s="8"/>
      <c r="C1908" s="8">
        <v>44</v>
      </c>
    </row>
    <row r="1909" spans="1:3" x14ac:dyDescent="0.25">
      <c r="A1909" s="7" t="s">
        <v>4097</v>
      </c>
      <c r="B1909" s="8">
        <v>0</v>
      </c>
      <c r="C1909" s="8"/>
    </row>
    <row r="1910" spans="1:3" x14ac:dyDescent="0.25">
      <c r="A1910" s="7" t="s">
        <v>1656</v>
      </c>
      <c r="B1910" s="8"/>
      <c r="C1910" s="8">
        <v>48</v>
      </c>
    </row>
    <row r="1911" spans="1:3" x14ac:dyDescent="0.25">
      <c r="A1911" s="7" t="s">
        <v>2723</v>
      </c>
      <c r="B1911" s="8"/>
      <c r="C1911" s="8">
        <v>176</v>
      </c>
    </row>
    <row r="1912" spans="1:3" x14ac:dyDescent="0.25">
      <c r="A1912" s="7" t="s">
        <v>3313</v>
      </c>
      <c r="B1912" s="8"/>
      <c r="C1912" s="8">
        <v>29</v>
      </c>
    </row>
    <row r="1913" spans="1:3" x14ac:dyDescent="0.25">
      <c r="A1913" s="7" t="s">
        <v>3173</v>
      </c>
      <c r="B1913" s="8"/>
      <c r="C1913" s="8">
        <v>74</v>
      </c>
    </row>
    <row r="1914" spans="1:3" x14ac:dyDescent="0.25">
      <c r="A1914" s="7" t="s">
        <v>3777</v>
      </c>
      <c r="B1914" s="8"/>
      <c r="C1914" s="8">
        <v>30</v>
      </c>
    </row>
    <row r="1915" spans="1:3" x14ac:dyDescent="0.25">
      <c r="A1915" s="7" t="s">
        <v>1868</v>
      </c>
      <c r="B1915" s="8">
        <v>1</v>
      </c>
      <c r="C1915" s="8"/>
    </row>
    <row r="1916" spans="1:3" x14ac:dyDescent="0.25">
      <c r="A1916" s="7" t="s">
        <v>3672</v>
      </c>
      <c r="B1916" s="8"/>
      <c r="C1916" s="8">
        <v>3</v>
      </c>
    </row>
    <row r="1917" spans="1:3" x14ac:dyDescent="0.25">
      <c r="A1917" s="7" t="s">
        <v>767</v>
      </c>
      <c r="B1917" s="8">
        <v>0</v>
      </c>
      <c r="C1917" s="8"/>
    </row>
    <row r="1918" spans="1:3" x14ac:dyDescent="0.25">
      <c r="A1918" s="7" t="s">
        <v>4012</v>
      </c>
      <c r="B1918" s="8">
        <v>7</v>
      </c>
      <c r="C1918" s="8"/>
    </row>
    <row r="1919" spans="1:3" x14ac:dyDescent="0.25">
      <c r="A1919" s="7" t="s">
        <v>3587</v>
      </c>
      <c r="B1919" s="8"/>
      <c r="C1919" s="8">
        <v>11</v>
      </c>
    </row>
    <row r="1920" spans="1:3" x14ac:dyDescent="0.25">
      <c r="A1920" s="7" t="s">
        <v>1730</v>
      </c>
      <c r="B1920" s="8">
        <v>0</v>
      </c>
      <c r="C1920" s="8"/>
    </row>
    <row r="1921" spans="1:3" x14ac:dyDescent="0.25">
      <c r="A1921" s="7" t="s">
        <v>4038</v>
      </c>
      <c r="B1921" s="8">
        <v>3</v>
      </c>
      <c r="C1921" s="8"/>
    </row>
    <row r="1922" spans="1:3" x14ac:dyDescent="0.25">
      <c r="A1922" s="7" t="s">
        <v>1720</v>
      </c>
      <c r="B1922" s="8">
        <v>3</v>
      </c>
      <c r="C1922" s="8"/>
    </row>
    <row r="1923" spans="1:3" x14ac:dyDescent="0.25">
      <c r="A1923" s="7" t="s">
        <v>1986</v>
      </c>
      <c r="B1923" s="8">
        <v>4</v>
      </c>
      <c r="C1923" s="8"/>
    </row>
    <row r="1924" spans="1:3" x14ac:dyDescent="0.25">
      <c r="A1924" s="7" t="s">
        <v>2419</v>
      </c>
      <c r="B1924" s="8">
        <v>5</v>
      </c>
      <c r="C1924" s="8"/>
    </row>
    <row r="1925" spans="1:3" x14ac:dyDescent="0.25">
      <c r="A1925" s="7" t="s">
        <v>921</v>
      </c>
      <c r="B1925" s="8">
        <v>0</v>
      </c>
      <c r="C1925" s="8"/>
    </row>
    <row r="1926" spans="1:3" x14ac:dyDescent="0.25">
      <c r="A1926" s="7" t="s">
        <v>1663</v>
      </c>
      <c r="B1926" s="8"/>
      <c r="C1926" s="8">
        <v>62</v>
      </c>
    </row>
    <row r="1927" spans="1:3" x14ac:dyDescent="0.25">
      <c r="A1927" s="7" t="s">
        <v>1847</v>
      </c>
      <c r="B1927" s="8"/>
      <c r="C1927" s="8">
        <v>209</v>
      </c>
    </row>
    <row r="1928" spans="1:3" x14ac:dyDescent="0.25">
      <c r="A1928" s="7" t="s">
        <v>1402</v>
      </c>
      <c r="B1928" s="8"/>
      <c r="C1928" s="8">
        <v>240</v>
      </c>
    </row>
    <row r="1929" spans="1:3" x14ac:dyDescent="0.25">
      <c r="A1929" s="7" t="s">
        <v>868</v>
      </c>
      <c r="B1929" s="8">
        <v>11</v>
      </c>
      <c r="C1929" s="8"/>
    </row>
    <row r="1930" spans="1:3" x14ac:dyDescent="0.25">
      <c r="A1930" s="7" t="s">
        <v>2826</v>
      </c>
      <c r="B1930" s="8"/>
      <c r="C1930" s="8">
        <v>19</v>
      </c>
    </row>
    <row r="1931" spans="1:3" x14ac:dyDescent="0.25">
      <c r="A1931" s="7" t="s">
        <v>2027</v>
      </c>
      <c r="B1931" s="8"/>
      <c r="C1931" s="8">
        <v>454</v>
      </c>
    </row>
    <row r="1932" spans="1:3" x14ac:dyDescent="0.25">
      <c r="A1932" s="7" t="s">
        <v>163</v>
      </c>
      <c r="B1932" s="8">
        <v>1</v>
      </c>
      <c r="C1932" s="8"/>
    </row>
    <row r="1933" spans="1:3" x14ac:dyDescent="0.25">
      <c r="A1933" s="7" t="s">
        <v>1713</v>
      </c>
      <c r="B1933" s="8">
        <v>0</v>
      </c>
      <c r="C1933" s="8"/>
    </row>
    <row r="1934" spans="1:3" x14ac:dyDescent="0.25">
      <c r="A1934" s="7" t="s">
        <v>3485</v>
      </c>
      <c r="B1934" s="8"/>
      <c r="C1934" s="8">
        <v>56</v>
      </c>
    </row>
    <row r="1935" spans="1:3" x14ac:dyDescent="0.25">
      <c r="A1935" s="7" t="s">
        <v>3323</v>
      </c>
      <c r="B1935" s="8"/>
      <c r="C1935" s="8">
        <v>49</v>
      </c>
    </row>
    <row r="1936" spans="1:3" x14ac:dyDescent="0.25">
      <c r="A1936" s="7" t="s">
        <v>1877</v>
      </c>
      <c r="B1936" s="8">
        <v>0</v>
      </c>
      <c r="C1936" s="8"/>
    </row>
    <row r="1937" spans="1:3" x14ac:dyDescent="0.25">
      <c r="A1937" s="7" t="s">
        <v>2177</v>
      </c>
      <c r="B1937" s="8"/>
      <c r="C1937" s="8">
        <v>71</v>
      </c>
    </row>
    <row r="1938" spans="1:3" x14ac:dyDescent="0.25">
      <c r="A1938" s="7" t="s">
        <v>2474</v>
      </c>
      <c r="B1938" s="8"/>
      <c r="C1938" s="8">
        <v>47</v>
      </c>
    </row>
    <row r="1939" spans="1:3" x14ac:dyDescent="0.25">
      <c r="A1939" s="7" t="s">
        <v>1205</v>
      </c>
      <c r="B1939" s="8"/>
      <c r="C1939" s="8">
        <v>57</v>
      </c>
    </row>
    <row r="1940" spans="1:3" x14ac:dyDescent="0.25">
      <c r="A1940" s="7" t="s">
        <v>66</v>
      </c>
      <c r="B1940" s="8"/>
      <c r="C1940" s="8">
        <v>24</v>
      </c>
    </row>
    <row r="1941" spans="1:3" x14ac:dyDescent="0.25">
      <c r="A1941" s="7" t="s">
        <v>3722</v>
      </c>
      <c r="B1941" s="8"/>
      <c r="C1941" s="8">
        <v>15</v>
      </c>
    </row>
    <row r="1942" spans="1:3" x14ac:dyDescent="0.25">
      <c r="A1942" s="7" t="s">
        <v>696</v>
      </c>
      <c r="B1942" s="8">
        <v>7</v>
      </c>
      <c r="C1942" s="8"/>
    </row>
    <row r="1943" spans="1:3" x14ac:dyDescent="0.25">
      <c r="A1943" s="7" t="s">
        <v>2236</v>
      </c>
      <c r="B1943" s="8"/>
      <c r="C1943" s="8">
        <v>147</v>
      </c>
    </row>
    <row r="1944" spans="1:3" x14ac:dyDescent="0.25">
      <c r="A1944" s="7" t="s">
        <v>3908</v>
      </c>
      <c r="B1944" s="8">
        <v>36</v>
      </c>
      <c r="C1944" s="8"/>
    </row>
    <row r="1945" spans="1:3" x14ac:dyDescent="0.25">
      <c r="A1945" s="7" t="s">
        <v>4010</v>
      </c>
      <c r="B1945" s="8">
        <v>0</v>
      </c>
      <c r="C1945" s="8"/>
    </row>
    <row r="1946" spans="1:3" x14ac:dyDescent="0.25">
      <c r="A1946" s="7" t="s">
        <v>3044</v>
      </c>
      <c r="B1946" s="8"/>
      <c r="C1946" s="8">
        <v>156</v>
      </c>
    </row>
    <row r="1947" spans="1:3" x14ac:dyDescent="0.25">
      <c r="A1947" s="7" t="s">
        <v>570</v>
      </c>
      <c r="B1947" s="8">
        <v>1</v>
      </c>
      <c r="C1947" s="8"/>
    </row>
    <row r="1948" spans="1:3" x14ac:dyDescent="0.25">
      <c r="A1948" s="7" t="s">
        <v>1904</v>
      </c>
      <c r="B1948" s="8">
        <v>41</v>
      </c>
      <c r="C1948" s="8"/>
    </row>
    <row r="1949" spans="1:3" x14ac:dyDescent="0.25">
      <c r="A1949" s="7" t="s">
        <v>3394</v>
      </c>
      <c r="B1949" s="8"/>
      <c r="C1949" s="8">
        <v>38</v>
      </c>
    </row>
    <row r="1950" spans="1:3" x14ac:dyDescent="0.25">
      <c r="A1950" s="7" t="s">
        <v>1177</v>
      </c>
      <c r="B1950" s="8">
        <v>1</v>
      </c>
      <c r="C1950" s="8"/>
    </row>
    <row r="1951" spans="1:3" x14ac:dyDescent="0.25">
      <c r="A1951" s="7" t="s">
        <v>2926</v>
      </c>
      <c r="B1951" s="8"/>
      <c r="C1951" s="8">
        <v>50</v>
      </c>
    </row>
    <row r="1952" spans="1:3" x14ac:dyDescent="0.25">
      <c r="A1952" s="7" t="s">
        <v>3197</v>
      </c>
      <c r="B1952" s="8">
        <v>4</v>
      </c>
      <c r="C1952" s="8"/>
    </row>
    <row r="1953" spans="1:3" x14ac:dyDescent="0.25">
      <c r="A1953" s="7" t="s">
        <v>1296</v>
      </c>
      <c r="B1953" s="8"/>
      <c r="C1953" s="8">
        <v>64</v>
      </c>
    </row>
    <row r="1954" spans="1:3" x14ac:dyDescent="0.25">
      <c r="A1954" s="7" t="s">
        <v>484</v>
      </c>
      <c r="B1954" s="8">
        <v>147</v>
      </c>
      <c r="C1954" s="8"/>
    </row>
    <row r="1955" spans="1:3" x14ac:dyDescent="0.25">
      <c r="A1955" s="7" t="s">
        <v>2639</v>
      </c>
      <c r="B1955" s="8"/>
      <c r="C1955" s="8">
        <v>49</v>
      </c>
    </row>
    <row r="1956" spans="1:3" x14ac:dyDescent="0.25">
      <c r="A1956" s="7" t="s">
        <v>1587</v>
      </c>
      <c r="B1956" s="8">
        <v>0</v>
      </c>
      <c r="C1956" s="8"/>
    </row>
    <row r="1957" spans="1:3" x14ac:dyDescent="0.25">
      <c r="A1957" s="7" t="s">
        <v>684</v>
      </c>
      <c r="B1957" s="8">
        <v>3</v>
      </c>
      <c r="C1957" s="8"/>
    </row>
    <row r="1958" spans="1:3" x14ac:dyDescent="0.25">
      <c r="A1958" s="7" t="s">
        <v>903</v>
      </c>
      <c r="B1958" s="8">
        <v>3</v>
      </c>
      <c r="C1958" s="8"/>
    </row>
    <row r="1959" spans="1:3" x14ac:dyDescent="0.25">
      <c r="A1959" s="7" t="s">
        <v>114</v>
      </c>
      <c r="B1959" s="8"/>
      <c r="C1959" s="8">
        <v>81</v>
      </c>
    </row>
    <row r="1960" spans="1:3" x14ac:dyDescent="0.25">
      <c r="A1960" s="7" t="s">
        <v>1156</v>
      </c>
      <c r="B1960" s="8">
        <v>8</v>
      </c>
      <c r="C1960" s="8"/>
    </row>
    <row r="1961" spans="1:3" x14ac:dyDescent="0.25">
      <c r="A1961" s="7" t="s">
        <v>2531</v>
      </c>
      <c r="B1961" s="8"/>
      <c r="C1961" s="8">
        <v>61</v>
      </c>
    </row>
    <row r="1962" spans="1:3" x14ac:dyDescent="0.25">
      <c r="A1962" s="7" t="s">
        <v>204</v>
      </c>
      <c r="B1962" s="8">
        <v>0</v>
      </c>
      <c r="C1962" s="8"/>
    </row>
    <row r="1963" spans="1:3" x14ac:dyDescent="0.25">
      <c r="A1963" s="7" t="s">
        <v>902</v>
      </c>
      <c r="B1963" s="8">
        <v>0</v>
      </c>
      <c r="C1963" s="8"/>
    </row>
    <row r="1964" spans="1:3" x14ac:dyDescent="0.25">
      <c r="A1964" s="7" t="s">
        <v>1410</v>
      </c>
      <c r="B1964" s="8">
        <v>0</v>
      </c>
      <c r="C1964" s="8"/>
    </row>
    <row r="1965" spans="1:3" x14ac:dyDescent="0.25">
      <c r="A1965" s="7" t="s">
        <v>3252</v>
      </c>
      <c r="B1965" s="8"/>
      <c r="C1965" s="8">
        <v>50</v>
      </c>
    </row>
    <row r="1966" spans="1:3" x14ac:dyDescent="0.25">
      <c r="A1966" s="7" t="s">
        <v>1201</v>
      </c>
      <c r="B1966" s="8"/>
      <c r="C1966" s="8">
        <v>103</v>
      </c>
    </row>
    <row r="1967" spans="1:3" x14ac:dyDescent="0.25">
      <c r="A1967" s="7" t="s">
        <v>1959</v>
      </c>
      <c r="B1967" s="8"/>
      <c r="C1967" s="8">
        <v>1356</v>
      </c>
    </row>
    <row r="1968" spans="1:3" x14ac:dyDescent="0.25">
      <c r="A1968" s="7" t="s">
        <v>2220</v>
      </c>
      <c r="B1968" s="8"/>
      <c r="C1968" s="8">
        <v>19</v>
      </c>
    </row>
    <row r="1969" spans="1:3" x14ac:dyDescent="0.25">
      <c r="A1969" s="7" t="s">
        <v>1817</v>
      </c>
      <c r="B1969" s="8">
        <v>6</v>
      </c>
      <c r="C1969" s="8"/>
    </row>
    <row r="1970" spans="1:3" x14ac:dyDescent="0.25">
      <c r="A1970" s="7" t="s">
        <v>404</v>
      </c>
      <c r="B1970" s="8"/>
      <c r="C1970" s="8">
        <v>70</v>
      </c>
    </row>
    <row r="1971" spans="1:3" x14ac:dyDescent="0.25">
      <c r="A1971" s="7" t="s">
        <v>830</v>
      </c>
      <c r="B1971" s="8"/>
      <c r="C1971" s="8">
        <v>16</v>
      </c>
    </row>
    <row r="1972" spans="1:3" x14ac:dyDescent="0.25">
      <c r="A1972" s="7" t="s">
        <v>680</v>
      </c>
      <c r="B1972" s="8">
        <v>94</v>
      </c>
      <c r="C1972" s="8"/>
    </row>
    <row r="1973" spans="1:3" x14ac:dyDescent="0.25">
      <c r="A1973" s="7" t="s">
        <v>3571</v>
      </c>
      <c r="B1973" s="8"/>
      <c r="C1973" s="8">
        <v>9</v>
      </c>
    </row>
    <row r="1974" spans="1:3" x14ac:dyDescent="0.25">
      <c r="A1974" s="7" t="s">
        <v>2195</v>
      </c>
      <c r="B1974" s="8"/>
      <c r="C1974" s="8">
        <v>878</v>
      </c>
    </row>
    <row r="1975" spans="1:3" x14ac:dyDescent="0.25">
      <c r="A1975" s="7" t="s">
        <v>2238</v>
      </c>
      <c r="B1975" s="8"/>
      <c r="C1975" s="8">
        <v>983</v>
      </c>
    </row>
    <row r="1976" spans="1:3" x14ac:dyDescent="0.25">
      <c r="A1976" s="7" t="s">
        <v>3009</v>
      </c>
      <c r="B1976" s="8"/>
      <c r="C1976" s="8">
        <v>128</v>
      </c>
    </row>
    <row r="1977" spans="1:3" x14ac:dyDescent="0.25">
      <c r="A1977" s="7" t="s">
        <v>3365</v>
      </c>
      <c r="B1977" s="8"/>
      <c r="C1977" s="8">
        <v>18</v>
      </c>
    </row>
    <row r="1978" spans="1:3" x14ac:dyDescent="0.25">
      <c r="A1978" s="7" t="s">
        <v>3403</v>
      </c>
      <c r="B1978" s="8"/>
      <c r="C1978" s="8">
        <v>3</v>
      </c>
    </row>
    <row r="1979" spans="1:3" x14ac:dyDescent="0.25">
      <c r="A1979" s="7" t="s">
        <v>2295</v>
      </c>
      <c r="B1979" s="8"/>
      <c r="C1979" s="8">
        <v>112</v>
      </c>
    </row>
    <row r="1980" spans="1:3" x14ac:dyDescent="0.25">
      <c r="A1980" s="7" t="s">
        <v>3972</v>
      </c>
      <c r="B1980" s="8">
        <v>0</v>
      </c>
      <c r="C1980" s="8"/>
    </row>
    <row r="1981" spans="1:3" x14ac:dyDescent="0.25">
      <c r="A1981" s="7" t="s">
        <v>3549</v>
      </c>
      <c r="B1981" s="8"/>
      <c r="C1981" s="8">
        <v>64</v>
      </c>
    </row>
    <row r="1982" spans="1:3" x14ac:dyDescent="0.25">
      <c r="A1982" s="7" t="s">
        <v>3537</v>
      </c>
      <c r="B1982" s="8"/>
      <c r="C1982" s="8">
        <v>83</v>
      </c>
    </row>
    <row r="1983" spans="1:3" x14ac:dyDescent="0.25">
      <c r="A1983" s="7" t="s">
        <v>71</v>
      </c>
      <c r="B1983" s="8"/>
      <c r="C1983" s="8">
        <v>178</v>
      </c>
    </row>
    <row r="1984" spans="1:3" x14ac:dyDescent="0.25">
      <c r="A1984" s="7" t="s">
        <v>393</v>
      </c>
      <c r="B1984" s="8"/>
      <c r="C1984" s="8">
        <v>206</v>
      </c>
    </row>
    <row r="1985" spans="1:3" x14ac:dyDescent="0.25">
      <c r="A1985" s="7" t="s">
        <v>2516</v>
      </c>
      <c r="B1985" s="8">
        <v>0</v>
      </c>
      <c r="C1985" s="8"/>
    </row>
    <row r="1986" spans="1:3" x14ac:dyDescent="0.25">
      <c r="A1986" s="7" t="s">
        <v>3963</v>
      </c>
      <c r="B1986" s="8">
        <v>2</v>
      </c>
      <c r="C1986" s="8"/>
    </row>
    <row r="1987" spans="1:3" x14ac:dyDescent="0.25">
      <c r="A1987" s="7" t="s">
        <v>888</v>
      </c>
      <c r="B1987" s="8">
        <v>0</v>
      </c>
      <c r="C1987" s="8"/>
    </row>
    <row r="1988" spans="1:3" x14ac:dyDescent="0.25">
      <c r="A1988" s="7" t="s">
        <v>3688</v>
      </c>
      <c r="B1988" s="8"/>
      <c r="C1988" s="8">
        <v>274</v>
      </c>
    </row>
    <row r="1989" spans="1:3" x14ac:dyDescent="0.25">
      <c r="A1989" s="7" t="s">
        <v>3646</v>
      </c>
      <c r="B1989" s="8"/>
      <c r="C1989" s="8">
        <v>73</v>
      </c>
    </row>
    <row r="1990" spans="1:3" x14ac:dyDescent="0.25">
      <c r="A1990" s="7" t="s">
        <v>258</v>
      </c>
      <c r="B1990" s="8"/>
      <c r="C1990" s="8">
        <v>560</v>
      </c>
    </row>
    <row r="1991" spans="1:3" x14ac:dyDescent="0.25">
      <c r="A1991" s="7" t="s">
        <v>657</v>
      </c>
      <c r="B1991" s="8"/>
      <c r="C1991" s="8">
        <v>87</v>
      </c>
    </row>
    <row r="1992" spans="1:3" x14ac:dyDescent="0.25">
      <c r="A1992" s="7" t="s">
        <v>1856</v>
      </c>
      <c r="B1992" s="8"/>
      <c r="C1992" s="8">
        <v>191</v>
      </c>
    </row>
    <row r="1993" spans="1:3" x14ac:dyDescent="0.25">
      <c r="A1993" s="7" t="s">
        <v>2494</v>
      </c>
      <c r="B1993" s="8"/>
      <c r="C1993" s="8">
        <v>39</v>
      </c>
    </row>
    <row r="1994" spans="1:3" x14ac:dyDescent="0.25">
      <c r="A1994" s="7" t="s">
        <v>4058</v>
      </c>
      <c r="B1994" s="8">
        <v>3</v>
      </c>
      <c r="C1994" s="8"/>
    </row>
    <row r="1995" spans="1:3" x14ac:dyDescent="0.25">
      <c r="A1995" s="7" t="s">
        <v>3101</v>
      </c>
      <c r="B1995" s="8">
        <v>12</v>
      </c>
      <c r="C1995" s="8"/>
    </row>
    <row r="1996" spans="1:3" x14ac:dyDescent="0.25">
      <c r="A1996" s="7" t="s">
        <v>2339</v>
      </c>
      <c r="B1996" s="8"/>
      <c r="C1996" s="8">
        <v>123</v>
      </c>
    </row>
    <row r="1997" spans="1:3" x14ac:dyDescent="0.25">
      <c r="A1997" s="7" t="s">
        <v>716</v>
      </c>
      <c r="B1997" s="8">
        <v>12</v>
      </c>
      <c r="C1997" s="8"/>
    </row>
    <row r="1998" spans="1:3" x14ac:dyDescent="0.25">
      <c r="A1998" s="7" t="s">
        <v>664</v>
      </c>
      <c r="B1998" s="8">
        <v>7</v>
      </c>
      <c r="C1998" s="8"/>
    </row>
    <row r="1999" spans="1:3" x14ac:dyDescent="0.25">
      <c r="A1999" s="7" t="s">
        <v>2689</v>
      </c>
      <c r="B1999" s="8">
        <v>1</v>
      </c>
      <c r="C1999" s="8"/>
    </row>
    <row r="2000" spans="1:3" x14ac:dyDescent="0.25">
      <c r="A2000" s="7" t="s">
        <v>3213</v>
      </c>
      <c r="B2000" s="8"/>
      <c r="C2000" s="8">
        <v>47</v>
      </c>
    </row>
    <row r="2001" spans="1:3" x14ac:dyDescent="0.25">
      <c r="A2001" s="7" t="s">
        <v>170</v>
      </c>
      <c r="B2001" s="8">
        <v>3</v>
      </c>
      <c r="C2001" s="8"/>
    </row>
    <row r="2002" spans="1:3" x14ac:dyDescent="0.25">
      <c r="A2002" s="7" t="s">
        <v>2551</v>
      </c>
      <c r="B2002" s="8"/>
      <c r="C2002" s="8">
        <v>56</v>
      </c>
    </row>
    <row r="2003" spans="1:3" x14ac:dyDescent="0.25">
      <c r="A2003" s="7" t="s">
        <v>3932</v>
      </c>
      <c r="B2003" s="8">
        <v>23</v>
      </c>
      <c r="C2003" s="8"/>
    </row>
    <row r="2004" spans="1:3" x14ac:dyDescent="0.25">
      <c r="A2004" s="7" t="s">
        <v>351</v>
      </c>
      <c r="B2004" s="8"/>
      <c r="C2004" s="8">
        <v>221</v>
      </c>
    </row>
    <row r="2005" spans="1:3" x14ac:dyDescent="0.25">
      <c r="A2005" s="7" t="s">
        <v>1277</v>
      </c>
      <c r="B2005" s="8"/>
      <c r="C2005" s="8">
        <v>68</v>
      </c>
    </row>
    <row r="2006" spans="1:3" x14ac:dyDescent="0.25">
      <c r="A2006" s="7" t="s">
        <v>3655</v>
      </c>
      <c r="B2006" s="8"/>
      <c r="C2006" s="8">
        <v>20</v>
      </c>
    </row>
    <row r="2007" spans="1:3" x14ac:dyDescent="0.25">
      <c r="A2007" s="7" t="s">
        <v>3920</v>
      </c>
      <c r="B2007" s="8">
        <v>17</v>
      </c>
      <c r="C2007" s="8"/>
    </row>
    <row r="2008" spans="1:3" x14ac:dyDescent="0.25">
      <c r="A2008" s="7" t="s">
        <v>2741</v>
      </c>
      <c r="B2008" s="8">
        <v>4</v>
      </c>
      <c r="C2008" s="8"/>
    </row>
    <row r="2009" spans="1:3" x14ac:dyDescent="0.25">
      <c r="A2009" s="7" t="s">
        <v>2820</v>
      </c>
      <c r="B2009" s="8"/>
      <c r="C2009" s="8">
        <v>20</v>
      </c>
    </row>
    <row r="2010" spans="1:3" x14ac:dyDescent="0.25">
      <c r="A2010" s="7" t="s">
        <v>3705</v>
      </c>
      <c r="B2010" s="8"/>
      <c r="C2010" s="8">
        <v>39</v>
      </c>
    </row>
    <row r="2011" spans="1:3" x14ac:dyDescent="0.25">
      <c r="A2011" s="7" t="s">
        <v>537</v>
      </c>
      <c r="B2011" s="8"/>
      <c r="C2011" s="8">
        <v>39</v>
      </c>
    </row>
    <row r="2012" spans="1:3" x14ac:dyDescent="0.25">
      <c r="A2012" s="7" t="s">
        <v>1776</v>
      </c>
      <c r="B2012" s="8">
        <v>124</v>
      </c>
      <c r="C2012" s="8"/>
    </row>
    <row r="2013" spans="1:3" x14ac:dyDescent="0.25">
      <c r="A2013" s="7" t="s">
        <v>2728</v>
      </c>
      <c r="B2013" s="8"/>
      <c r="C2013" s="8">
        <v>392</v>
      </c>
    </row>
    <row r="2014" spans="1:3" x14ac:dyDescent="0.25">
      <c r="A2014" s="7" t="s">
        <v>2829</v>
      </c>
      <c r="B2014" s="8"/>
      <c r="C2014" s="8">
        <v>76</v>
      </c>
    </row>
    <row r="2015" spans="1:3" x14ac:dyDescent="0.25">
      <c r="A2015" s="7" t="s">
        <v>2687</v>
      </c>
      <c r="B2015" s="8">
        <v>0</v>
      </c>
      <c r="C2015" s="8"/>
    </row>
    <row r="2016" spans="1:3" x14ac:dyDescent="0.25">
      <c r="A2016" s="7" t="s">
        <v>2432</v>
      </c>
      <c r="B2016" s="8">
        <v>2</v>
      </c>
      <c r="C2016" s="8"/>
    </row>
    <row r="2017" spans="1:3" x14ac:dyDescent="0.25">
      <c r="A2017" s="7" t="s">
        <v>2821</v>
      </c>
      <c r="B2017" s="8"/>
      <c r="C2017" s="8">
        <v>35</v>
      </c>
    </row>
    <row r="2018" spans="1:3" x14ac:dyDescent="0.25">
      <c r="A2018" s="7" t="s">
        <v>2928</v>
      </c>
      <c r="B2018" s="8"/>
      <c r="C2018" s="8">
        <v>24</v>
      </c>
    </row>
    <row r="2019" spans="1:3" x14ac:dyDescent="0.25">
      <c r="A2019" s="7" t="s">
        <v>1652</v>
      </c>
      <c r="B2019" s="8"/>
      <c r="C2019" s="8">
        <v>20</v>
      </c>
    </row>
    <row r="2020" spans="1:3" x14ac:dyDescent="0.25">
      <c r="A2020" s="7" t="s">
        <v>1259</v>
      </c>
      <c r="B2020" s="8"/>
      <c r="C2020" s="8">
        <v>670</v>
      </c>
    </row>
    <row r="2021" spans="1:3" x14ac:dyDescent="0.25">
      <c r="A2021" s="7" t="s">
        <v>2699</v>
      </c>
      <c r="B2021" s="8">
        <v>0</v>
      </c>
      <c r="C2021" s="8"/>
    </row>
    <row r="2022" spans="1:3" x14ac:dyDescent="0.25">
      <c r="A2022" s="7" t="s">
        <v>2750</v>
      </c>
      <c r="B2022" s="8">
        <v>0</v>
      </c>
      <c r="C2022" s="8"/>
    </row>
    <row r="2023" spans="1:3" x14ac:dyDescent="0.25">
      <c r="A2023" s="7" t="s">
        <v>2763</v>
      </c>
      <c r="B2023" s="8">
        <v>3</v>
      </c>
      <c r="C2023" s="8"/>
    </row>
    <row r="2024" spans="1:3" x14ac:dyDescent="0.25">
      <c r="A2024" s="7" t="s">
        <v>3297</v>
      </c>
      <c r="B2024" s="8"/>
      <c r="C2024" s="8">
        <v>44</v>
      </c>
    </row>
    <row r="2025" spans="1:3" x14ac:dyDescent="0.25">
      <c r="A2025" s="7" t="s">
        <v>1815</v>
      </c>
      <c r="B2025" s="8">
        <v>140</v>
      </c>
      <c r="C2025" s="8"/>
    </row>
    <row r="2026" spans="1:3" x14ac:dyDescent="0.25">
      <c r="A2026" s="7" t="s">
        <v>306</v>
      </c>
      <c r="B2026" s="8"/>
      <c r="C2026" s="8">
        <v>189</v>
      </c>
    </row>
    <row r="2027" spans="1:3" x14ac:dyDescent="0.25">
      <c r="A2027" s="7" t="s">
        <v>3843</v>
      </c>
      <c r="B2027" s="8">
        <v>8</v>
      </c>
      <c r="C2027" s="8"/>
    </row>
    <row r="2028" spans="1:3" x14ac:dyDescent="0.25">
      <c r="A2028" s="7" t="s">
        <v>1408</v>
      </c>
      <c r="B2028" s="8">
        <v>2</v>
      </c>
      <c r="C2028" s="8"/>
    </row>
    <row r="2029" spans="1:3" x14ac:dyDescent="0.25">
      <c r="A2029" s="7" t="s">
        <v>1085</v>
      </c>
      <c r="B2029" s="8">
        <v>0</v>
      </c>
      <c r="C2029" s="8"/>
    </row>
    <row r="2030" spans="1:3" x14ac:dyDescent="0.25">
      <c r="A2030" s="7" t="s">
        <v>3640</v>
      </c>
      <c r="B2030" s="8">
        <v>2</v>
      </c>
      <c r="C2030" s="8"/>
    </row>
    <row r="2031" spans="1:3" x14ac:dyDescent="0.25">
      <c r="A2031" s="7" t="s">
        <v>3890</v>
      </c>
      <c r="B2031" s="8">
        <v>84</v>
      </c>
      <c r="C2031" s="8"/>
    </row>
    <row r="2032" spans="1:3" x14ac:dyDescent="0.25">
      <c r="A2032" s="7" t="s">
        <v>506</v>
      </c>
      <c r="B2032" s="8">
        <v>14</v>
      </c>
      <c r="C2032" s="8"/>
    </row>
    <row r="2033" spans="1:3" x14ac:dyDescent="0.25">
      <c r="A2033" s="7" t="s">
        <v>596</v>
      </c>
      <c r="B2033" s="8">
        <v>8</v>
      </c>
      <c r="C2033" s="8"/>
    </row>
    <row r="2034" spans="1:3" x14ac:dyDescent="0.25">
      <c r="A2034" s="7" t="s">
        <v>1366</v>
      </c>
      <c r="B2034" s="8"/>
      <c r="C2034" s="8">
        <v>92</v>
      </c>
    </row>
    <row r="2035" spans="1:3" x14ac:dyDescent="0.25">
      <c r="A2035" s="7" t="s">
        <v>2777</v>
      </c>
      <c r="B2035" s="8">
        <v>1</v>
      </c>
      <c r="C2035" s="8"/>
    </row>
    <row r="2036" spans="1:3" x14ac:dyDescent="0.25">
      <c r="A2036" s="7" t="s">
        <v>1273</v>
      </c>
      <c r="B2036" s="8"/>
      <c r="C2036" s="8">
        <v>28</v>
      </c>
    </row>
    <row r="2037" spans="1:3" x14ac:dyDescent="0.25">
      <c r="A2037" s="7" t="s">
        <v>1197</v>
      </c>
      <c r="B2037" s="8"/>
      <c r="C2037" s="8">
        <v>512</v>
      </c>
    </row>
    <row r="2038" spans="1:3" x14ac:dyDescent="0.25">
      <c r="A2038" s="7" t="s">
        <v>2830</v>
      </c>
      <c r="B2038" s="8"/>
      <c r="C2038" s="8">
        <v>11</v>
      </c>
    </row>
    <row r="2039" spans="1:3" x14ac:dyDescent="0.25">
      <c r="A2039" s="7" t="s">
        <v>398</v>
      </c>
      <c r="B2039" s="8"/>
      <c r="C2039" s="8">
        <v>229</v>
      </c>
    </row>
    <row r="2040" spans="1:3" x14ac:dyDescent="0.25">
      <c r="A2040" s="7" t="s">
        <v>2685</v>
      </c>
      <c r="B2040" s="8">
        <v>1</v>
      </c>
      <c r="C2040" s="8"/>
    </row>
    <row r="2041" spans="1:3" x14ac:dyDescent="0.25">
      <c r="A2041" s="7" t="s">
        <v>2147</v>
      </c>
      <c r="B2041" s="8">
        <v>1</v>
      </c>
      <c r="C2041" s="8"/>
    </row>
    <row r="2042" spans="1:3" x14ac:dyDescent="0.25">
      <c r="A2042" s="7" t="s">
        <v>1489</v>
      </c>
      <c r="B2042" s="8">
        <v>6</v>
      </c>
      <c r="C2042" s="8"/>
    </row>
    <row r="2043" spans="1:3" x14ac:dyDescent="0.25">
      <c r="A2043" s="7" t="s">
        <v>3662</v>
      </c>
      <c r="B2043" s="8"/>
      <c r="C2043" s="8">
        <v>14</v>
      </c>
    </row>
    <row r="2044" spans="1:3" x14ac:dyDescent="0.25">
      <c r="A2044" s="7" t="s">
        <v>677</v>
      </c>
      <c r="B2044" s="8">
        <v>24</v>
      </c>
      <c r="C2044" s="8"/>
    </row>
    <row r="2045" spans="1:3" x14ac:dyDescent="0.25">
      <c r="A2045" s="7" t="s">
        <v>1283</v>
      </c>
      <c r="B2045" s="8"/>
      <c r="C2045" s="8">
        <v>274</v>
      </c>
    </row>
    <row r="2046" spans="1:3" x14ac:dyDescent="0.25">
      <c r="A2046" s="7" t="s">
        <v>2491</v>
      </c>
      <c r="B2046" s="8"/>
      <c r="C2046" s="8">
        <v>10</v>
      </c>
    </row>
    <row r="2047" spans="1:3" x14ac:dyDescent="0.25">
      <c r="A2047" s="7" t="s">
        <v>2748</v>
      </c>
      <c r="B2047" s="8">
        <v>4</v>
      </c>
      <c r="C2047" s="8"/>
    </row>
    <row r="2048" spans="1:3" x14ac:dyDescent="0.25">
      <c r="A2048" s="7" t="s">
        <v>1781</v>
      </c>
      <c r="B2048" s="8">
        <v>152</v>
      </c>
      <c r="C2048" s="8"/>
    </row>
    <row r="2049" spans="1:3" x14ac:dyDescent="0.25">
      <c r="A2049" s="7" t="s">
        <v>2468</v>
      </c>
      <c r="B2049" s="8"/>
      <c r="C2049" s="8">
        <v>43</v>
      </c>
    </row>
    <row r="2050" spans="1:3" x14ac:dyDescent="0.25">
      <c r="A2050" s="7" t="s">
        <v>1770</v>
      </c>
      <c r="B2050" s="8">
        <v>22</v>
      </c>
      <c r="C2050" s="8"/>
    </row>
    <row r="2051" spans="1:3" x14ac:dyDescent="0.25">
      <c r="A2051" s="7" t="s">
        <v>2458</v>
      </c>
      <c r="B2051" s="8"/>
      <c r="C2051" s="8">
        <v>124</v>
      </c>
    </row>
    <row r="2052" spans="1:3" x14ac:dyDescent="0.25">
      <c r="A2052" s="7" t="s">
        <v>294</v>
      </c>
      <c r="B2052" s="8"/>
      <c r="C2052" s="8">
        <v>131</v>
      </c>
    </row>
    <row r="2053" spans="1:3" x14ac:dyDescent="0.25">
      <c r="A2053" s="7" t="s">
        <v>1893</v>
      </c>
      <c r="B2053" s="8"/>
      <c r="C2053" s="8">
        <v>26</v>
      </c>
    </row>
    <row r="2054" spans="1:3" x14ac:dyDescent="0.25">
      <c r="A2054" s="7" t="s">
        <v>659</v>
      </c>
      <c r="B2054" s="8"/>
      <c r="C2054" s="8">
        <v>276</v>
      </c>
    </row>
    <row r="2055" spans="1:3" x14ac:dyDescent="0.25">
      <c r="A2055" s="7" t="s">
        <v>167</v>
      </c>
      <c r="B2055" s="8">
        <v>0</v>
      </c>
      <c r="C2055" s="8"/>
    </row>
    <row r="2056" spans="1:3" x14ac:dyDescent="0.25">
      <c r="A2056" s="7" t="s">
        <v>326</v>
      </c>
      <c r="B2056" s="8"/>
      <c r="C2056" s="8">
        <v>736</v>
      </c>
    </row>
    <row r="2057" spans="1:3" x14ac:dyDescent="0.25">
      <c r="A2057" s="7" t="s">
        <v>2069</v>
      </c>
      <c r="B2057" s="8"/>
      <c r="C2057" s="8">
        <v>76</v>
      </c>
    </row>
    <row r="2058" spans="1:3" x14ac:dyDescent="0.25">
      <c r="A2058" s="7" t="s">
        <v>2320</v>
      </c>
      <c r="B2058" s="8"/>
      <c r="C2058" s="8">
        <v>77</v>
      </c>
    </row>
    <row r="2059" spans="1:3" x14ac:dyDescent="0.25">
      <c r="A2059" s="7" t="s">
        <v>1546</v>
      </c>
      <c r="B2059" s="8">
        <v>1</v>
      </c>
      <c r="C2059" s="8"/>
    </row>
    <row r="2060" spans="1:3" x14ac:dyDescent="0.25">
      <c r="A2060" s="7" t="s">
        <v>1614</v>
      </c>
      <c r="B2060" s="8"/>
      <c r="C2060" s="8">
        <v>26</v>
      </c>
    </row>
    <row r="2061" spans="1:3" x14ac:dyDescent="0.25">
      <c r="A2061" s="7" t="s">
        <v>2469</v>
      </c>
      <c r="B2061" s="8"/>
      <c r="C2061" s="8">
        <v>58</v>
      </c>
    </row>
    <row r="2062" spans="1:3" x14ac:dyDescent="0.25">
      <c r="A2062" s="7" t="s">
        <v>1728</v>
      </c>
      <c r="B2062" s="8">
        <v>1</v>
      </c>
      <c r="C2062" s="8"/>
    </row>
    <row r="2063" spans="1:3" x14ac:dyDescent="0.25">
      <c r="A2063" s="7" t="s">
        <v>787</v>
      </c>
      <c r="B2063" s="8"/>
      <c r="C2063" s="8">
        <v>44</v>
      </c>
    </row>
    <row r="2064" spans="1:3" x14ac:dyDescent="0.25">
      <c r="A2064" s="7" t="s">
        <v>1659</v>
      </c>
      <c r="B2064" s="8"/>
      <c r="C2064" s="8">
        <v>107</v>
      </c>
    </row>
    <row r="2065" spans="1:3" x14ac:dyDescent="0.25">
      <c r="A2065" s="7" t="s">
        <v>3001</v>
      </c>
      <c r="B2065" s="8"/>
      <c r="C2065" s="8">
        <v>175</v>
      </c>
    </row>
    <row r="2066" spans="1:3" x14ac:dyDescent="0.25">
      <c r="A2066" s="7" t="s">
        <v>3958</v>
      </c>
      <c r="B2066" s="8">
        <v>2</v>
      </c>
      <c r="C2066" s="8"/>
    </row>
    <row r="2067" spans="1:3" x14ac:dyDescent="0.25">
      <c r="A2067" s="7" t="s">
        <v>48</v>
      </c>
      <c r="B2067" s="8"/>
      <c r="C2067" s="8">
        <v>45</v>
      </c>
    </row>
    <row r="2068" spans="1:3" x14ac:dyDescent="0.25">
      <c r="A2068" s="7" t="s">
        <v>1079</v>
      </c>
      <c r="B2068" s="8">
        <v>5</v>
      </c>
      <c r="C2068" s="8"/>
    </row>
    <row r="2069" spans="1:3" x14ac:dyDescent="0.25">
      <c r="A2069" s="7" t="s">
        <v>875</v>
      </c>
      <c r="B2069" s="8">
        <v>21</v>
      </c>
      <c r="C2069" s="8"/>
    </row>
    <row r="2070" spans="1:3" x14ac:dyDescent="0.25">
      <c r="A2070" s="7" t="s">
        <v>2497</v>
      </c>
      <c r="B2070" s="8"/>
      <c r="C2070" s="8">
        <v>56</v>
      </c>
    </row>
    <row r="2071" spans="1:3" x14ac:dyDescent="0.25">
      <c r="A2071" s="7" t="s">
        <v>1932</v>
      </c>
      <c r="B2071" s="8"/>
      <c r="C2071" s="8">
        <v>50</v>
      </c>
    </row>
    <row r="2072" spans="1:3" x14ac:dyDescent="0.25">
      <c r="A2072" s="7" t="s">
        <v>1135</v>
      </c>
      <c r="B2072" s="8">
        <v>1</v>
      </c>
      <c r="C2072" s="8"/>
    </row>
    <row r="2073" spans="1:3" x14ac:dyDescent="0.25">
      <c r="A2073" s="7" t="s">
        <v>336</v>
      </c>
      <c r="B2073" s="8"/>
      <c r="C2073" s="8">
        <v>80</v>
      </c>
    </row>
    <row r="2074" spans="1:3" x14ac:dyDescent="0.25">
      <c r="A2074" s="7" t="s">
        <v>1391</v>
      </c>
      <c r="B2074" s="8"/>
      <c r="C2074" s="8">
        <v>19</v>
      </c>
    </row>
    <row r="2075" spans="1:3" x14ac:dyDescent="0.25">
      <c r="A2075" s="7" t="s">
        <v>1608</v>
      </c>
      <c r="B2075" s="8"/>
      <c r="C2075" s="8">
        <v>205</v>
      </c>
    </row>
    <row r="2076" spans="1:3" x14ac:dyDescent="0.25">
      <c r="A2076" s="7" t="s">
        <v>1264</v>
      </c>
      <c r="B2076" s="8"/>
      <c r="C2076" s="8">
        <v>41</v>
      </c>
    </row>
    <row r="2077" spans="1:3" x14ac:dyDescent="0.25">
      <c r="A2077" s="7" t="s">
        <v>3420</v>
      </c>
      <c r="B2077" s="8"/>
      <c r="C2077" s="8">
        <v>98</v>
      </c>
    </row>
    <row r="2078" spans="1:3" x14ac:dyDescent="0.25">
      <c r="A2078" s="7" t="s">
        <v>4025</v>
      </c>
      <c r="B2078" s="8">
        <v>0</v>
      </c>
      <c r="C2078" s="8"/>
    </row>
    <row r="2079" spans="1:3" x14ac:dyDescent="0.25">
      <c r="A2079" s="7" t="s">
        <v>3533</v>
      </c>
      <c r="B2079" s="8"/>
      <c r="C2079" s="8">
        <v>204</v>
      </c>
    </row>
    <row r="2080" spans="1:3" x14ac:dyDescent="0.25">
      <c r="A2080" s="7" t="s">
        <v>1106</v>
      </c>
      <c r="B2080" s="8">
        <v>20</v>
      </c>
      <c r="C2080" s="8"/>
    </row>
    <row r="2081" spans="1:3" x14ac:dyDescent="0.25">
      <c r="A2081" s="7" t="s">
        <v>2083</v>
      </c>
      <c r="B2081" s="8"/>
      <c r="C2081" s="8">
        <v>38</v>
      </c>
    </row>
    <row r="2082" spans="1:3" x14ac:dyDescent="0.25">
      <c r="A2082" s="7" t="s">
        <v>2158</v>
      </c>
      <c r="B2082" s="8">
        <v>57</v>
      </c>
      <c r="C2082" s="8"/>
    </row>
    <row r="2083" spans="1:3" x14ac:dyDescent="0.25">
      <c r="A2083" s="7" t="s">
        <v>200</v>
      </c>
      <c r="B2083" s="8">
        <v>6</v>
      </c>
      <c r="C2083" s="8"/>
    </row>
    <row r="2084" spans="1:3" x14ac:dyDescent="0.25">
      <c r="A2084" s="7" t="s">
        <v>1403</v>
      </c>
      <c r="B2084" s="8"/>
      <c r="C2084" s="8">
        <v>113</v>
      </c>
    </row>
    <row r="2085" spans="1:3" x14ac:dyDescent="0.25">
      <c r="A2085" s="7" t="s">
        <v>2449</v>
      </c>
      <c r="B2085" s="8"/>
      <c r="C2085" s="8">
        <v>9</v>
      </c>
    </row>
    <row r="2086" spans="1:3" x14ac:dyDescent="0.25">
      <c r="A2086" s="7" t="s">
        <v>1953</v>
      </c>
      <c r="B2086" s="8"/>
      <c r="C2086" s="8">
        <v>682</v>
      </c>
    </row>
    <row r="2087" spans="1:3" x14ac:dyDescent="0.25">
      <c r="A2087" s="7" t="s">
        <v>397</v>
      </c>
      <c r="B2087" s="8"/>
      <c r="C2087" s="8">
        <v>196</v>
      </c>
    </row>
    <row r="2088" spans="1:3" x14ac:dyDescent="0.25">
      <c r="A2088" s="7" t="s">
        <v>1290</v>
      </c>
      <c r="B2088" s="8"/>
      <c r="C2088" s="8">
        <v>52</v>
      </c>
    </row>
    <row r="2089" spans="1:3" x14ac:dyDescent="0.25">
      <c r="A2089" s="7" t="s">
        <v>1805</v>
      </c>
      <c r="B2089" s="8">
        <v>52</v>
      </c>
      <c r="C2089" s="8"/>
    </row>
    <row r="2090" spans="1:3" x14ac:dyDescent="0.25">
      <c r="A2090" s="7" t="s">
        <v>2906</v>
      </c>
      <c r="B2090" s="8">
        <v>7</v>
      </c>
      <c r="C2090" s="8"/>
    </row>
    <row r="2091" spans="1:3" x14ac:dyDescent="0.25">
      <c r="A2091" s="7" t="s">
        <v>3779</v>
      </c>
      <c r="B2091" s="8"/>
      <c r="C2091" s="8">
        <v>27</v>
      </c>
    </row>
    <row r="2092" spans="1:3" x14ac:dyDescent="0.25">
      <c r="A2092" s="7" t="s">
        <v>359</v>
      </c>
      <c r="B2092" s="8"/>
      <c r="C2092" s="8">
        <v>267</v>
      </c>
    </row>
    <row r="2093" spans="1:3" x14ac:dyDescent="0.25">
      <c r="A2093" s="7" t="s">
        <v>2178</v>
      </c>
      <c r="B2093" s="8"/>
      <c r="C2093" s="8">
        <v>38</v>
      </c>
    </row>
    <row r="2094" spans="1:3" x14ac:dyDescent="0.25">
      <c r="A2094" s="7" t="s">
        <v>1138</v>
      </c>
      <c r="B2094" s="8">
        <v>39</v>
      </c>
      <c r="C2094" s="8"/>
    </row>
    <row r="2095" spans="1:3" x14ac:dyDescent="0.25">
      <c r="A2095" s="7" t="s">
        <v>50</v>
      </c>
      <c r="B2095" s="8"/>
      <c r="C2095" s="8">
        <v>38</v>
      </c>
    </row>
    <row r="2096" spans="1:3" x14ac:dyDescent="0.25">
      <c r="A2096" s="7" t="s">
        <v>686</v>
      </c>
      <c r="B2096" s="8">
        <v>10</v>
      </c>
      <c r="C2096" s="8"/>
    </row>
    <row r="2097" spans="1:3" x14ac:dyDescent="0.25">
      <c r="A2097" s="7" t="s">
        <v>2706</v>
      </c>
      <c r="B2097" s="8"/>
      <c r="C2097" s="8">
        <v>263</v>
      </c>
    </row>
    <row r="2098" spans="1:3" x14ac:dyDescent="0.25">
      <c r="A2098" s="7" t="s">
        <v>1560</v>
      </c>
      <c r="B2098" s="8">
        <v>1</v>
      </c>
      <c r="C2098" s="8"/>
    </row>
    <row r="2099" spans="1:3" x14ac:dyDescent="0.25">
      <c r="A2099" s="7" t="s">
        <v>1350</v>
      </c>
      <c r="B2099" s="8"/>
      <c r="C2099" s="8">
        <v>172</v>
      </c>
    </row>
    <row r="2100" spans="1:3" x14ac:dyDescent="0.25">
      <c r="A2100" s="7" t="s">
        <v>4039</v>
      </c>
      <c r="B2100" s="8">
        <v>0</v>
      </c>
      <c r="C2100" s="8"/>
    </row>
    <row r="2101" spans="1:3" x14ac:dyDescent="0.25">
      <c r="A2101" s="7" t="s">
        <v>3282</v>
      </c>
      <c r="B2101" s="8"/>
      <c r="C2101" s="8">
        <v>237</v>
      </c>
    </row>
    <row r="2102" spans="1:3" x14ac:dyDescent="0.25">
      <c r="A2102" s="7" t="s">
        <v>3492</v>
      </c>
      <c r="B2102" s="8"/>
      <c r="C2102" s="8">
        <v>29</v>
      </c>
    </row>
    <row r="2103" spans="1:3" x14ac:dyDescent="0.25">
      <c r="A2103" s="7" t="s">
        <v>3201</v>
      </c>
      <c r="B2103" s="8">
        <v>2</v>
      </c>
      <c r="C2103" s="8"/>
    </row>
    <row r="2104" spans="1:3" x14ac:dyDescent="0.25">
      <c r="A2104" s="7" t="s">
        <v>1281</v>
      </c>
      <c r="B2104" s="8"/>
      <c r="C2104" s="8">
        <v>130</v>
      </c>
    </row>
    <row r="2105" spans="1:3" x14ac:dyDescent="0.25">
      <c r="A2105" s="7" t="s">
        <v>3094</v>
      </c>
      <c r="B2105" s="8">
        <v>1</v>
      </c>
      <c r="C2105" s="8"/>
    </row>
    <row r="2106" spans="1:3" x14ac:dyDescent="0.25">
      <c r="A2106" s="7" t="s">
        <v>1174</v>
      </c>
      <c r="B2106" s="8">
        <v>1</v>
      </c>
      <c r="C2106" s="8"/>
    </row>
    <row r="2107" spans="1:3" x14ac:dyDescent="0.25">
      <c r="A2107" s="7" t="s">
        <v>3987</v>
      </c>
      <c r="B2107" s="8">
        <v>1</v>
      </c>
      <c r="C2107" s="8"/>
    </row>
    <row r="2108" spans="1:3" x14ac:dyDescent="0.25">
      <c r="A2108" s="7" t="s">
        <v>1954</v>
      </c>
      <c r="B2108" s="8"/>
      <c r="C2108" s="8">
        <v>147</v>
      </c>
    </row>
    <row r="2109" spans="1:3" x14ac:dyDescent="0.25">
      <c r="A2109" s="7" t="s">
        <v>3352</v>
      </c>
      <c r="B2109" s="8"/>
      <c r="C2109" s="8">
        <v>44</v>
      </c>
    </row>
    <row r="2110" spans="1:3" x14ac:dyDescent="0.25">
      <c r="A2110" s="7" t="s">
        <v>2002</v>
      </c>
      <c r="B2110" s="8"/>
      <c r="C2110" s="8">
        <v>1637</v>
      </c>
    </row>
    <row r="2111" spans="1:3" x14ac:dyDescent="0.25">
      <c r="A2111" s="7" t="s">
        <v>385</v>
      </c>
      <c r="B2111" s="8"/>
      <c r="C2111" s="8">
        <v>383</v>
      </c>
    </row>
    <row r="2112" spans="1:3" x14ac:dyDescent="0.25">
      <c r="A2112" s="7" t="s">
        <v>3158</v>
      </c>
      <c r="B2112" s="8"/>
      <c r="C2112" s="8">
        <v>69</v>
      </c>
    </row>
    <row r="2113" spans="1:3" x14ac:dyDescent="0.25">
      <c r="A2113" s="7" t="s">
        <v>2210</v>
      </c>
      <c r="B2113" s="8"/>
      <c r="C2113" s="8">
        <v>15</v>
      </c>
    </row>
    <row r="2114" spans="1:3" x14ac:dyDescent="0.25">
      <c r="A2114" s="7" t="s">
        <v>238</v>
      </c>
      <c r="B2114" s="8">
        <v>0</v>
      </c>
      <c r="C2114" s="8"/>
    </row>
    <row r="2115" spans="1:3" x14ac:dyDescent="0.25">
      <c r="A2115" s="7" t="s">
        <v>4046</v>
      </c>
      <c r="B2115" s="8">
        <v>1</v>
      </c>
      <c r="C2115" s="8"/>
    </row>
    <row r="2116" spans="1:3" x14ac:dyDescent="0.25">
      <c r="A2116" s="7" t="s">
        <v>1787</v>
      </c>
      <c r="B2116" s="8">
        <v>29</v>
      </c>
      <c r="C2116" s="8"/>
    </row>
    <row r="2117" spans="1:3" x14ac:dyDescent="0.25">
      <c r="A2117" s="7" t="s">
        <v>2321</v>
      </c>
      <c r="B2117" s="8"/>
      <c r="C2117" s="8">
        <v>89</v>
      </c>
    </row>
    <row r="2118" spans="1:3" x14ac:dyDescent="0.25">
      <c r="A2118" s="7" t="s">
        <v>2669</v>
      </c>
      <c r="B2118" s="8"/>
      <c r="C2118" s="8">
        <v>11</v>
      </c>
    </row>
    <row r="2119" spans="1:3" x14ac:dyDescent="0.25">
      <c r="A2119" s="7" t="s">
        <v>3187</v>
      </c>
      <c r="B2119" s="8"/>
      <c r="C2119" s="8">
        <v>244</v>
      </c>
    </row>
    <row r="2120" spans="1:3" x14ac:dyDescent="0.25">
      <c r="A2120" s="7" t="s">
        <v>1987</v>
      </c>
      <c r="B2120" s="8">
        <v>1</v>
      </c>
      <c r="C2120" s="8"/>
    </row>
    <row r="2121" spans="1:3" x14ac:dyDescent="0.25">
      <c r="A2121" s="7" t="s">
        <v>2040</v>
      </c>
      <c r="B2121" s="8"/>
      <c r="C2121" s="8">
        <v>379</v>
      </c>
    </row>
    <row r="2122" spans="1:3" x14ac:dyDescent="0.25">
      <c r="A2122" s="7" t="s">
        <v>2190</v>
      </c>
      <c r="B2122" s="8"/>
      <c r="C2122" s="8">
        <v>88</v>
      </c>
    </row>
    <row r="2123" spans="1:3" x14ac:dyDescent="0.25">
      <c r="A2123" s="7" t="s">
        <v>1630</v>
      </c>
      <c r="B2123" s="8"/>
      <c r="C2123" s="8">
        <v>82</v>
      </c>
    </row>
    <row r="2124" spans="1:3" x14ac:dyDescent="0.25">
      <c r="A2124" s="7" t="s">
        <v>1378</v>
      </c>
      <c r="B2124" s="8"/>
      <c r="C2124" s="8">
        <v>31</v>
      </c>
    </row>
    <row r="2125" spans="1:3" x14ac:dyDescent="0.25">
      <c r="A2125" s="7" t="s">
        <v>1755</v>
      </c>
      <c r="B2125" s="8"/>
      <c r="C2125" s="8">
        <v>90</v>
      </c>
    </row>
    <row r="2126" spans="1:3" x14ac:dyDescent="0.25">
      <c r="A2126" s="7" t="s">
        <v>1222</v>
      </c>
      <c r="B2126" s="8"/>
      <c r="C2126" s="8">
        <v>103</v>
      </c>
    </row>
    <row r="2127" spans="1:3" x14ac:dyDescent="0.25">
      <c r="A2127" s="7" t="s">
        <v>4068</v>
      </c>
      <c r="B2127" s="8">
        <v>2</v>
      </c>
      <c r="C2127" s="8"/>
    </row>
    <row r="2128" spans="1:3" x14ac:dyDescent="0.25">
      <c r="A2128" s="7" t="s">
        <v>2530</v>
      </c>
      <c r="B2128" s="8"/>
      <c r="C2128" s="8">
        <v>48</v>
      </c>
    </row>
    <row r="2129" spans="1:3" x14ac:dyDescent="0.25">
      <c r="A2129" s="7" t="s">
        <v>1766</v>
      </c>
      <c r="B2129" s="8">
        <v>103</v>
      </c>
      <c r="C2129" s="8"/>
    </row>
    <row r="2130" spans="1:3" x14ac:dyDescent="0.25">
      <c r="A2130" s="7" t="s">
        <v>2451</v>
      </c>
      <c r="B2130" s="8"/>
      <c r="C2130" s="8">
        <v>102</v>
      </c>
    </row>
    <row r="2131" spans="1:3" x14ac:dyDescent="0.25">
      <c r="A2131" s="7" t="s">
        <v>3294</v>
      </c>
      <c r="B2131" s="8"/>
      <c r="C2131" s="8">
        <v>24</v>
      </c>
    </row>
    <row r="2132" spans="1:3" x14ac:dyDescent="0.25">
      <c r="A2132" s="7" t="s">
        <v>3481</v>
      </c>
      <c r="B2132" s="8"/>
      <c r="C2132" s="8">
        <v>80</v>
      </c>
    </row>
    <row r="2133" spans="1:3" x14ac:dyDescent="0.25">
      <c r="A2133" s="7" t="s">
        <v>210</v>
      </c>
      <c r="B2133" s="8">
        <v>0</v>
      </c>
      <c r="C2133" s="8"/>
    </row>
    <row r="2134" spans="1:3" x14ac:dyDescent="0.25">
      <c r="A2134" s="7" t="s">
        <v>999</v>
      </c>
      <c r="B2134" s="8">
        <v>229</v>
      </c>
      <c r="C2134" s="8"/>
    </row>
    <row r="2135" spans="1:3" x14ac:dyDescent="0.25">
      <c r="A2135" s="7" t="s">
        <v>528</v>
      </c>
      <c r="B2135" s="8"/>
      <c r="C2135" s="8">
        <v>158</v>
      </c>
    </row>
    <row r="2136" spans="1:3" x14ac:dyDescent="0.25">
      <c r="A2136" s="7" t="s">
        <v>833</v>
      </c>
      <c r="B2136" s="8"/>
      <c r="C2136" s="8">
        <v>154</v>
      </c>
    </row>
    <row r="2137" spans="1:3" x14ac:dyDescent="0.25">
      <c r="A2137" s="7" t="s">
        <v>947</v>
      </c>
      <c r="B2137" s="8">
        <v>5</v>
      </c>
      <c r="C2137" s="8"/>
    </row>
    <row r="2138" spans="1:3" x14ac:dyDescent="0.25">
      <c r="A2138" s="7" t="s">
        <v>388</v>
      </c>
      <c r="B2138" s="8"/>
      <c r="C2138" s="8">
        <v>562</v>
      </c>
    </row>
    <row r="2139" spans="1:3" x14ac:dyDescent="0.25">
      <c r="A2139" s="7" t="s">
        <v>3451</v>
      </c>
      <c r="B2139" s="8"/>
      <c r="C2139" s="8">
        <v>37</v>
      </c>
    </row>
    <row r="2140" spans="1:3" x14ac:dyDescent="0.25">
      <c r="A2140" s="7" t="s">
        <v>1804</v>
      </c>
      <c r="B2140" s="8">
        <v>75</v>
      </c>
      <c r="C2140" s="8"/>
    </row>
    <row r="2141" spans="1:3" x14ac:dyDescent="0.25">
      <c r="A2141" s="7" t="s">
        <v>2797</v>
      </c>
      <c r="B2141" s="8"/>
      <c r="C2141" s="8">
        <v>94</v>
      </c>
    </row>
    <row r="2142" spans="1:3" x14ac:dyDescent="0.25">
      <c r="A2142" s="7" t="s">
        <v>1133</v>
      </c>
      <c r="B2142" s="8">
        <v>13</v>
      </c>
      <c r="C2142" s="8"/>
    </row>
    <row r="2143" spans="1:3" x14ac:dyDescent="0.25">
      <c r="A2143" s="7" t="s">
        <v>2963</v>
      </c>
      <c r="B2143" s="8"/>
      <c r="C2143" s="8">
        <v>98</v>
      </c>
    </row>
    <row r="2144" spans="1:3" x14ac:dyDescent="0.25">
      <c r="A2144" s="7" t="s">
        <v>3615</v>
      </c>
      <c r="B2144" s="8"/>
      <c r="C2144" s="8">
        <v>51</v>
      </c>
    </row>
    <row r="2145" spans="1:3" x14ac:dyDescent="0.25">
      <c r="A2145" s="7" t="s">
        <v>1474</v>
      </c>
      <c r="B2145" s="8"/>
      <c r="C2145" s="8">
        <v>47</v>
      </c>
    </row>
    <row r="2146" spans="1:3" x14ac:dyDescent="0.25">
      <c r="A2146" s="7" t="s">
        <v>778</v>
      </c>
      <c r="B2146" s="8">
        <v>3</v>
      </c>
      <c r="C2146" s="8"/>
    </row>
    <row r="2147" spans="1:3" x14ac:dyDescent="0.25">
      <c r="A2147" s="7" t="s">
        <v>3625</v>
      </c>
      <c r="B2147" s="8"/>
      <c r="C2147" s="8">
        <v>29</v>
      </c>
    </row>
    <row r="2148" spans="1:3" x14ac:dyDescent="0.25">
      <c r="A2148" s="7" t="s">
        <v>1137</v>
      </c>
      <c r="B2148" s="8">
        <v>6</v>
      </c>
      <c r="C2148" s="8"/>
    </row>
    <row r="2149" spans="1:3" x14ac:dyDescent="0.25">
      <c r="A2149" s="7" t="s">
        <v>3357</v>
      </c>
      <c r="B2149" s="8"/>
      <c r="C2149" s="8">
        <v>162</v>
      </c>
    </row>
    <row r="2150" spans="1:3" x14ac:dyDescent="0.25">
      <c r="A2150" s="7" t="s">
        <v>2733</v>
      </c>
      <c r="B2150" s="8"/>
      <c r="C2150" s="8">
        <v>119</v>
      </c>
    </row>
    <row r="2151" spans="1:3" x14ac:dyDescent="0.25">
      <c r="A2151" s="7" t="s">
        <v>3366</v>
      </c>
      <c r="B2151" s="8"/>
      <c r="C2151" s="8">
        <v>30</v>
      </c>
    </row>
    <row r="2152" spans="1:3" x14ac:dyDescent="0.25">
      <c r="A2152" s="7" t="s">
        <v>3006</v>
      </c>
      <c r="B2152" s="8"/>
      <c r="C2152" s="8">
        <v>97</v>
      </c>
    </row>
    <row r="2153" spans="1:3" x14ac:dyDescent="0.25">
      <c r="A2153" s="7" t="s">
        <v>1994</v>
      </c>
      <c r="B2153" s="8">
        <v>0</v>
      </c>
      <c r="C2153" s="8"/>
    </row>
    <row r="2154" spans="1:3" x14ac:dyDescent="0.25">
      <c r="A2154" s="7" t="s">
        <v>771</v>
      </c>
      <c r="B2154" s="8">
        <v>0</v>
      </c>
      <c r="C2154" s="8"/>
    </row>
    <row r="2155" spans="1:3" x14ac:dyDescent="0.25">
      <c r="A2155" s="7" t="s">
        <v>3738</v>
      </c>
      <c r="B2155" s="8">
        <v>0</v>
      </c>
      <c r="C2155" s="8"/>
    </row>
    <row r="2156" spans="1:3" x14ac:dyDescent="0.25">
      <c r="A2156" s="7" t="s">
        <v>3247</v>
      </c>
      <c r="B2156" s="8"/>
      <c r="C2156" s="8">
        <v>57</v>
      </c>
    </row>
    <row r="2157" spans="1:3" x14ac:dyDescent="0.25">
      <c r="A2157" s="7" t="s">
        <v>2046</v>
      </c>
      <c r="B2157" s="8"/>
      <c r="C2157" s="8">
        <v>263</v>
      </c>
    </row>
    <row r="2158" spans="1:3" x14ac:dyDescent="0.25">
      <c r="A2158" s="7" t="s">
        <v>2736</v>
      </c>
      <c r="B2158" s="8"/>
      <c r="C2158" s="8">
        <v>58</v>
      </c>
    </row>
    <row r="2159" spans="1:3" x14ac:dyDescent="0.25">
      <c r="A2159" s="7" t="s">
        <v>3058</v>
      </c>
      <c r="B2159" s="8">
        <v>3</v>
      </c>
      <c r="C2159" s="8"/>
    </row>
    <row r="2160" spans="1:3" x14ac:dyDescent="0.25">
      <c r="A2160" s="7" t="s">
        <v>2672</v>
      </c>
      <c r="B2160" s="8">
        <v>47</v>
      </c>
      <c r="C2160" s="8"/>
    </row>
    <row r="2161" spans="1:3" x14ac:dyDescent="0.25">
      <c r="A2161" s="7" t="s">
        <v>2036</v>
      </c>
      <c r="B2161" s="8"/>
      <c r="C2161" s="8">
        <v>644</v>
      </c>
    </row>
    <row r="2162" spans="1:3" x14ac:dyDescent="0.25">
      <c r="A2162" s="7" t="s">
        <v>3267</v>
      </c>
      <c r="B2162" s="8"/>
      <c r="C2162" s="8">
        <v>288</v>
      </c>
    </row>
    <row r="2163" spans="1:3" x14ac:dyDescent="0.25">
      <c r="A2163" s="7" t="s">
        <v>2787</v>
      </c>
      <c r="B2163" s="8"/>
      <c r="C2163" s="8">
        <v>38</v>
      </c>
    </row>
    <row r="2164" spans="1:3" x14ac:dyDescent="0.25">
      <c r="A2164" s="7" t="s">
        <v>665</v>
      </c>
      <c r="B2164" s="8">
        <v>29</v>
      </c>
      <c r="C2164" s="8"/>
    </row>
    <row r="2165" spans="1:3" x14ac:dyDescent="0.25">
      <c r="A2165" s="7" t="s">
        <v>1768</v>
      </c>
      <c r="B2165" s="8">
        <v>39</v>
      </c>
      <c r="C2165" s="8"/>
    </row>
    <row r="2166" spans="1:3" x14ac:dyDescent="0.25">
      <c r="A2166" s="7" t="s">
        <v>1601</v>
      </c>
      <c r="B2166" s="8">
        <v>9</v>
      </c>
      <c r="C2166" s="8"/>
    </row>
    <row r="2167" spans="1:3" x14ac:dyDescent="0.25">
      <c r="A2167" s="7" t="s">
        <v>1541</v>
      </c>
      <c r="B2167" s="8"/>
      <c r="C2167" s="8">
        <v>98</v>
      </c>
    </row>
    <row r="2168" spans="1:3" x14ac:dyDescent="0.25">
      <c r="A2168" s="7" t="s">
        <v>2333</v>
      </c>
      <c r="B2168" s="8"/>
      <c r="C2168" s="8">
        <v>352</v>
      </c>
    </row>
    <row r="2169" spans="1:3" x14ac:dyDescent="0.25">
      <c r="A2169" s="7" t="s">
        <v>886</v>
      </c>
      <c r="B2169" s="8">
        <v>21</v>
      </c>
      <c r="C2169" s="8"/>
    </row>
    <row r="2170" spans="1:3" x14ac:dyDescent="0.25">
      <c r="A2170" s="7" t="s">
        <v>1955</v>
      </c>
      <c r="B2170" s="8"/>
      <c r="C2170" s="8">
        <v>415</v>
      </c>
    </row>
    <row r="2171" spans="1:3" x14ac:dyDescent="0.25">
      <c r="A2171" s="7" t="s">
        <v>3274</v>
      </c>
      <c r="B2171" s="8"/>
      <c r="C2171" s="8">
        <v>286</v>
      </c>
    </row>
    <row r="2172" spans="1:3" x14ac:dyDescent="0.25">
      <c r="A2172" s="7" t="s">
        <v>4069</v>
      </c>
      <c r="B2172" s="8">
        <v>2</v>
      </c>
      <c r="C2172" s="8"/>
    </row>
    <row r="2173" spans="1:3" x14ac:dyDescent="0.25">
      <c r="A2173" s="7" t="s">
        <v>1193</v>
      </c>
      <c r="B2173" s="8"/>
      <c r="C2173" s="8">
        <v>15</v>
      </c>
    </row>
    <row r="2174" spans="1:3" x14ac:dyDescent="0.25">
      <c r="A2174" s="7" t="s">
        <v>513</v>
      </c>
      <c r="B2174" s="8">
        <v>2</v>
      </c>
      <c r="C2174" s="8"/>
    </row>
    <row r="2175" spans="1:3" x14ac:dyDescent="0.25">
      <c r="A2175" s="7" t="s">
        <v>1824</v>
      </c>
      <c r="B2175" s="8"/>
      <c r="C2175" s="8">
        <v>33</v>
      </c>
    </row>
    <row r="2176" spans="1:3" x14ac:dyDescent="0.25">
      <c r="A2176" s="7" t="s">
        <v>59</v>
      </c>
      <c r="B2176" s="8"/>
      <c r="C2176" s="8">
        <v>69</v>
      </c>
    </row>
    <row r="2177" spans="1:3" x14ac:dyDescent="0.25">
      <c r="A2177" s="7" t="s">
        <v>3196</v>
      </c>
      <c r="B2177" s="8">
        <v>6</v>
      </c>
      <c r="C2177" s="8"/>
    </row>
    <row r="2178" spans="1:3" x14ac:dyDescent="0.25">
      <c r="A2178" s="7" t="s">
        <v>2779</v>
      </c>
      <c r="B2178" s="8">
        <v>1</v>
      </c>
      <c r="C2178" s="8"/>
    </row>
    <row r="2179" spans="1:3" x14ac:dyDescent="0.25">
      <c r="A2179" s="7" t="s">
        <v>3644</v>
      </c>
      <c r="B2179" s="8">
        <v>8</v>
      </c>
      <c r="C2179" s="8"/>
    </row>
    <row r="2180" spans="1:3" x14ac:dyDescent="0.25">
      <c r="A2180" s="7" t="s">
        <v>2082</v>
      </c>
      <c r="B2180" s="8"/>
      <c r="C2180" s="8">
        <v>55</v>
      </c>
    </row>
    <row r="2181" spans="1:3" x14ac:dyDescent="0.25">
      <c r="A2181" s="7" t="s">
        <v>1511</v>
      </c>
      <c r="B2181" s="8"/>
      <c r="C2181" s="8">
        <v>405</v>
      </c>
    </row>
    <row r="2182" spans="1:3" x14ac:dyDescent="0.25">
      <c r="A2182" s="7" t="s">
        <v>3888</v>
      </c>
      <c r="B2182" s="8">
        <v>7</v>
      </c>
      <c r="C2182" s="8"/>
    </row>
    <row r="2183" spans="1:3" x14ac:dyDescent="0.25">
      <c r="A2183" s="7" t="s">
        <v>1803</v>
      </c>
      <c r="B2183" s="8">
        <v>18</v>
      </c>
      <c r="C2183" s="8"/>
    </row>
    <row r="2184" spans="1:3" x14ac:dyDescent="0.25">
      <c r="A2184" s="7" t="s">
        <v>3172</v>
      </c>
      <c r="B2184" s="8"/>
      <c r="C2184" s="8">
        <v>29</v>
      </c>
    </row>
    <row r="2185" spans="1:3" x14ac:dyDescent="0.25">
      <c r="A2185" s="7" t="s">
        <v>3003</v>
      </c>
      <c r="B2185" s="8"/>
      <c r="C2185" s="8">
        <v>17</v>
      </c>
    </row>
    <row r="2186" spans="1:3" x14ac:dyDescent="0.25">
      <c r="A2186" s="7" t="s">
        <v>1946</v>
      </c>
      <c r="B2186" s="8"/>
      <c r="C2186" s="8">
        <v>680</v>
      </c>
    </row>
    <row r="2187" spans="1:3" x14ac:dyDescent="0.25">
      <c r="A2187" s="7" t="s">
        <v>34</v>
      </c>
      <c r="B2187" s="8"/>
      <c r="C2187" s="8">
        <v>89</v>
      </c>
    </row>
    <row r="2188" spans="1:3" x14ac:dyDescent="0.25">
      <c r="A2188" s="7" t="s">
        <v>3899</v>
      </c>
      <c r="B2188" s="8">
        <v>31</v>
      </c>
      <c r="C2188" s="8"/>
    </row>
    <row r="2189" spans="1:3" x14ac:dyDescent="0.25">
      <c r="A2189" s="7" t="s">
        <v>3521</v>
      </c>
      <c r="B2189" s="8"/>
      <c r="C2189" s="8">
        <v>34</v>
      </c>
    </row>
    <row r="2190" spans="1:3" x14ac:dyDescent="0.25">
      <c r="A2190" s="7" t="s">
        <v>2191</v>
      </c>
      <c r="B2190" s="8"/>
      <c r="C2190" s="8">
        <v>537</v>
      </c>
    </row>
    <row r="2191" spans="1:3" x14ac:dyDescent="0.25">
      <c r="A2191" s="7" t="s">
        <v>3038</v>
      </c>
      <c r="B2191" s="8"/>
      <c r="C2191" s="8">
        <v>27</v>
      </c>
    </row>
    <row r="2192" spans="1:3" x14ac:dyDescent="0.25">
      <c r="A2192" s="7" t="s">
        <v>93</v>
      </c>
      <c r="B2192" s="8"/>
      <c r="C2192" s="8">
        <v>46</v>
      </c>
    </row>
    <row r="2193" spans="1:3" x14ac:dyDescent="0.25">
      <c r="A2193" s="7" t="s">
        <v>2039</v>
      </c>
      <c r="B2193" s="8"/>
      <c r="C2193" s="8">
        <v>204</v>
      </c>
    </row>
    <row r="2194" spans="1:3" x14ac:dyDescent="0.25">
      <c r="A2194" s="7" t="s">
        <v>289</v>
      </c>
      <c r="B2194" s="8"/>
      <c r="C2194" s="8">
        <v>447</v>
      </c>
    </row>
    <row r="2195" spans="1:3" x14ac:dyDescent="0.25">
      <c r="A2195" s="7" t="s">
        <v>1780</v>
      </c>
      <c r="B2195" s="8">
        <v>38</v>
      </c>
      <c r="C2195" s="8"/>
    </row>
    <row r="2196" spans="1:3" x14ac:dyDescent="0.25">
      <c r="A2196" s="7" t="s">
        <v>3194</v>
      </c>
      <c r="B2196" s="8">
        <v>0</v>
      </c>
      <c r="C2196" s="8"/>
    </row>
    <row r="2197" spans="1:3" x14ac:dyDescent="0.25">
      <c r="A2197" s="7" t="s">
        <v>703</v>
      </c>
      <c r="B2197" s="8">
        <v>37</v>
      </c>
      <c r="C2197" s="8"/>
    </row>
    <row r="2198" spans="1:3" x14ac:dyDescent="0.25">
      <c r="A2198" s="7" t="s">
        <v>652</v>
      </c>
      <c r="B2198" s="8"/>
      <c r="C2198" s="8">
        <v>105</v>
      </c>
    </row>
    <row r="2199" spans="1:3" x14ac:dyDescent="0.25">
      <c r="A2199" s="7" t="s">
        <v>3105</v>
      </c>
      <c r="B2199" s="8">
        <v>31</v>
      </c>
      <c r="C2199" s="8"/>
    </row>
    <row r="2200" spans="1:3" x14ac:dyDescent="0.25">
      <c r="A2200" s="7" t="s">
        <v>1790</v>
      </c>
      <c r="B2200" s="8">
        <v>4</v>
      </c>
      <c r="C2200" s="8"/>
    </row>
    <row r="2201" spans="1:3" x14ac:dyDescent="0.25">
      <c r="A2201" s="7" t="s">
        <v>948</v>
      </c>
      <c r="B2201" s="8">
        <v>0</v>
      </c>
      <c r="C2201" s="8"/>
    </row>
    <row r="2202" spans="1:3" x14ac:dyDescent="0.25">
      <c r="A2202" s="7" t="s">
        <v>3056</v>
      </c>
      <c r="B2202" s="8">
        <v>0</v>
      </c>
      <c r="C2202" s="8"/>
    </row>
    <row r="2203" spans="1:3" x14ac:dyDescent="0.25">
      <c r="A2203" s="7" t="s">
        <v>2436</v>
      </c>
      <c r="B2203" s="8">
        <v>4</v>
      </c>
      <c r="C2203" s="8"/>
    </row>
    <row r="2204" spans="1:3" x14ac:dyDescent="0.25">
      <c r="A2204" s="7" t="s">
        <v>966</v>
      </c>
      <c r="B2204" s="8">
        <v>6</v>
      </c>
      <c r="C2204" s="8"/>
    </row>
    <row r="2205" spans="1:3" x14ac:dyDescent="0.25">
      <c r="A2205" s="7" t="s">
        <v>1376</v>
      </c>
      <c r="B2205" s="8"/>
      <c r="C2205" s="8">
        <v>109</v>
      </c>
    </row>
    <row r="2206" spans="1:3" x14ac:dyDescent="0.25">
      <c r="A2206" s="7" t="s">
        <v>2421</v>
      </c>
      <c r="B2206" s="8">
        <v>36</v>
      </c>
      <c r="C2206" s="8"/>
    </row>
    <row r="2207" spans="1:3" x14ac:dyDescent="0.25">
      <c r="A2207" s="7" t="s">
        <v>3005</v>
      </c>
      <c r="B2207" s="8"/>
      <c r="C2207" s="8">
        <v>118</v>
      </c>
    </row>
    <row r="2208" spans="1:3" x14ac:dyDescent="0.25">
      <c r="A2208" s="7" t="s">
        <v>3085</v>
      </c>
      <c r="B2208" s="8">
        <v>9</v>
      </c>
      <c r="C2208" s="8"/>
    </row>
    <row r="2209" spans="1:3" x14ac:dyDescent="0.25">
      <c r="A2209" s="7" t="s">
        <v>3256</v>
      </c>
      <c r="B2209" s="8"/>
      <c r="C2209" s="8">
        <v>176</v>
      </c>
    </row>
    <row r="2210" spans="1:3" x14ac:dyDescent="0.25">
      <c r="A2210" s="7" t="s">
        <v>514</v>
      </c>
      <c r="B2210" s="8">
        <v>68</v>
      </c>
      <c r="C2210" s="8"/>
    </row>
    <row r="2211" spans="1:3" x14ac:dyDescent="0.25">
      <c r="A2211" s="7" t="s">
        <v>3756</v>
      </c>
      <c r="B2211" s="8"/>
      <c r="C2211" s="8">
        <v>88</v>
      </c>
    </row>
    <row r="2212" spans="1:3" x14ac:dyDescent="0.25">
      <c r="A2212" s="7" t="s">
        <v>3535</v>
      </c>
      <c r="B2212" s="8"/>
      <c r="C2212" s="8">
        <v>17</v>
      </c>
    </row>
    <row r="2213" spans="1:3" x14ac:dyDescent="0.25">
      <c r="A2213" s="7" t="s">
        <v>3599</v>
      </c>
      <c r="B2213" s="8"/>
      <c r="C2213" s="8">
        <v>4</v>
      </c>
    </row>
    <row r="2214" spans="1:3" x14ac:dyDescent="0.25">
      <c r="A2214" s="7" t="s">
        <v>898</v>
      </c>
      <c r="B2214" s="8">
        <v>0</v>
      </c>
      <c r="C2214" s="8"/>
    </row>
    <row r="2215" spans="1:3" x14ac:dyDescent="0.25">
      <c r="A2215" s="7" t="s">
        <v>6</v>
      </c>
      <c r="B2215" s="8"/>
      <c r="C2215" s="8">
        <v>284</v>
      </c>
    </row>
    <row r="2216" spans="1:3" x14ac:dyDescent="0.25">
      <c r="A2216" s="7" t="s">
        <v>2223</v>
      </c>
      <c r="B2216" s="8"/>
      <c r="C2216" s="8">
        <v>30</v>
      </c>
    </row>
    <row r="2217" spans="1:3" x14ac:dyDescent="0.25">
      <c r="A2217" s="7" t="s">
        <v>169</v>
      </c>
      <c r="B2217" s="8">
        <v>2</v>
      </c>
      <c r="C2217" s="8"/>
    </row>
    <row r="2218" spans="1:3" x14ac:dyDescent="0.25">
      <c r="A2218" s="7" t="s">
        <v>2505</v>
      </c>
      <c r="B2218" s="8">
        <v>0</v>
      </c>
      <c r="C2218" s="8"/>
    </row>
    <row r="2219" spans="1:3" x14ac:dyDescent="0.25">
      <c r="A2219" s="7" t="s">
        <v>3452</v>
      </c>
      <c r="B2219" s="8"/>
      <c r="C2219" s="8">
        <v>14</v>
      </c>
    </row>
    <row r="2220" spans="1:3" x14ac:dyDescent="0.25">
      <c r="A2220" s="7" t="s">
        <v>2554</v>
      </c>
      <c r="B2220" s="8"/>
      <c r="C2220" s="8">
        <v>67</v>
      </c>
    </row>
    <row r="2221" spans="1:3" x14ac:dyDescent="0.25">
      <c r="A2221" s="7" t="s">
        <v>426</v>
      </c>
      <c r="B2221" s="8">
        <v>2</v>
      </c>
      <c r="C2221" s="8"/>
    </row>
    <row r="2222" spans="1:3" x14ac:dyDescent="0.25">
      <c r="A2222" s="7" t="s">
        <v>2591</v>
      </c>
      <c r="B2222" s="8">
        <v>2</v>
      </c>
      <c r="C2222" s="8"/>
    </row>
    <row r="2223" spans="1:3" x14ac:dyDescent="0.25">
      <c r="A2223" s="7" t="s">
        <v>2523</v>
      </c>
      <c r="B2223" s="8"/>
      <c r="C2223" s="8">
        <v>26</v>
      </c>
    </row>
    <row r="2224" spans="1:3" x14ac:dyDescent="0.25">
      <c r="A2224" s="7" t="s">
        <v>1875</v>
      </c>
      <c r="B2224" s="8">
        <v>2</v>
      </c>
      <c r="C2224" s="8"/>
    </row>
    <row r="2225" spans="1:3" x14ac:dyDescent="0.25">
      <c r="A2225" s="7" t="s">
        <v>1024</v>
      </c>
      <c r="B2225" s="8"/>
      <c r="C2225" s="8">
        <v>131</v>
      </c>
    </row>
    <row r="2226" spans="1:3" x14ac:dyDescent="0.25">
      <c r="A2226" s="7" t="s">
        <v>717</v>
      </c>
      <c r="B2226" s="8">
        <v>16</v>
      </c>
      <c r="C2226" s="8"/>
    </row>
    <row r="2227" spans="1:3" x14ac:dyDescent="0.25">
      <c r="A2227" s="7" t="s">
        <v>956</v>
      </c>
      <c r="B2227" s="8">
        <v>93</v>
      </c>
      <c r="C2227" s="8"/>
    </row>
    <row r="2228" spans="1:3" x14ac:dyDescent="0.25">
      <c r="A2228" s="7" t="s">
        <v>3413</v>
      </c>
      <c r="B2228" s="8"/>
      <c r="C2228" s="8">
        <v>44</v>
      </c>
    </row>
    <row r="2229" spans="1:3" x14ac:dyDescent="0.25">
      <c r="A2229" s="7" t="s">
        <v>3476</v>
      </c>
      <c r="B2229" s="8"/>
      <c r="C2229" s="8">
        <v>39</v>
      </c>
    </row>
    <row r="2230" spans="1:3" x14ac:dyDescent="0.25">
      <c r="A2230" s="7" t="s">
        <v>2828</v>
      </c>
      <c r="B2230" s="8"/>
      <c r="C2230" s="8">
        <v>97</v>
      </c>
    </row>
    <row r="2231" spans="1:3" x14ac:dyDescent="0.25">
      <c r="A2231" s="7" t="s">
        <v>2038</v>
      </c>
      <c r="B2231" s="8"/>
      <c r="C2231" s="8">
        <v>429</v>
      </c>
    </row>
    <row r="2232" spans="1:3" x14ac:dyDescent="0.25">
      <c r="A2232" s="7" t="s">
        <v>2170</v>
      </c>
      <c r="B2232" s="8"/>
      <c r="C2232" s="8">
        <v>7</v>
      </c>
    </row>
    <row r="2233" spans="1:3" x14ac:dyDescent="0.25">
      <c r="A2233" s="7" t="s">
        <v>842</v>
      </c>
      <c r="B2233" s="8"/>
      <c r="C2233" s="8">
        <v>94</v>
      </c>
    </row>
    <row r="2234" spans="1:3" x14ac:dyDescent="0.25">
      <c r="A2234" s="7" t="s">
        <v>2942</v>
      </c>
      <c r="B2234" s="8">
        <v>202</v>
      </c>
      <c r="C2234" s="8"/>
    </row>
    <row r="2235" spans="1:3" x14ac:dyDescent="0.25">
      <c r="A2235" s="7" t="s">
        <v>3702</v>
      </c>
      <c r="B2235" s="8"/>
      <c r="C2235" s="8">
        <v>35</v>
      </c>
    </row>
    <row r="2236" spans="1:3" x14ac:dyDescent="0.25">
      <c r="A2236" s="7" t="s">
        <v>2159</v>
      </c>
      <c r="B2236" s="8">
        <v>311</v>
      </c>
      <c r="C2236" s="8"/>
    </row>
    <row r="2237" spans="1:3" x14ac:dyDescent="0.25">
      <c r="A2237" s="7" t="s">
        <v>2534</v>
      </c>
      <c r="B2237" s="8"/>
      <c r="C2237" s="8">
        <v>14</v>
      </c>
    </row>
    <row r="2238" spans="1:3" x14ac:dyDescent="0.25">
      <c r="A2238" s="7" t="s">
        <v>3206</v>
      </c>
      <c r="B2238" s="8">
        <v>0</v>
      </c>
      <c r="C2238" s="8"/>
    </row>
    <row r="2239" spans="1:3" x14ac:dyDescent="0.25">
      <c r="A2239" s="7" t="s">
        <v>3073</v>
      </c>
      <c r="B2239" s="8">
        <v>7</v>
      </c>
      <c r="C2239" s="8"/>
    </row>
    <row r="2240" spans="1:3" x14ac:dyDescent="0.25">
      <c r="A2240" s="7" t="s">
        <v>1441</v>
      </c>
      <c r="B2240" s="8">
        <v>1</v>
      </c>
      <c r="C2240" s="8"/>
    </row>
    <row r="2241" spans="1:3" x14ac:dyDescent="0.25">
      <c r="A2241" s="7" t="s">
        <v>1153</v>
      </c>
      <c r="B2241" s="8">
        <v>15</v>
      </c>
      <c r="C2241" s="8"/>
    </row>
    <row r="2242" spans="1:3" x14ac:dyDescent="0.25">
      <c r="A2242" s="7" t="s">
        <v>4100</v>
      </c>
      <c r="B2242" s="8">
        <v>14</v>
      </c>
      <c r="C2242" s="8"/>
    </row>
    <row r="2243" spans="1:3" x14ac:dyDescent="0.25">
      <c r="A2243" s="7" t="s">
        <v>3367</v>
      </c>
      <c r="B2243" s="8"/>
      <c r="C2243" s="8">
        <v>23</v>
      </c>
    </row>
    <row r="2244" spans="1:3" x14ac:dyDescent="0.25">
      <c r="A2244" s="7" t="s">
        <v>3773</v>
      </c>
      <c r="B2244" s="8"/>
      <c r="C2244" s="8">
        <v>94</v>
      </c>
    </row>
    <row r="2245" spans="1:3" x14ac:dyDescent="0.25">
      <c r="A2245" s="7" t="s">
        <v>810</v>
      </c>
      <c r="B2245" s="8"/>
      <c r="C2245" s="8">
        <v>52</v>
      </c>
    </row>
    <row r="2246" spans="1:3" x14ac:dyDescent="0.25">
      <c r="A2246" s="7" t="s">
        <v>3607</v>
      </c>
      <c r="B2246" s="8"/>
      <c r="C2246" s="8">
        <v>27</v>
      </c>
    </row>
    <row r="2247" spans="1:3" x14ac:dyDescent="0.25">
      <c r="A2247" s="7" t="s">
        <v>4047</v>
      </c>
      <c r="B2247" s="8">
        <v>0</v>
      </c>
      <c r="C2247" s="8"/>
    </row>
    <row r="2248" spans="1:3" x14ac:dyDescent="0.25">
      <c r="A2248" s="7" t="s">
        <v>1033</v>
      </c>
      <c r="B2248" s="8"/>
      <c r="C2248" s="8">
        <v>96</v>
      </c>
    </row>
    <row r="2249" spans="1:3" x14ac:dyDescent="0.25">
      <c r="A2249" s="7" t="s">
        <v>458</v>
      </c>
      <c r="B2249" s="8">
        <v>0</v>
      </c>
      <c r="C2249" s="8"/>
    </row>
    <row r="2250" spans="1:3" x14ac:dyDescent="0.25">
      <c r="A2250" s="7" t="s">
        <v>1989</v>
      </c>
      <c r="B2250" s="8">
        <v>1</v>
      </c>
      <c r="C2250" s="8"/>
    </row>
    <row r="2251" spans="1:3" x14ac:dyDescent="0.25">
      <c r="A2251" s="7" t="s">
        <v>910</v>
      </c>
      <c r="B2251" s="8">
        <v>8</v>
      </c>
      <c r="C2251" s="8"/>
    </row>
    <row r="2252" spans="1:3" x14ac:dyDescent="0.25">
      <c r="A2252" s="7" t="s">
        <v>2189</v>
      </c>
      <c r="B2252" s="8"/>
      <c r="C2252" s="8">
        <v>514</v>
      </c>
    </row>
    <row r="2253" spans="1:3" x14ac:dyDescent="0.25">
      <c r="A2253" s="7" t="s">
        <v>644</v>
      </c>
      <c r="B2253" s="8"/>
      <c r="C2253" s="8">
        <v>152</v>
      </c>
    </row>
    <row r="2254" spans="1:3" x14ac:dyDescent="0.25">
      <c r="A2254" s="7" t="s">
        <v>1767</v>
      </c>
      <c r="B2254" s="8">
        <v>0</v>
      </c>
      <c r="C2254" s="8"/>
    </row>
    <row r="2255" spans="1:3" x14ac:dyDescent="0.25">
      <c r="A2255" s="7" t="s">
        <v>1998</v>
      </c>
      <c r="B2255" s="8">
        <v>0</v>
      </c>
      <c r="C2255" s="8"/>
    </row>
    <row r="2256" spans="1:3" x14ac:dyDescent="0.25">
      <c r="A2256" s="7" t="s">
        <v>1999</v>
      </c>
      <c r="B2256" s="8">
        <v>3</v>
      </c>
      <c r="C2256" s="8"/>
    </row>
    <row r="2257" spans="1:3" x14ac:dyDescent="0.25">
      <c r="A2257" s="7" t="s">
        <v>2721</v>
      </c>
      <c r="B2257" s="8"/>
      <c r="C2257" s="8">
        <v>269</v>
      </c>
    </row>
    <row r="2258" spans="1:3" x14ac:dyDescent="0.25">
      <c r="A2258" s="7" t="s">
        <v>1977</v>
      </c>
      <c r="B2258" s="8"/>
      <c r="C2258" s="8">
        <v>473</v>
      </c>
    </row>
    <row r="2259" spans="1:3" x14ac:dyDescent="0.25">
      <c r="A2259" s="7" t="s">
        <v>2080</v>
      </c>
      <c r="B2259" s="8"/>
      <c r="C2259" s="8">
        <v>607</v>
      </c>
    </row>
    <row r="2260" spans="1:3" x14ac:dyDescent="0.25">
      <c r="A2260" s="7" t="s">
        <v>2735</v>
      </c>
      <c r="B2260" s="8"/>
      <c r="C2260" s="8">
        <v>339</v>
      </c>
    </row>
    <row r="2261" spans="1:3" x14ac:dyDescent="0.25">
      <c r="A2261" s="7" t="s">
        <v>1706</v>
      </c>
      <c r="B2261" s="8">
        <v>0</v>
      </c>
      <c r="C2261" s="8"/>
    </row>
    <row r="2262" spans="1:3" x14ac:dyDescent="0.25">
      <c r="A2262" s="7" t="s">
        <v>2031</v>
      </c>
      <c r="B2262" s="8"/>
      <c r="C2262" s="8">
        <v>625</v>
      </c>
    </row>
    <row r="2263" spans="1:3" x14ac:dyDescent="0.25">
      <c r="A2263" s="7" t="s">
        <v>3726</v>
      </c>
      <c r="B2263" s="8">
        <v>5</v>
      </c>
      <c r="C2263" s="8"/>
    </row>
    <row r="2264" spans="1:3" x14ac:dyDescent="0.25">
      <c r="A2264" s="7" t="s">
        <v>2273</v>
      </c>
      <c r="B2264" s="8"/>
      <c r="C2264" s="8">
        <v>944</v>
      </c>
    </row>
    <row r="2265" spans="1:3" x14ac:dyDescent="0.25">
      <c r="A2265" s="7" t="s">
        <v>3049</v>
      </c>
      <c r="B2265" s="8"/>
      <c r="C2265" s="8">
        <v>54</v>
      </c>
    </row>
    <row r="2266" spans="1:3" x14ac:dyDescent="0.25">
      <c r="A2266" s="7" t="s">
        <v>399</v>
      </c>
      <c r="B2266" s="8"/>
      <c r="C2266" s="8">
        <v>67</v>
      </c>
    </row>
    <row r="2267" spans="1:3" x14ac:dyDescent="0.25">
      <c r="A2267" s="7" t="s">
        <v>2838</v>
      </c>
      <c r="B2267" s="8"/>
      <c r="C2267" s="8">
        <v>54</v>
      </c>
    </row>
    <row r="2268" spans="1:3" x14ac:dyDescent="0.25">
      <c r="A2268" s="7" t="s">
        <v>2335</v>
      </c>
      <c r="B2268" s="8"/>
      <c r="C2268" s="8">
        <v>67</v>
      </c>
    </row>
    <row r="2269" spans="1:3" x14ac:dyDescent="0.25">
      <c r="A2269" s="7" t="s">
        <v>2808</v>
      </c>
      <c r="B2269" s="8"/>
      <c r="C2269" s="8">
        <v>69</v>
      </c>
    </row>
    <row r="2270" spans="1:3" x14ac:dyDescent="0.25">
      <c r="A2270" s="7" t="s">
        <v>1594</v>
      </c>
      <c r="B2270" s="8">
        <v>3</v>
      </c>
      <c r="C2270" s="8"/>
    </row>
    <row r="2271" spans="1:3" x14ac:dyDescent="0.25">
      <c r="A2271" s="7" t="s">
        <v>2727</v>
      </c>
      <c r="B2271" s="8"/>
      <c r="C2271" s="8">
        <v>707</v>
      </c>
    </row>
    <row r="2272" spans="1:3" x14ac:dyDescent="0.25">
      <c r="A2272" s="7" t="s">
        <v>2628</v>
      </c>
      <c r="B2272" s="8"/>
      <c r="C2272" s="8">
        <v>21</v>
      </c>
    </row>
    <row r="2273" spans="1:3" x14ac:dyDescent="0.25">
      <c r="A2273" s="7" t="s">
        <v>2638</v>
      </c>
      <c r="B2273" s="8"/>
      <c r="C2273" s="8">
        <v>14</v>
      </c>
    </row>
    <row r="2274" spans="1:3" x14ac:dyDescent="0.25">
      <c r="A2274" s="7" t="s">
        <v>2208</v>
      </c>
      <c r="B2274" s="8"/>
      <c r="C2274" s="8">
        <v>7</v>
      </c>
    </row>
    <row r="2275" spans="1:3" x14ac:dyDescent="0.25">
      <c r="A2275" s="7" t="s">
        <v>3500</v>
      </c>
      <c r="B2275" s="8"/>
      <c r="C2275" s="8">
        <v>42</v>
      </c>
    </row>
    <row r="2276" spans="1:3" x14ac:dyDescent="0.25">
      <c r="A2276" s="7" t="s">
        <v>2440</v>
      </c>
      <c r="B2276" s="8">
        <v>0</v>
      </c>
      <c r="C2276" s="8"/>
    </row>
    <row r="2277" spans="1:3" x14ac:dyDescent="0.25">
      <c r="A2277" s="7" t="s">
        <v>378</v>
      </c>
      <c r="B2277" s="8"/>
      <c r="C2277" s="8">
        <v>133</v>
      </c>
    </row>
    <row r="2278" spans="1:3" x14ac:dyDescent="0.25">
      <c r="A2278" s="7" t="s">
        <v>2235</v>
      </c>
      <c r="B2278" s="8"/>
      <c r="C2278" s="8">
        <v>28</v>
      </c>
    </row>
    <row r="2279" spans="1:3" x14ac:dyDescent="0.25">
      <c r="A2279" s="7" t="s">
        <v>1134</v>
      </c>
      <c r="B2279" s="8">
        <v>1</v>
      </c>
      <c r="C2279" s="8"/>
    </row>
    <row r="2280" spans="1:3" x14ac:dyDescent="0.25">
      <c r="A2280" s="7" t="s">
        <v>3600</v>
      </c>
      <c r="B2280" s="8"/>
      <c r="C2280" s="8">
        <v>53</v>
      </c>
    </row>
    <row r="2281" spans="1:3" x14ac:dyDescent="0.25">
      <c r="A2281" s="7" t="s">
        <v>2045</v>
      </c>
      <c r="B2281" s="8"/>
      <c r="C2281" s="8">
        <v>180</v>
      </c>
    </row>
    <row r="2282" spans="1:3" x14ac:dyDescent="0.25">
      <c r="A2282" s="7" t="s">
        <v>1771</v>
      </c>
      <c r="B2282" s="8">
        <v>92</v>
      </c>
      <c r="C2282" s="8"/>
    </row>
    <row r="2283" spans="1:3" x14ac:dyDescent="0.25">
      <c r="A2283" s="7" t="s">
        <v>2169</v>
      </c>
      <c r="B2283" s="8"/>
      <c r="C2283" s="8">
        <v>340</v>
      </c>
    </row>
    <row r="2284" spans="1:3" x14ac:dyDescent="0.25">
      <c r="A2284" s="7" t="s">
        <v>2976</v>
      </c>
      <c r="B2284" s="8"/>
      <c r="C2284" s="8">
        <v>14</v>
      </c>
    </row>
    <row r="2285" spans="1:3" x14ac:dyDescent="0.25">
      <c r="A2285" s="7" t="s">
        <v>3508</v>
      </c>
      <c r="B2285" s="8"/>
      <c r="C2285" s="8">
        <v>33</v>
      </c>
    </row>
    <row r="2286" spans="1:3" x14ac:dyDescent="0.25">
      <c r="A2286" s="7" t="s">
        <v>2168</v>
      </c>
      <c r="B2286" s="8"/>
      <c r="C2286" s="8">
        <v>8</v>
      </c>
    </row>
    <row r="2287" spans="1:3" x14ac:dyDescent="0.25">
      <c r="A2287" s="7" t="s">
        <v>436</v>
      </c>
      <c r="B2287" s="8">
        <v>3</v>
      </c>
      <c r="C2287" s="8"/>
    </row>
    <row r="2288" spans="1:3" x14ac:dyDescent="0.25">
      <c r="A2288" s="7" t="s">
        <v>1479</v>
      </c>
      <c r="B2288" s="8"/>
      <c r="C2288" s="8">
        <v>20242</v>
      </c>
    </row>
    <row r="2289" spans="1:3" x14ac:dyDescent="0.25">
      <c r="A2289" s="7" t="s">
        <v>1121</v>
      </c>
      <c r="B2289" s="8">
        <v>0</v>
      </c>
      <c r="C2289" s="8"/>
    </row>
    <row r="2290" spans="1:3" x14ac:dyDescent="0.25">
      <c r="A2290" s="7" t="s">
        <v>569</v>
      </c>
      <c r="B2290" s="8">
        <v>5</v>
      </c>
      <c r="C2290" s="8"/>
    </row>
    <row r="2291" spans="1:3" x14ac:dyDescent="0.25">
      <c r="A2291" s="7" t="s">
        <v>2000</v>
      </c>
      <c r="B2291" s="8">
        <v>7</v>
      </c>
      <c r="C2291" s="8"/>
    </row>
    <row r="2292" spans="1:3" x14ac:dyDescent="0.25">
      <c r="A2292" s="7" t="s">
        <v>3331</v>
      </c>
      <c r="B2292" s="8"/>
      <c r="C2292" s="8">
        <v>65</v>
      </c>
    </row>
    <row r="2293" spans="1:3" x14ac:dyDescent="0.25">
      <c r="A2293" s="7" t="s">
        <v>2033</v>
      </c>
      <c r="B2293" s="8"/>
      <c r="C2293" s="8">
        <v>531</v>
      </c>
    </row>
    <row r="2294" spans="1:3" x14ac:dyDescent="0.25">
      <c r="A2294" s="7" t="s">
        <v>3637</v>
      </c>
      <c r="B2294" s="8">
        <v>1</v>
      </c>
      <c r="C2294" s="8"/>
    </row>
    <row r="2295" spans="1:3" x14ac:dyDescent="0.25">
      <c r="A2295" s="7" t="s">
        <v>8</v>
      </c>
      <c r="B2295" s="8"/>
      <c r="C2295" s="8">
        <v>58</v>
      </c>
    </row>
    <row r="2296" spans="1:3" x14ac:dyDescent="0.25">
      <c r="A2296" s="7" t="s">
        <v>465</v>
      </c>
      <c r="B2296" s="8">
        <v>1</v>
      </c>
      <c r="C2296" s="8"/>
    </row>
    <row r="2297" spans="1:3" x14ac:dyDescent="0.25">
      <c r="A2297" s="7" t="s">
        <v>3356</v>
      </c>
      <c r="B2297" s="8"/>
      <c r="C2297" s="8">
        <v>21</v>
      </c>
    </row>
    <row r="2298" spans="1:3" x14ac:dyDescent="0.25">
      <c r="A2298" s="7" t="s">
        <v>3990</v>
      </c>
      <c r="B2298" s="8">
        <v>2</v>
      </c>
      <c r="C2298" s="8"/>
    </row>
    <row r="2299" spans="1:3" x14ac:dyDescent="0.25">
      <c r="A2299" s="7" t="s">
        <v>2278</v>
      </c>
      <c r="B2299" s="8"/>
      <c r="C2299" s="8">
        <v>207</v>
      </c>
    </row>
    <row r="2300" spans="1:3" x14ac:dyDescent="0.25">
      <c r="A2300" s="7" t="s">
        <v>1782</v>
      </c>
      <c r="B2300" s="8">
        <v>24</v>
      </c>
      <c r="C2300" s="8"/>
    </row>
    <row r="2301" spans="1:3" x14ac:dyDescent="0.25">
      <c r="A2301" s="7" t="s">
        <v>1643</v>
      </c>
      <c r="B2301" s="8"/>
      <c r="C2301" s="8">
        <v>28</v>
      </c>
    </row>
    <row r="2302" spans="1:3" x14ac:dyDescent="0.25">
      <c r="A2302" s="7" t="s">
        <v>3749</v>
      </c>
      <c r="B2302" s="8"/>
      <c r="C2302" s="8">
        <v>15</v>
      </c>
    </row>
    <row r="2303" spans="1:3" x14ac:dyDescent="0.25">
      <c r="A2303" s="7" t="s">
        <v>3445</v>
      </c>
      <c r="B2303" s="8"/>
      <c r="C2303" s="8">
        <v>25</v>
      </c>
    </row>
    <row r="2304" spans="1:3" x14ac:dyDescent="0.25">
      <c r="A2304" s="7" t="s">
        <v>3885</v>
      </c>
      <c r="B2304" s="8">
        <v>14</v>
      </c>
      <c r="C2304" s="8"/>
    </row>
    <row r="2305" spans="1:3" x14ac:dyDescent="0.25">
      <c r="A2305" s="7" t="s">
        <v>2119</v>
      </c>
      <c r="B2305" s="8"/>
      <c r="C2305" s="8">
        <v>17</v>
      </c>
    </row>
    <row r="2306" spans="1:3" x14ac:dyDescent="0.25">
      <c r="A2306" s="7" t="s">
        <v>2014</v>
      </c>
      <c r="B2306" s="8"/>
      <c r="C2306" s="8">
        <v>4562</v>
      </c>
    </row>
    <row r="2307" spans="1:3" x14ac:dyDescent="0.25">
      <c r="A2307" s="7" t="s">
        <v>732</v>
      </c>
      <c r="B2307" s="8"/>
      <c r="C2307" s="8">
        <v>71</v>
      </c>
    </row>
    <row r="2308" spans="1:3" x14ac:dyDescent="0.25">
      <c r="A2308" s="7" t="s">
        <v>1779</v>
      </c>
      <c r="B2308" s="8">
        <v>15</v>
      </c>
      <c r="C2308" s="8"/>
    </row>
    <row r="2309" spans="1:3" x14ac:dyDescent="0.25">
      <c r="A2309" s="7" t="s">
        <v>1761</v>
      </c>
      <c r="B2309" s="8"/>
      <c r="C2309" s="8">
        <v>102</v>
      </c>
    </row>
    <row r="2310" spans="1:3" x14ac:dyDescent="0.25">
      <c r="A2310" s="7" t="s">
        <v>1992</v>
      </c>
      <c r="B2310" s="8">
        <v>3</v>
      </c>
      <c r="C2310" s="8"/>
    </row>
    <row r="2311" spans="1:3" x14ac:dyDescent="0.25">
      <c r="A2311" s="7" t="s">
        <v>1715</v>
      </c>
      <c r="B2311" s="8">
        <v>17</v>
      </c>
      <c r="C2311" s="8"/>
    </row>
    <row r="2312" spans="1:3" x14ac:dyDescent="0.25">
      <c r="A2312" s="7" t="s">
        <v>681</v>
      </c>
      <c r="B2312" s="8">
        <v>129</v>
      </c>
      <c r="C2312" s="8"/>
    </row>
    <row r="2313" spans="1:3" x14ac:dyDescent="0.25">
      <c r="A2313" s="7" t="s">
        <v>3936</v>
      </c>
      <c r="B2313" s="8">
        <v>1</v>
      </c>
      <c r="C2313" s="8"/>
    </row>
    <row r="2314" spans="1:3" x14ac:dyDescent="0.25">
      <c r="A2314" s="7" t="s">
        <v>257</v>
      </c>
      <c r="B2314" s="8"/>
      <c r="C2314" s="8">
        <v>275</v>
      </c>
    </row>
    <row r="2315" spans="1:3" x14ac:dyDescent="0.25">
      <c r="A2315" s="7" t="s">
        <v>688</v>
      </c>
      <c r="B2315" s="8">
        <v>6</v>
      </c>
      <c r="C2315" s="8"/>
    </row>
    <row r="2316" spans="1:3" x14ac:dyDescent="0.25">
      <c r="A2316" s="7" t="s">
        <v>990</v>
      </c>
      <c r="B2316" s="8">
        <v>32</v>
      </c>
      <c r="C2316" s="8"/>
    </row>
    <row r="2317" spans="1:3" x14ac:dyDescent="0.25">
      <c r="A2317" s="7" t="s">
        <v>857</v>
      </c>
      <c r="B2317" s="8"/>
      <c r="C2317" s="8">
        <v>28</v>
      </c>
    </row>
    <row r="2318" spans="1:3" x14ac:dyDescent="0.25">
      <c r="A2318" s="7" t="s">
        <v>1709</v>
      </c>
      <c r="B2318" s="8">
        <v>0</v>
      </c>
      <c r="C2318" s="8"/>
    </row>
    <row r="2319" spans="1:3" x14ac:dyDescent="0.25">
      <c r="A2319" s="7" t="s">
        <v>3583</v>
      </c>
      <c r="B2319" s="8"/>
      <c r="C2319" s="8">
        <v>112</v>
      </c>
    </row>
    <row r="2320" spans="1:3" x14ac:dyDescent="0.25">
      <c r="A2320" s="7" t="s">
        <v>694</v>
      </c>
      <c r="B2320" s="8">
        <v>296</v>
      </c>
      <c r="C2320" s="8"/>
    </row>
    <row r="2321" spans="1:3" x14ac:dyDescent="0.25">
      <c r="A2321" s="7" t="s">
        <v>1616</v>
      </c>
      <c r="B2321" s="8"/>
      <c r="C2321" s="8">
        <v>136</v>
      </c>
    </row>
    <row r="2322" spans="1:3" x14ac:dyDescent="0.25">
      <c r="A2322" s="7" t="s">
        <v>2135</v>
      </c>
      <c r="B2322" s="8">
        <v>3</v>
      </c>
      <c r="C2322" s="8"/>
    </row>
    <row r="2323" spans="1:3" x14ac:dyDescent="0.25">
      <c r="A2323" s="7" t="s">
        <v>2429</v>
      </c>
      <c r="B2323" s="8">
        <v>1</v>
      </c>
      <c r="C2323" s="8"/>
    </row>
    <row r="2324" spans="1:3" x14ac:dyDescent="0.25">
      <c r="A2324" s="7" t="s">
        <v>1390</v>
      </c>
      <c r="B2324" s="8"/>
      <c r="C2324" s="8">
        <v>34</v>
      </c>
    </row>
    <row r="2325" spans="1:3" x14ac:dyDescent="0.25">
      <c r="A2325" s="7" t="s">
        <v>715</v>
      </c>
      <c r="B2325" s="8">
        <v>28</v>
      </c>
      <c r="C2325" s="8"/>
    </row>
    <row r="2326" spans="1:3" x14ac:dyDescent="0.25">
      <c r="A2326" s="7" t="s">
        <v>213</v>
      </c>
      <c r="B2326" s="8">
        <v>12</v>
      </c>
      <c r="C2326" s="8"/>
    </row>
    <row r="2327" spans="1:3" x14ac:dyDescent="0.25">
      <c r="A2327" s="7" t="s">
        <v>402</v>
      </c>
      <c r="B2327" s="8"/>
      <c r="C2327" s="8">
        <v>73</v>
      </c>
    </row>
    <row r="2328" spans="1:3" x14ac:dyDescent="0.25">
      <c r="A2328" s="7" t="s">
        <v>1723</v>
      </c>
      <c r="B2328" s="8">
        <v>1</v>
      </c>
      <c r="C2328" s="8"/>
    </row>
    <row r="2329" spans="1:3" x14ac:dyDescent="0.25">
      <c r="A2329" s="7" t="s">
        <v>2289</v>
      </c>
      <c r="B2329" s="8"/>
      <c r="C2329" s="8">
        <v>25</v>
      </c>
    </row>
    <row r="2330" spans="1:3" x14ac:dyDescent="0.25">
      <c r="A2330" s="7" t="s">
        <v>2205</v>
      </c>
      <c r="B2330" s="8"/>
      <c r="C2330" s="8">
        <v>73</v>
      </c>
    </row>
    <row r="2331" spans="1:3" x14ac:dyDescent="0.25">
      <c r="A2331" s="7" t="s">
        <v>278</v>
      </c>
      <c r="B2331" s="8"/>
      <c r="C2331" s="8">
        <v>951</v>
      </c>
    </row>
    <row r="2332" spans="1:3" x14ac:dyDescent="0.25">
      <c r="A2332" s="7" t="s">
        <v>168</v>
      </c>
      <c r="B2332" s="8">
        <v>1</v>
      </c>
      <c r="C2332" s="8"/>
    </row>
    <row r="2333" spans="1:3" x14ac:dyDescent="0.25">
      <c r="A2333" s="7" t="s">
        <v>3359</v>
      </c>
      <c r="B2333" s="8"/>
      <c r="C2333" s="8">
        <v>72</v>
      </c>
    </row>
    <row r="2334" spans="1:3" x14ac:dyDescent="0.25">
      <c r="A2334" s="7" t="s">
        <v>2130</v>
      </c>
      <c r="B2334" s="8">
        <v>12</v>
      </c>
      <c r="C2334" s="8"/>
    </row>
    <row r="2335" spans="1:3" x14ac:dyDescent="0.25">
      <c r="A2335" s="7" t="s">
        <v>109</v>
      </c>
      <c r="B2335" s="8"/>
      <c r="C2335" s="8">
        <v>69</v>
      </c>
    </row>
    <row r="2336" spans="1:3" x14ac:dyDescent="0.25">
      <c r="A2336" s="7" t="s">
        <v>1071</v>
      </c>
      <c r="B2336" s="8">
        <v>2</v>
      </c>
      <c r="C2336" s="8"/>
    </row>
    <row r="2337" spans="1:3" x14ac:dyDescent="0.25">
      <c r="A2337" s="7" t="s">
        <v>349</v>
      </c>
      <c r="B2337" s="8"/>
      <c r="C2337" s="8">
        <v>119</v>
      </c>
    </row>
    <row r="2338" spans="1:3" x14ac:dyDescent="0.25">
      <c r="A2338" s="7" t="s">
        <v>3020</v>
      </c>
      <c r="B2338" s="8"/>
      <c r="C2338" s="8">
        <v>30</v>
      </c>
    </row>
    <row r="2339" spans="1:3" x14ac:dyDescent="0.25">
      <c r="A2339" s="7" t="s">
        <v>2803</v>
      </c>
      <c r="B2339" s="8"/>
      <c r="C2339" s="8">
        <v>141</v>
      </c>
    </row>
    <row r="2340" spans="1:3" x14ac:dyDescent="0.25">
      <c r="A2340" s="7" t="s">
        <v>3240</v>
      </c>
      <c r="B2340" s="8"/>
      <c r="C2340" s="8">
        <v>34</v>
      </c>
    </row>
    <row r="2341" spans="1:3" x14ac:dyDescent="0.25">
      <c r="A2341" s="7" t="s">
        <v>1623</v>
      </c>
      <c r="B2341" s="8"/>
      <c r="C2341" s="8">
        <v>65</v>
      </c>
    </row>
    <row r="2342" spans="1:3" x14ac:dyDescent="0.25">
      <c r="A2342" s="7" t="s">
        <v>2005</v>
      </c>
      <c r="B2342" s="8"/>
      <c r="C2342" s="8">
        <v>354</v>
      </c>
    </row>
    <row r="2343" spans="1:3" x14ac:dyDescent="0.25">
      <c r="A2343" s="7" t="s">
        <v>2758</v>
      </c>
      <c r="B2343" s="8">
        <v>6</v>
      </c>
      <c r="C2343" s="8"/>
    </row>
    <row r="2344" spans="1:3" x14ac:dyDescent="0.25">
      <c r="A2344" s="7" t="s">
        <v>3262</v>
      </c>
      <c r="B2344" s="8"/>
      <c r="C2344" s="8">
        <v>134</v>
      </c>
    </row>
    <row r="2345" spans="1:3" x14ac:dyDescent="0.25">
      <c r="A2345" s="7" t="s">
        <v>2240</v>
      </c>
      <c r="B2345" s="8"/>
      <c r="C2345" s="8">
        <v>426</v>
      </c>
    </row>
    <row r="2346" spans="1:3" x14ac:dyDescent="0.25">
      <c r="A2346" s="7" t="s">
        <v>4064</v>
      </c>
      <c r="B2346" s="8">
        <v>1</v>
      </c>
      <c r="C2346" s="8"/>
    </row>
    <row r="2347" spans="1:3" x14ac:dyDescent="0.25">
      <c r="A2347" s="7" t="s">
        <v>4057</v>
      </c>
      <c r="B2347" s="8">
        <v>0</v>
      </c>
      <c r="C2347" s="8"/>
    </row>
    <row r="2348" spans="1:3" x14ac:dyDescent="0.25">
      <c r="A2348" s="7" t="s">
        <v>1711</v>
      </c>
      <c r="B2348" s="8">
        <v>1</v>
      </c>
      <c r="C2348" s="8"/>
    </row>
    <row r="2349" spans="1:3" x14ac:dyDescent="0.25">
      <c r="A2349" s="7" t="s">
        <v>3103</v>
      </c>
      <c r="B2349" s="8">
        <v>2</v>
      </c>
      <c r="C2349" s="8"/>
    </row>
    <row r="2350" spans="1:3" x14ac:dyDescent="0.25">
      <c r="A2350" s="7" t="s">
        <v>4075</v>
      </c>
      <c r="B2350" s="8">
        <v>1</v>
      </c>
      <c r="C2350" s="8"/>
    </row>
    <row r="2351" spans="1:3" x14ac:dyDescent="0.25">
      <c r="A2351" s="7" t="s">
        <v>661</v>
      </c>
      <c r="B2351" s="8">
        <v>18</v>
      </c>
      <c r="C2351" s="8"/>
    </row>
    <row r="2352" spans="1:3" x14ac:dyDescent="0.25">
      <c r="A2352" s="7" t="s">
        <v>2041</v>
      </c>
      <c r="B2352" s="8"/>
      <c r="C2352" s="8">
        <v>271</v>
      </c>
    </row>
    <row r="2353" spans="1:3" x14ac:dyDescent="0.25">
      <c r="A2353" s="7" t="s">
        <v>1424</v>
      </c>
      <c r="B2353" s="8">
        <v>1</v>
      </c>
      <c r="C2353" s="8"/>
    </row>
    <row r="2354" spans="1:3" x14ac:dyDescent="0.25">
      <c r="A2354" s="7" t="s">
        <v>2629</v>
      </c>
      <c r="B2354" s="8"/>
      <c r="C2354" s="8">
        <v>100</v>
      </c>
    </row>
    <row r="2355" spans="1:3" x14ac:dyDescent="0.25">
      <c r="A2355" s="7" t="s">
        <v>2150</v>
      </c>
      <c r="B2355" s="8">
        <v>0</v>
      </c>
      <c r="C2355" s="8"/>
    </row>
    <row r="2356" spans="1:3" x14ac:dyDescent="0.25">
      <c r="A2356" s="7" t="s">
        <v>3636</v>
      </c>
      <c r="B2356" s="8">
        <v>2</v>
      </c>
      <c r="C2356" s="8"/>
    </row>
    <row r="2357" spans="1:3" x14ac:dyDescent="0.25">
      <c r="A2357" s="7" t="s">
        <v>491</v>
      </c>
      <c r="B2357" s="8">
        <v>0</v>
      </c>
      <c r="C2357" s="8"/>
    </row>
    <row r="2358" spans="1:3" x14ac:dyDescent="0.25">
      <c r="A2358" s="7" t="s">
        <v>421</v>
      </c>
      <c r="B2358" s="8">
        <v>3</v>
      </c>
      <c r="C2358" s="8"/>
    </row>
    <row r="2359" spans="1:3" x14ac:dyDescent="0.25">
      <c r="A2359" s="7" t="s">
        <v>1223</v>
      </c>
      <c r="B2359" s="8"/>
      <c r="C2359" s="8">
        <v>138</v>
      </c>
    </row>
    <row r="2360" spans="1:3" x14ac:dyDescent="0.25">
      <c r="A2360" s="7" t="s">
        <v>376</v>
      </c>
      <c r="B2360" s="8"/>
      <c r="C2360" s="8">
        <v>14</v>
      </c>
    </row>
    <row r="2361" spans="1:3" x14ac:dyDescent="0.25">
      <c r="A2361" s="7" t="s">
        <v>901</v>
      </c>
      <c r="B2361" s="8">
        <v>2</v>
      </c>
      <c r="C2361" s="8"/>
    </row>
    <row r="2362" spans="1:3" x14ac:dyDescent="0.25">
      <c r="A2362" s="7" t="s">
        <v>1096</v>
      </c>
      <c r="B2362" s="8">
        <v>94</v>
      </c>
      <c r="C2362" s="8"/>
    </row>
    <row r="2363" spans="1:3" x14ac:dyDescent="0.25">
      <c r="A2363" s="7" t="s">
        <v>2145</v>
      </c>
      <c r="B2363" s="8">
        <v>24</v>
      </c>
      <c r="C2363" s="8"/>
    </row>
    <row r="2364" spans="1:3" x14ac:dyDescent="0.25">
      <c r="A2364" s="7" t="s">
        <v>2634</v>
      </c>
      <c r="B2364" s="8"/>
      <c r="C2364" s="8">
        <v>25</v>
      </c>
    </row>
    <row r="2365" spans="1:3" x14ac:dyDescent="0.25">
      <c r="A2365" s="7" t="s">
        <v>75</v>
      </c>
      <c r="B2365" s="8"/>
      <c r="C2365" s="8">
        <v>18</v>
      </c>
    </row>
    <row r="2366" spans="1:3" x14ac:dyDescent="0.25">
      <c r="A2366" s="7" t="s">
        <v>1864</v>
      </c>
      <c r="B2366" s="8">
        <v>2</v>
      </c>
      <c r="C2366" s="8"/>
    </row>
    <row r="2367" spans="1:3" x14ac:dyDescent="0.25">
      <c r="A2367" s="7" t="s">
        <v>2085</v>
      </c>
      <c r="B2367" s="8"/>
      <c r="C2367" s="8">
        <v>46</v>
      </c>
    </row>
    <row r="2368" spans="1:3" x14ac:dyDescent="0.25">
      <c r="A2368" s="7" t="s">
        <v>493</v>
      </c>
      <c r="B2368" s="8">
        <v>0</v>
      </c>
      <c r="C2368" s="8"/>
    </row>
    <row r="2369" spans="1:3" x14ac:dyDescent="0.25">
      <c r="A2369" s="7" t="s">
        <v>3598</v>
      </c>
      <c r="B2369" s="8"/>
      <c r="C2369" s="8">
        <v>17</v>
      </c>
    </row>
    <row r="2370" spans="1:3" x14ac:dyDescent="0.25">
      <c r="A2370" s="7" t="s">
        <v>827</v>
      </c>
      <c r="B2370" s="8"/>
      <c r="C2370" s="8">
        <v>49</v>
      </c>
    </row>
    <row r="2371" spans="1:3" x14ac:dyDescent="0.25">
      <c r="A2371" s="7" t="s">
        <v>3519</v>
      </c>
      <c r="B2371" s="8"/>
      <c r="C2371" s="8">
        <v>21</v>
      </c>
    </row>
    <row r="2372" spans="1:3" x14ac:dyDescent="0.25">
      <c r="A2372" s="7" t="s">
        <v>3666</v>
      </c>
      <c r="B2372" s="8"/>
      <c r="C2372" s="8">
        <v>17</v>
      </c>
    </row>
    <row r="2373" spans="1:3" x14ac:dyDescent="0.25">
      <c r="A2373" s="7" t="s">
        <v>2044</v>
      </c>
      <c r="B2373" s="8"/>
      <c r="C2373" s="8">
        <v>193</v>
      </c>
    </row>
    <row r="2374" spans="1:3" x14ac:dyDescent="0.25">
      <c r="A2374" s="7" t="s">
        <v>1710</v>
      </c>
      <c r="B2374" s="8">
        <v>4</v>
      </c>
      <c r="C2374" s="8"/>
    </row>
    <row r="2375" spans="1:3" x14ac:dyDescent="0.25">
      <c r="A2375" s="7" t="s">
        <v>1111</v>
      </c>
      <c r="B2375" s="8">
        <v>11</v>
      </c>
      <c r="C2375" s="8"/>
    </row>
    <row r="2376" spans="1:3" x14ac:dyDescent="0.25">
      <c r="A2376" s="7" t="s">
        <v>3719</v>
      </c>
      <c r="B2376" s="8"/>
      <c r="C2376" s="8">
        <v>35</v>
      </c>
    </row>
    <row r="2377" spans="1:3" x14ac:dyDescent="0.25">
      <c r="A2377" s="7" t="s">
        <v>3783</v>
      </c>
      <c r="B2377" s="8"/>
      <c r="C2377" s="8">
        <v>71</v>
      </c>
    </row>
    <row r="2378" spans="1:3" x14ac:dyDescent="0.25">
      <c r="A2378" s="7" t="s">
        <v>3641</v>
      </c>
      <c r="B2378" s="8">
        <v>0</v>
      </c>
      <c r="C2378" s="8"/>
    </row>
    <row r="2379" spans="1:3" x14ac:dyDescent="0.25">
      <c r="A2379" s="7" t="s">
        <v>1962</v>
      </c>
      <c r="B2379" s="8"/>
      <c r="C2379" s="8">
        <v>1633</v>
      </c>
    </row>
    <row r="2380" spans="1:3" x14ac:dyDescent="0.25">
      <c r="A2380" s="7" t="s">
        <v>3467</v>
      </c>
      <c r="B2380" s="8"/>
      <c r="C2380" s="8">
        <v>17</v>
      </c>
    </row>
    <row r="2381" spans="1:3" x14ac:dyDescent="0.25">
      <c r="A2381" s="7" t="s">
        <v>759</v>
      </c>
      <c r="B2381" s="8"/>
      <c r="C2381" s="8">
        <v>19</v>
      </c>
    </row>
    <row r="2382" spans="1:3" x14ac:dyDescent="0.25">
      <c r="A2382" s="7" t="s">
        <v>1491</v>
      </c>
      <c r="B2382" s="8">
        <v>19</v>
      </c>
      <c r="C2382" s="8"/>
    </row>
    <row r="2383" spans="1:3" x14ac:dyDescent="0.25">
      <c r="A2383" s="7" t="s">
        <v>1432</v>
      </c>
      <c r="B2383" s="8">
        <v>47</v>
      </c>
      <c r="C2383" s="8"/>
    </row>
    <row r="2384" spans="1:3" x14ac:dyDescent="0.25">
      <c r="A2384" s="7" t="s">
        <v>1970</v>
      </c>
      <c r="B2384" s="8"/>
      <c r="C2384" s="8">
        <v>1887</v>
      </c>
    </row>
    <row r="2385" spans="1:3" x14ac:dyDescent="0.25">
      <c r="A2385" s="7" t="s">
        <v>2964</v>
      </c>
      <c r="B2385" s="8"/>
      <c r="C2385" s="8">
        <v>196</v>
      </c>
    </row>
    <row r="2386" spans="1:3" x14ac:dyDescent="0.25">
      <c r="A2386" s="7" t="s">
        <v>2488</v>
      </c>
      <c r="B2386" s="8"/>
      <c r="C2386" s="8">
        <v>65</v>
      </c>
    </row>
    <row r="2387" spans="1:3" x14ac:dyDescent="0.25">
      <c r="A2387" s="7" t="s">
        <v>3715</v>
      </c>
      <c r="B2387" s="8"/>
      <c r="C2387" s="8">
        <v>46</v>
      </c>
    </row>
    <row r="2388" spans="1:3" x14ac:dyDescent="0.25">
      <c r="A2388" s="7" t="s">
        <v>2253</v>
      </c>
      <c r="B2388" s="8"/>
      <c r="C2388" s="8">
        <v>249</v>
      </c>
    </row>
    <row r="2389" spans="1:3" x14ac:dyDescent="0.25">
      <c r="A2389" s="7" t="s">
        <v>2196</v>
      </c>
      <c r="B2389" s="8"/>
      <c r="C2389" s="8">
        <v>115</v>
      </c>
    </row>
    <row r="2390" spans="1:3" x14ac:dyDescent="0.25">
      <c r="A2390" s="7" t="s">
        <v>1863</v>
      </c>
      <c r="B2390" s="8">
        <v>16</v>
      </c>
      <c r="C2390" s="8"/>
    </row>
    <row r="2391" spans="1:3" x14ac:dyDescent="0.25">
      <c r="A2391" s="7" t="s">
        <v>3070</v>
      </c>
      <c r="B2391" s="8">
        <v>16</v>
      </c>
      <c r="C2391" s="8"/>
    </row>
    <row r="2392" spans="1:3" x14ac:dyDescent="0.25">
      <c r="A2392" s="7" t="s">
        <v>1352</v>
      </c>
      <c r="B2392" s="8"/>
      <c r="C2392" s="8">
        <v>120</v>
      </c>
    </row>
    <row r="2393" spans="1:3" x14ac:dyDescent="0.25">
      <c r="A2393" s="7" t="s">
        <v>3459</v>
      </c>
      <c r="B2393" s="8"/>
      <c r="C2393" s="8">
        <v>19</v>
      </c>
    </row>
    <row r="2394" spans="1:3" x14ac:dyDescent="0.25">
      <c r="A2394" s="7" t="s">
        <v>2936</v>
      </c>
      <c r="B2394" s="8"/>
      <c r="C2394" s="8">
        <v>34</v>
      </c>
    </row>
    <row r="2395" spans="1:3" x14ac:dyDescent="0.25">
      <c r="A2395" s="7" t="s">
        <v>3010</v>
      </c>
      <c r="B2395" s="8"/>
      <c r="C2395" s="8">
        <v>15</v>
      </c>
    </row>
    <row r="2396" spans="1:3" x14ac:dyDescent="0.25">
      <c r="A2396" s="7" t="s">
        <v>3440</v>
      </c>
      <c r="B2396" s="8"/>
      <c r="C2396" s="8">
        <v>43</v>
      </c>
    </row>
    <row r="2397" spans="1:3" x14ac:dyDescent="0.25">
      <c r="A2397" s="7" t="s">
        <v>1122</v>
      </c>
      <c r="B2397" s="8">
        <v>5</v>
      </c>
      <c r="C2397" s="8"/>
    </row>
    <row r="2398" spans="1:3" x14ac:dyDescent="0.25">
      <c r="A2398" s="7" t="s">
        <v>1162</v>
      </c>
      <c r="B2398" s="8">
        <v>0</v>
      </c>
      <c r="C2398" s="8"/>
    </row>
    <row r="2399" spans="1:3" x14ac:dyDescent="0.25">
      <c r="A2399" s="7" t="s">
        <v>474</v>
      </c>
      <c r="B2399" s="8">
        <v>14</v>
      </c>
      <c r="C2399" s="8"/>
    </row>
    <row r="2400" spans="1:3" x14ac:dyDescent="0.25">
      <c r="A2400" s="7" t="s">
        <v>1860</v>
      </c>
      <c r="B2400" s="8"/>
      <c r="C2400" s="8">
        <v>56</v>
      </c>
    </row>
    <row r="2401" spans="1:3" x14ac:dyDescent="0.25">
      <c r="A2401" s="7" t="s">
        <v>339</v>
      </c>
      <c r="B2401" s="8"/>
      <c r="C2401" s="8">
        <v>236</v>
      </c>
    </row>
    <row r="2402" spans="1:3" x14ac:dyDescent="0.25">
      <c r="A2402" s="7" t="s">
        <v>1117</v>
      </c>
      <c r="B2402" s="8">
        <v>10</v>
      </c>
      <c r="C2402" s="8"/>
    </row>
    <row r="2403" spans="1:3" x14ac:dyDescent="0.25">
      <c r="A2403" s="7" t="s">
        <v>1490</v>
      </c>
      <c r="B2403" s="8">
        <v>0</v>
      </c>
      <c r="C2403" s="8"/>
    </row>
    <row r="2404" spans="1:3" x14ac:dyDescent="0.25">
      <c r="A2404" s="7" t="s">
        <v>1396</v>
      </c>
      <c r="B2404" s="8"/>
      <c r="C2404" s="8">
        <v>82</v>
      </c>
    </row>
    <row r="2405" spans="1:3" x14ac:dyDescent="0.25">
      <c r="A2405" s="7" t="s">
        <v>377</v>
      </c>
      <c r="B2405" s="8"/>
      <c r="C2405" s="8">
        <v>48</v>
      </c>
    </row>
    <row r="2406" spans="1:3" x14ac:dyDescent="0.25">
      <c r="A2406" s="7" t="s">
        <v>1297</v>
      </c>
      <c r="B2406" s="8"/>
      <c r="C2406" s="8">
        <v>23</v>
      </c>
    </row>
    <row r="2407" spans="1:3" x14ac:dyDescent="0.25">
      <c r="A2407" s="7" t="s">
        <v>3973</v>
      </c>
      <c r="B2407" s="8">
        <v>10</v>
      </c>
      <c r="C2407" s="8"/>
    </row>
    <row r="2408" spans="1:3" x14ac:dyDescent="0.25">
      <c r="A2408" s="7" t="s">
        <v>2025</v>
      </c>
      <c r="B2408" s="8"/>
      <c r="C2408" s="8">
        <v>105</v>
      </c>
    </row>
    <row r="2409" spans="1:3" x14ac:dyDescent="0.25">
      <c r="A2409" s="7" t="s">
        <v>1098</v>
      </c>
      <c r="B2409" s="8">
        <v>7</v>
      </c>
      <c r="C2409" s="8"/>
    </row>
    <row r="2410" spans="1:3" x14ac:dyDescent="0.25">
      <c r="A2410" s="7" t="s">
        <v>2498</v>
      </c>
      <c r="B2410" s="8"/>
      <c r="C2410" s="8">
        <v>20</v>
      </c>
    </row>
    <row r="2411" spans="1:3" x14ac:dyDescent="0.25">
      <c r="A2411" s="7" t="s">
        <v>2070</v>
      </c>
      <c r="B2411" s="8"/>
      <c r="C2411" s="8">
        <v>263</v>
      </c>
    </row>
    <row r="2412" spans="1:3" x14ac:dyDescent="0.25">
      <c r="A2412" s="7" t="s">
        <v>1515</v>
      </c>
      <c r="B2412" s="8"/>
      <c r="C2412" s="8">
        <v>176</v>
      </c>
    </row>
    <row r="2413" spans="1:3" x14ac:dyDescent="0.25">
      <c r="A2413" s="7" t="s">
        <v>1468</v>
      </c>
      <c r="B2413" s="8"/>
      <c r="C2413" s="8">
        <v>600</v>
      </c>
    </row>
    <row r="2414" spans="1:3" x14ac:dyDescent="0.25">
      <c r="A2414" s="7" t="s">
        <v>1853</v>
      </c>
      <c r="B2414" s="8"/>
      <c r="C2414" s="8">
        <v>131</v>
      </c>
    </row>
    <row r="2415" spans="1:3" x14ac:dyDescent="0.25">
      <c r="A2415" s="7" t="s">
        <v>834</v>
      </c>
      <c r="B2415" s="8"/>
      <c r="C2415" s="8">
        <v>41</v>
      </c>
    </row>
    <row r="2416" spans="1:3" x14ac:dyDescent="0.25">
      <c r="A2416" s="7" t="s">
        <v>2982</v>
      </c>
      <c r="B2416" s="8"/>
      <c r="C2416" s="8">
        <v>59</v>
      </c>
    </row>
    <row r="2417" spans="1:3" x14ac:dyDescent="0.25">
      <c r="A2417" s="7" t="s">
        <v>3896</v>
      </c>
      <c r="B2417" s="8">
        <v>2</v>
      </c>
      <c r="C2417" s="8"/>
    </row>
    <row r="2418" spans="1:3" x14ac:dyDescent="0.25">
      <c r="A2418" s="7" t="s">
        <v>1074</v>
      </c>
      <c r="B2418" s="8">
        <v>1</v>
      </c>
      <c r="C2418" s="8"/>
    </row>
    <row r="2419" spans="1:3" x14ac:dyDescent="0.25">
      <c r="A2419" s="7" t="s">
        <v>3395</v>
      </c>
      <c r="B2419" s="8"/>
      <c r="C2419" s="8">
        <v>28</v>
      </c>
    </row>
    <row r="2420" spans="1:3" x14ac:dyDescent="0.25">
      <c r="A2420" s="7" t="s">
        <v>27</v>
      </c>
      <c r="B2420" s="8"/>
      <c r="C2420" s="8">
        <v>14</v>
      </c>
    </row>
    <row r="2421" spans="1:3" x14ac:dyDescent="0.25">
      <c r="A2421" s="7" t="s">
        <v>761</v>
      </c>
      <c r="B2421" s="8">
        <v>0</v>
      </c>
      <c r="C2421" s="8"/>
    </row>
    <row r="2422" spans="1:3" x14ac:dyDescent="0.25">
      <c r="A2422" s="7" t="s">
        <v>3686</v>
      </c>
      <c r="B2422" s="8"/>
      <c r="C2422" s="8">
        <v>62</v>
      </c>
    </row>
    <row r="2423" spans="1:3" x14ac:dyDescent="0.25">
      <c r="A2423" s="7" t="s">
        <v>1552</v>
      </c>
      <c r="B2423" s="8">
        <v>0</v>
      </c>
      <c r="C2423" s="8"/>
    </row>
    <row r="2424" spans="1:3" x14ac:dyDescent="0.25">
      <c r="A2424" s="7" t="s">
        <v>2722</v>
      </c>
      <c r="B2424" s="8"/>
      <c r="C2424" s="8">
        <v>185</v>
      </c>
    </row>
    <row r="2425" spans="1:3" x14ac:dyDescent="0.25">
      <c r="A2425" s="7" t="s">
        <v>2769</v>
      </c>
      <c r="B2425" s="8">
        <v>2</v>
      </c>
      <c r="C2425" s="8"/>
    </row>
    <row r="2426" spans="1:3" x14ac:dyDescent="0.25">
      <c r="A2426" s="7" t="s">
        <v>1975</v>
      </c>
      <c r="B2426" s="8"/>
      <c r="C2426" s="8">
        <v>402</v>
      </c>
    </row>
    <row r="2427" spans="1:3" x14ac:dyDescent="0.25">
      <c r="A2427" s="7" t="s">
        <v>2059</v>
      </c>
      <c r="B2427" s="8"/>
      <c r="C2427" s="8">
        <v>410</v>
      </c>
    </row>
    <row r="2428" spans="1:3" x14ac:dyDescent="0.25">
      <c r="A2428" s="7" t="s">
        <v>2724</v>
      </c>
      <c r="B2428" s="8"/>
      <c r="C2428" s="8">
        <v>1019</v>
      </c>
    </row>
    <row r="2429" spans="1:3" x14ac:dyDescent="0.25">
      <c r="A2429" s="7" t="s">
        <v>2999</v>
      </c>
      <c r="B2429" s="8"/>
      <c r="C2429" s="8">
        <v>20</v>
      </c>
    </row>
    <row r="2430" spans="1:3" x14ac:dyDescent="0.25">
      <c r="A2430" s="7" t="s">
        <v>2811</v>
      </c>
      <c r="B2430" s="8"/>
      <c r="C2430" s="8">
        <v>108</v>
      </c>
    </row>
    <row r="2431" spans="1:3" x14ac:dyDescent="0.25">
      <c r="A2431" s="7" t="s">
        <v>2985</v>
      </c>
      <c r="B2431" s="8"/>
      <c r="C2431" s="8">
        <v>111</v>
      </c>
    </row>
    <row r="2432" spans="1:3" x14ac:dyDescent="0.25">
      <c r="A2432" s="7" t="s">
        <v>3087</v>
      </c>
      <c r="B2432" s="8">
        <v>2</v>
      </c>
      <c r="C2432" s="8"/>
    </row>
    <row r="2433" spans="1:3" x14ac:dyDescent="0.25">
      <c r="A2433" s="7" t="s">
        <v>3442</v>
      </c>
      <c r="B2433" s="8"/>
      <c r="C2433" s="8">
        <v>45</v>
      </c>
    </row>
    <row r="2434" spans="1:3" x14ac:dyDescent="0.25">
      <c r="A2434" s="7" t="s">
        <v>3858</v>
      </c>
      <c r="B2434" s="8">
        <v>1</v>
      </c>
      <c r="C2434" s="8"/>
    </row>
    <row r="2435" spans="1:3" x14ac:dyDescent="0.25">
      <c r="A2435" s="7" t="s">
        <v>1419</v>
      </c>
      <c r="B2435" s="8">
        <v>1</v>
      </c>
      <c r="C2435" s="8"/>
    </row>
    <row r="2436" spans="1:3" x14ac:dyDescent="0.25">
      <c r="A2436" s="7" t="s">
        <v>3656</v>
      </c>
      <c r="B2436" s="8"/>
      <c r="C2436" s="8">
        <v>13</v>
      </c>
    </row>
    <row r="2437" spans="1:3" x14ac:dyDescent="0.25">
      <c r="A2437" s="7" t="s">
        <v>3581</v>
      </c>
      <c r="B2437" s="8"/>
      <c r="C2437" s="8">
        <v>49</v>
      </c>
    </row>
    <row r="2438" spans="1:3" x14ac:dyDescent="0.25">
      <c r="A2438" s="7" t="s">
        <v>1204</v>
      </c>
      <c r="B2438" s="8"/>
      <c r="C2438" s="8">
        <v>101</v>
      </c>
    </row>
    <row r="2439" spans="1:3" x14ac:dyDescent="0.25">
      <c r="A2439" s="7" t="s">
        <v>3700</v>
      </c>
      <c r="B2439" s="8"/>
      <c r="C2439" s="8">
        <v>30</v>
      </c>
    </row>
    <row r="2440" spans="1:3" x14ac:dyDescent="0.25">
      <c r="A2440" s="7" t="s">
        <v>3475</v>
      </c>
      <c r="B2440" s="8"/>
      <c r="C2440" s="8">
        <v>6</v>
      </c>
    </row>
    <row r="2441" spans="1:3" x14ac:dyDescent="0.25">
      <c r="A2441" s="7" t="s">
        <v>4107</v>
      </c>
      <c r="B2441" s="8">
        <v>6</v>
      </c>
      <c r="C2441" s="8"/>
    </row>
    <row r="2442" spans="1:3" x14ac:dyDescent="0.25">
      <c r="A2442" s="7" t="s">
        <v>1741</v>
      </c>
      <c r="B2442" s="8">
        <v>0</v>
      </c>
      <c r="C2442" s="8"/>
    </row>
    <row r="2443" spans="1:3" x14ac:dyDescent="0.25">
      <c r="A2443" s="7" t="s">
        <v>3315</v>
      </c>
      <c r="B2443" s="8"/>
      <c r="C2443" s="8">
        <v>89</v>
      </c>
    </row>
    <row r="2444" spans="1:3" x14ac:dyDescent="0.25">
      <c r="A2444" s="7" t="s">
        <v>3601</v>
      </c>
      <c r="B2444" s="8"/>
      <c r="C2444" s="8">
        <v>49</v>
      </c>
    </row>
    <row r="2445" spans="1:3" x14ac:dyDescent="0.25">
      <c r="A2445" s="7" t="s">
        <v>472</v>
      </c>
      <c r="B2445" s="8">
        <v>170</v>
      </c>
      <c r="C2445" s="8"/>
    </row>
    <row r="2446" spans="1:3" x14ac:dyDescent="0.25">
      <c r="A2446" s="7" t="s">
        <v>3370</v>
      </c>
      <c r="B2446" s="8"/>
      <c r="C2446" s="8">
        <v>9</v>
      </c>
    </row>
    <row r="2447" spans="1:3" x14ac:dyDescent="0.25">
      <c r="A2447" s="7" t="s">
        <v>346</v>
      </c>
      <c r="B2447" s="8"/>
      <c r="C2447" s="8">
        <v>179</v>
      </c>
    </row>
    <row r="2448" spans="1:3" x14ac:dyDescent="0.25">
      <c r="A2448" s="7" t="s">
        <v>1712</v>
      </c>
      <c r="B2448" s="8">
        <v>2</v>
      </c>
      <c r="C2448" s="8"/>
    </row>
    <row r="2449" spans="1:3" x14ac:dyDescent="0.25">
      <c r="A2449" s="7" t="s">
        <v>86</v>
      </c>
      <c r="B2449" s="8"/>
      <c r="C2449" s="8">
        <v>7</v>
      </c>
    </row>
    <row r="2450" spans="1:3" x14ac:dyDescent="0.25">
      <c r="A2450" s="7" t="s">
        <v>1626</v>
      </c>
      <c r="B2450" s="8"/>
      <c r="C2450" s="8">
        <v>104</v>
      </c>
    </row>
    <row r="2451" spans="1:3" x14ac:dyDescent="0.25">
      <c r="A2451" s="7" t="s">
        <v>2893</v>
      </c>
      <c r="B2451" s="8">
        <v>2</v>
      </c>
      <c r="C2451" s="8"/>
    </row>
    <row r="2452" spans="1:3" x14ac:dyDescent="0.25">
      <c r="A2452" s="7" t="s">
        <v>1558</v>
      </c>
      <c r="B2452" s="8">
        <v>1</v>
      </c>
      <c r="C2452" s="8"/>
    </row>
    <row r="2453" spans="1:3" x14ac:dyDescent="0.25">
      <c r="A2453" s="7" t="s">
        <v>42</v>
      </c>
      <c r="B2453" s="8"/>
      <c r="C2453" s="8">
        <v>16</v>
      </c>
    </row>
    <row r="2454" spans="1:3" x14ac:dyDescent="0.25">
      <c r="A2454" s="7" t="s">
        <v>192</v>
      </c>
      <c r="B2454" s="8">
        <v>1</v>
      </c>
      <c r="C2454" s="8"/>
    </row>
    <row r="2455" spans="1:3" x14ac:dyDescent="0.25">
      <c r="A2455" s="7" t="s">
        <v>1462</v>
      </c>
      <c r="B2455" s="8"/>
      <c r="C2455" s="8">
        <v>340</v>
      </c>
    </row>
    <row r="2456" spans="1:3" x14ac:dyDescent="0.25">
      <c r="A2456" s="7" t="s">
        <v>571</v>
      </c>
      <c r="B2456" s="8">
        <v>1</v>
      </c>
      <c r="C2456" s="8"/>
    </row>
    <row r="2457" spans="1:3" x14ac:dyDescent="0.25">
      <c r="A2457" s="7" t="s">
        <v>1602</v>
      </c>
      <c r="B2457" s="8"/>
      <c r="C2457" s="8">
        <v>56</v>
      </c>
    </row>
    <row r="2458" spans="1:3" x14ac:dyDescent="0.25">
      <c r="A2458" s="7" t="s">
        <v>1850</v>
      </c>
      <c r="B2458" s="8"/>
      <c r="C2458" s="8">
        <v>8</v>
      </c>
    </row>
    <row r="2459" spans="1:3" x14ac:dyDescent="0.25">
      <c r="A2459" s="7" t="s">
        <v>790</v>
      </c>
      <c r="B2459" s="8"/>
      <c r="C2459" s="8">
        <v>14</v>
      </c>
    </row>
    <row r="2460" spans="1:3" x14ac:dyDescent="0.25">
      <c r="A2460" s="7" t="s">
        <v>300</v>
      </c>
      <c r="B2460" s="8"/>
      <c r="C2460" s="8">
        <v>244</v>
      </c>
    </row>
    <row r="2461" spans="1:3" x14ac:dyDescent="0.25">
      <c r="A2461" s="7" t="s">
        <v>1253</v>
      </c>
      <c r="B2461" s="8"/>
      <c r="C2461" s="8">
        <v>141</v>
      </c>
    </row>
    <row r="2462" spans="1:3" x14ac:dyDescent="0.25">
      <c r="A2462" s="7" t="s">
        <v>1798</v>
      </c>
      <c r="B2462" s="8">
        <v>140</v>
      </c>
      <c r="C2462" s="8"/>
    </row>
    <row r="2463" spans="1:3" x14ac:dyDescent="0.25">
      <c r="A2463" s="7" t="s">
        <v>819</v>
      </c>
      <c r="B2463" s="8"/>
      <c r="C2463" s="8">
        <v>19</v>
      </c>
    </row>
    <row r="2464" spans="1:3" x14ac:dyDescent="0.25">
      <c r="A2464" s="7" t="s">
        <v>3234</v>
      </c>
      <c r="B2464" s="8"/>
      <c r="C2464" s="8">
        <v>115</v>
      </c>
    </row>
    <row r="2465" spans="1:3" x14ac:dyDescent="0.25">
      <c r="A2465" s="7" t="s">
        <v>2176</v>
      </c>
      <c r="B2465" s="8"/>
      <c r="C2465" s="8">
        <v>26</v>
      </c>
    </row>
    <row r="2466" spans="1:3" x14ac:dyDescent="0.25">
      <c r="A2466" s="7" t="s">
        <v>1271</v>
      </c>
      <c r="B2466" s="8"/>
      <c r="C2466" s="8">
        <v>169</v>
      </c>
    </row>
    <row r="2467" spans="1:3" x14ac:dyDescent="0.25">
      <c r="A2467" s="7" t="s">
        <v>2020</v>
      </c>
      <c r="B2467" s="8"/>
      <c r="C2467" s="8">
        <v>1780</v>
      </c>
    </row>
    <row r="2468" spans="1:3" x14ac:dyDescent="0.25">
      <c r="A2468" s="7" t="s">
        <v>2550</v>
      </c>
      <c r="B2468" s="8"/>
      <c r="C2468" s="8">
        <v>150</v>
      </c>
    </row>
    <row r="2469" spans="1:3" x14ac:dyDescent="0.25">
      <c r="A2469" s="7" t="s">
        <v>2610</v>
      </c>
      <c r="B2469" s="8"/>
      <c r="C2469" s="8">
        <v>577</v>
      </c>
    </row>
    <row r="2470" spans="1:3" x14ac:dyDescent="0.25">
      <c r="A2470" s="7" t="s">
        <v>3495</v>
      </c>
      <c r="B2470" s="8"/>
      <c r="C2470" s="8">
        <v>78</v>
      </c>
    </row>
    <row r="2471" spans="1:3" x14ac:dyDescent="0.25">
      <c r="A2471" s="7" t="s">
        <v>3752</v>
      </c>
      <c r="B2471" s="8"/>
      <c r="C2471" s="8">
        <v>28</v>
      </c>
    </row>
    <row r="2472" spans="1:3" x14ac:dyDescent="0.25">
      <c r="A2472" s="7" t="s">
        <v>1791</v>
      </c>
      <c r="B2472" s="8">
        <v>15</v>
      </c>
      <c r="C2472" s="8"/>
    </row>
    <row r="2473" spans="1:3" x14ac:dyDescent="0.25">
      <c r="A2473" s="7" t="s">
        <v>3826</v>
      </c>
      <c r="B2473" s="8"/>
      <c r="C2473" s="8">
        <v>8</v>
      </c>
    </row>
    <row r="2474" spans="1:3" x14ac:dyDescent="0.25">
      <c r="A2474" s="7" t="s">
        <v>409</v>
      </c>
      <c r="B2474" s="8"/>
      <c r="C2474" s="8">
        <v>38</v>
      </c>
    </row>
    <row r="2475" spans="1:3" x14ac:dyDescent="0.25">
      <c r="A2475" s="7" t="s">
        <v>742</v>
      </c>
      <c r="B2475" s="8"/>
      <c r="C2475" s="8">
        <v>94</v>
      </c>
    </row>
    <row r="2476" spans="1:3" x14ac:dyDescent="0.25">
      <c r="A2476" s="7" t="s">
        <v>356</v>
      </c>
      <c r="B2476" s="8"/>
      <c r="C2476" s="8">
        <v>165</v>
      </c>
    </row>
    <row r="2477" spans="1:3" x14ac:dyDescent="0.25">
      <c r="A2477" s="7" t="s">
        <v>2063</v>
      </c>
      <c r="B2477" s="8"/>
      <c r="C2477" s="8">
        <v>203</v>
      </c>
    </row>
    <row r="2478" spans="1:3" x14ac:dyDescent="0.25">
      <c r="A2478" s="7" t="s">
        <v>2316</v>
      </c>
      <c r="B2478" s="8"/>
      <c r="C2478" s="8">
        <v>64</v>
      </c>
    </row>
    <row r="2479" spans="1:3" x14ac:dyDescent="0.25">
      <c r="A2479" s="7" t="s">
        <v>3312</v>
      </c>
      <c r="B2479" s="8"/>
      <c r="C2479" s="8">
        <v>41</v>
      </c>
    </row>
    <row r="2480" spans="1:3" x14ac:dyDescent="0.25">
      <c r="A2480" s="7" t="s">
        <v>783</v>
      </c>
      <c r="B2480" s="8"/>
      <c r="C2480" s="8">
        <v>14</v>
      </c>
    </row>
    <row r="2481" spans="1:3" x14ac:dyDescent="0.25">
      <c r="A2481" s="7" t="s">
        <v>1022</v>
      </c>
      <c r="B2481" s="8"/>
      <c r="C2481" s="8">
        <v>478</v>
      </c>
    </row>
    <row r="2482" spans="1:3" x14ac:dyDescent="0.25">
      <c r="A2482" s="7" t="s">
        <v>713</v>
      </c>
      <c r="B2482" s="8">
        <v>4</v>
      </c>
      <c r="C2482" s="8"/>
    </row>
    <row r="2483" spans="1:3" x14ac:dyDescent="0.25">
      <c r="A2483" s="7" t="s">
        <v>2263</v>
      </c>
      <c r="B2483" s="8"/>
      <c r="C2483" s="8">
        <v>181</v>
      </c>
    </row>
    <row r="2484" spans="1:3" x14ac:dyDescent="0.25">
      <c r="A2484" s="7" t="s">
        <v>3301</v>
      </c>
      <c r="B2484" s="8"/>
      <c r="C2484" s="8">
        <v>70</v>
      </c>
    </row>
    <row r="2485" spans="1:3" x14ac:dyDescent="0.25">
      <c r="A2485" s="7" t="s">
        <v>2929</v>
      </c>
      <c r="B2485" s="8"/>
      <c r="C2485" s="8">
        <v>32</v>
      </c>
    </row>
    <row r="2486" spans="1:3" x14ac:dyDescent="0.25">
      <c r="A2486" s="7" t="s">
        <v>2875</v>
      </c>
      <c r="B2486" s="8">
        <v>3</v>
      </c>
      <c r="C2486" s="8"/>
    </row>
    <row r="2487" spans="1:3" x14ac:dyDescent="0.25">
      <c r="A2487" s="7" t="s">
        <v>2060</v>
      </c>
      <c r="B2487" s="8"/>
      <c r="C2487" s="8">
        <v>375</v>
      </c>
    </row>
    <row r="2488" spans="1:3" x14ac:dyDescent="0.25">
      <c r="A2488" s="7" t="s">
        <v>860</v>
      </c>
      <c r="B2488" s="8"/>
      <c r="C2488" s="8">
        <v>98</v>
      </c>
    </row>
    <row r="2489" spans="1:3" x14ac:dyDescent="0.25">
      <c r="A2489" s="7" t="s">
        <v>1661</v>
      </c>
      <c r="B2489" s="8"/>
      <c r="C2489" s="8">
        <v>36</v>
      </c>
    </row>
    <row r="2490" spans="1:3" x14ac:dyDescent="0.25">
      <c r="A2490" s="7" t="s">
        <v>2199</v>
      </c>
      <c r="B2490" s="8"/>
      <c r="C2490" s="8">
        <v>651</v>
      </c>
    </row>
    <row r="2491" spans="1:3" x14ac:dyDescent="0.25">
      <c r="A2491" s="7" t="s">
        <v>1628</v>
      </c>
      <c r="B2491" s="8"/>
      <c r="C2491" s="8">
        <v>38</v>
      </c>
    </row>
    <row r="2492" spans="1:3" x14ac:dyDescent="0.25">
      <c r="A2492" s="7" t="s">
        <v>1190</v>
      </c>
      <c r="B2492" s="8"/>
      <c r="C2492" s="8">
        <v>86</v>
      </c>
    </row>
    <row r="2493" spans="1:3" x14ac:dyDescent="0.25">
      <c r="A2493" s="7" t="s">
        <v>3200</v>
      </c>
      <c r="B2493" s="8">
        <v>1</v>
      </c>
      <c r="C2493" s="8"/>
    </row>
    <row r="2494" spans="1:3" x14ac:dyDescent="0.25">
      <c r="A2494" s="7" t="s">
        <v>945</v>
      </c>
      <c r="B2494" s="8">
        <v>96</v>
      </c>
      <c r="C2494" s="8"/>
    </row>
    <row r="2495" spans="1:3" x14ac:dyDescent="0.25">
      <c r="A2495" s="7" t="s">
        <v>3849</v>
      </c>
      <c r="B2495" s="8">
        <v>2</v>
      </c>
      <c r="C2495" s="8"/>
    </row>
    <row r="2496" spans="1:3" x14ac:dyDescent="0.25">
      <c r="A2496" s="7" t="s">
        <v>271</v>
      </c>
      <c r="B2496" s="8"/>
      <c r="C2496" s="8">
        <v>61</v>
      </c>
    </row>
    <row r="2497" spans="1:3" x14ac:dyDescent="0.25">
      <c r="A2497" s="7" t="s">
        <v>1400</v>
      </c>
      <c r="B2497" s="8"/>
      <c r="C2497" s="8">
        <v>184</v>
      </c>
    </row>
    <row r="2498" spans="1:3" x14ac:dyDescent="0.25">
      <c r="A2498" s="7" t="s">
        <v>296</v>
      </c>
      <c r="B2498" s="8"/>
      <c r="C2498" s="8">
        <v>665</v>
      </c>
    </row>
    <row r="2499" spans="1:3" x14ac:dyDescent="0.25">
      <c r="A2499" s="7" t="s">
        <v>3507</v>
      </c>
      <c r="B2499" s="8"/>
      <c r="C2499" s="8">
        <v>15</v>
      </c>
    </row>
    <row r="2500" spans="1:3" x14ac:dyDescent="0.25">
      <c r="A2500" s="7" t="s">
        <v>55</v>
      </c>
      <c r="B2500" s="8"/>
      <c r="C2500" s="8">
        <v>117</v>
      </c>
    </row>
    <row r="2501" spans="1:3" x14ac:dyDescent="0.25">
      <c r="A2501" s="7" t="s">
        <v>598</v>
      </c>
      <c r="B2501" s="8">
        <v>2</v>
      </c>
      <c r="C2501" s="8"/>
    </row>
    <row r="2502" spans="1:3" x14ac:dyDescent="0.25">
      <c r="A2502" s="7" t="s">
        <v>3807</v>
      </c>
      <c r="B2502" s="8"/>
      <c r="C2502" s="8">
        <v>26</v>
      </c>
    </row>
    <row r="2503" spans="1:3" x14ac:dyDescent="0.25">
      <c r="A2503" s="7" t="s">
        <v>3176</v>
      </c>
      <c r="B2503" s="8"/>
      <c r="C2503" s="8">
        <v>55</v>
      </c>
    </row>
    <row r="2504" spans="1:3" x14ac:dyDescent="0.25">
      <c r="A2504" s="7" t="s">
        <v>3914</v>
      </c>
      <c r="B2504" s="8">
        <v>1</v>
      </c>
      <c r="C2504" s="8"/>
    </row>
    <row r="2505" spans="1:3" x14ac:dyDescent="0.25">
      <c r="A2505" s="7" t="s">
        <v>2850</v>
      </c>
      <c r="B2505" s="8">
        <v>13</v>
      </c>
      <c r="C2505" s="8"/>
    </row>
    <row r="2506" spans="1:3" x14ac:dyDescent="0.25">
      <c r="A2506" s="7" t="s">
        <v>3977</v>
      </c>
      <c r="B2506" s="8">
        <v>7</v>
      </c>
      <c r="C2506" s="8"/>
    </row>
    <row r="2507" spans="1:3" x14ac:dyDescent="0.25">
      <c r="A2507" s="7" t="s">
        <v>3318</v>
      </c>
      <c r="B2507" s="8"/>
      <c r="C2507" s="8">
        <v>32</v>
      </c>
    </row>
    <row r="2508" spans="1:3" x14ac:dyDescent="0.25">
      <c r="A2508" s="7" t="s">
        <v>2100</v>
      </c>
      <c r="B2508" s="8"/>
      <c r="C2508" s="8">
        <v>63</v>
      </c>
    </row>
    <row r="2509" spans="1:3" x14ac:dyDescent="0.25">
      <c r="A2509" s="7" t="s">
        <v>2165</v>
      </c>
      <c r="B2509" s="8"/>
      <c r="C2509" s="8">
        <v>83</v>
      </c>
    </row>
    <row r="2510" spans="1:3" x14ac:dyDescent="0.25">
      <c r="A2510" s="7" t="s">
        <v>3377</v>
      </c>
      <c r="B2510" s="8"/>
      <c r="C2510" s="8">
        <v>21</v>
      </c>
    </row>
    <row r="2511" spans="1:3" x14ac:dyDescent="0.25">
      <c r="A2511" s="7" t="s">
        <v>3245</v>
      </c>
      <c r="B2511" s="8"/>
      <c r="C2511" s="8">
        <v>270</v>
      </c>
    </row>
    <row r="2512" spans="1:3" x14ac:dyDescent="0.25">
      <c r="A2512" s="7" t="s">
        <v>3419</v>
      </c>
      <c r="B2512" s="8"/>
      <c r="C2512" s="8">
        <v>34</v>
      </c>
    </row>
    <row r="2513" spans="1:3" x14ac:dyDescent="0.25">
      <c r="A2513" s="7" t="s">
        <v>2598</v>
      </c>
      <c r="B2513" s="8">
        <v>14</v>
      </c>
      <c r="C2513" s="8"/>
    </row>
    <row r="2514" spans="1:3" x14ac:dyDescent="0.25">
      <c r="A2514" s="7" t="s">
        <v>3667</v>
      </c>
      <c r="B2514" s="8"/>
      <c r="C2514" s="8">
        <v>12</v>
      </c>
    </row>
    <row r="2515" spans="1:3" x14ac:dyDescent="0.25">
      <c r="A2515" s="7" t="s">
        <v>344</v>
      </c>
      <c r="B2515" s="8"/>
      <c r="C2515" s="8">
        <v>524</v>
      </c>
    </row>
    <row r="2516" spans="1:3" x14ac:dyDescent="0.25">
      <c r="A2516" s="7" t="s">
        <v>1635</v>
      </c>
      <c r="B2516" s="8"/>
      <c r="C2516" s="8">
        <v>32</v>
      </c>
    </row>
    <row r="2517" spans="1:3" x14ac:dyDescent="0.25">
      <c r="A2517" s="7" t="s">
        <v>896</v>
      </c>
      <c r="B2517" s="8">
        <v>7</v>
      </c>
      <c r="C2517" s="8"/>
    </row>
    <row r="2518" spans="1:3" x14ac:dyDescent="0.25">
      <c r="A2518" s="7" t="s">
        <v>1392</v>
      </c>
      <c r="B2518" s="8"/>
      <c r="C2518" s="8">
        <v>13</v>
      </c>
    </row>
    <row r="2519" spans="1:3" x14ac:dyDescent="0.25">
      <c r="A2519" s="7" t="s">
        <v>814</v>
      </c>
      <c r="B2519" s="8"/>
      <c r="C2519" s="8">
        <v>96</v>
      </c>
    </row>
    <row r="2520" spans="1:3" x14ac:dyDescent="0.25">
      <c r="A2520" s="7" t="s">
        <v>756</v>
      </c>
      <c r="B2520" s="8"/>
      <c r="C2520" s="8">
        <v>68</v>
      </c>
    </row>
    <row r="2521" spans="1:3" x14ac:dyDescent="0.25">
      <c r="A2521" s="7" t="s">
        <v>567</v>
      </c>
      <c r="B2521" s="8">
        <v>1</v>
      </c>
      <c r="C2521" s="8"/>
    </row>
    <row r="2522" spans="1:3" x14ac:dyDescent="0.25">
      <c r="A2522" s="7" t="s">
        <v>3827</v>
      </c>
      <c r="B2522" s="8"/>
      <c r="C2522" s="8">
        <v>3</v>
      </c>
    </row>
    <row r="2523" spans="1:3" x14ac:dyDescent="0.25">
      <c r="A2523" s="7" t="s">
        <v>1274</v>
      </c>
      <c r="B2523" s="8"/>
      <c r="C2523" s="8">
        <v>54</v>
      </c>
    </row>
    <row r="2524" spans="1:3" x14ac:dyDescent="0.25">
      <c r="A2524" s="7" t="s">
        <v>777</v>
      </c>
      <c r="B2524" s="8">
        <v>57</v>
      </c>
      <c r="C2524" s="8"/>
    </row>
    <row r="2525" spans="1:3" x14ac:dyDescent="0.25">
      <c r="A2525" s="7" t="s">
        <v>1813</v>
      </c>
      <c r="B2525" s="8">
        <v>23</v>
      </c>
      <c r="C2525" s="8"/>
    </row>
    <row r="2526" spans="1:3" x14ac:dyDescent="0.25">
      <c r="A2526" s="7" t="s">
        <v>1103</v>
      </c>
      <c r="B2526" s="8">
        <v>24</v>
      </c>
      <c r="C2526" s="8"/>
    </row>
    <row r="2527" spans="1:3" x14ac:dyDescent="0.25">
      <c r="A2527" s="7" t="s">
        <v>916</v>
      </c>
      <c r="B2527" s="8">
        <v>9</v>
      </c>
      <c r="C2527" s="8"/>
    </row>
    <row r="2528" spans="1:3" x14ac:dyDescent="0.25">
      <c r="A2528" s="7" t="s">
        <v>992</v>
      </c>
      <c r="B2528" s="8">
        <v>7</v>
      </c>
      <c r="C2528" s="8"/>
    </row>
    <row r="2529" spans="1:3" x14ac:dyDescent="0.25">
      <c r="A2529" s="7" t="s">
        <v>1514</v>
      </c>
      <c r="B2529" s="8"/>
      <c r="C2529" s="8">
        <v>215</v>
      </c>
    </row>
    <row r="2530" spans="1:3" x14ac:dyDescent="0.25">
      <c r="A2530" s="7" t="s">
        <v>3864</v>
      </c>
      <c r="B2530" s="8">
        <v>5</v>
      </c>
      <c r="C2530" s="8"/>
    </row>
    <row r="2531" spans="1:3" x14ac:dyDescent="0.25">
      <c r="A2531" s="7" t="s">
        <v>1944</v>
      </c>
      <c r="B2531" s="8"/>
      <c r="C2531" s="8">
        <v>2478</v>
      </c>
    </row>
    <row r="2532" spans="1:3" x14ac:dyDescent="0.25">
      <c r="A2532" s="7" t="s">
        <v>800</v>
      </c>
      <c r="B2532" s="8"/>
      <c r="C2532" s="8">
        <v>28</v>
      </c>
    </row>
    <row r="2533" spans="1:3" x14ac:dyDescent="0.25">
      <c r="A2533" s="7" t="s">
        <v>2499</v>
      </c>
      <c r="B2533" s="8"/>
      <c r="C2533" s="8">
        <v>170</v>
      </c>
    </row>
    <row r="2534" spans="1:3" x14ac:dyDescent="0.25">
      <c r="A2534" s="7" t="s">
        <v>890</v>
      </c>
      <c r="B2534" s="8">
        <v>32</v>
      </c>
      <c r="C2534" s="8"/>
    </row>
    <row r="2535" spans="1:3" x14ac:dyDescent="0.25">
      <c r="A2535" s="7" t="s">
        <v>1505</v>
      </c>
      <c r="B2535" s="8"/>
      <c r="C2535" s="8">
        <v>269</v>
      </c>
    </row>
    <row r="2536" spans="1:3" x14ac:dyDescent="0.25">
      <c r="A2536" s="7" t="s">
        <v>2275</v>
      </c>
      <c r="B2536" s="8"/>
      <c r="C2536" s="8">
        <v>99</v>
      </c>
    </row>
    <row r="2537" spans="1:3" x14ac:dyDescent="0.25">
      <c r="A2537" s="7" t="s">
        <v>978</v>
      </c>
      <c r="B2537" s="8">
        <v>12</v>
      </c>
      <c r="C2537" s="8"/>
    </row>
    <row r="2538" spans="1:3" x14ac:dyDescent="0.25">
      <c r="A2538" s="7" t="s">
        <v>2409</v>
      </c>
      <c r="B2538" s="8">
        <v>2</v>
      </c>
      <c r="C2538" s="8"/>
    </row>
    <row r="2539" spans="1:3" x14ac:dyDescent="0.25">
      <c r="A2539" s="7" t="s">
        <v>4103</v>
      </c>
      <c r="B2539" s="8">
        <v>4</v>
      </c>
      <c r="C2539" s="8"/>
    </row>
    <row r="2540" spans="1:3" x14ac:dyDescent="0.25">
      <c r="A2540" s="7" t="s">
        <v>2626</v>
      </c>
      <c r="B2540" s="8"/>
      <c r="C2540" s="8">
        <v>50</v>
      </c>
    </row>
    <row r="2541" spans="1:3" x14ac:dyDescent="0.25">
      <c r="A2541" s="7" t="s">
        <v>2283</v>
      </c>
      <c r="B2541" s="8"/>
      <c r="C2541" s="8">
        <v>12</v>
      </c>
    </row>
    <row r="2542" spans="1:3" x14ac:dyDescent="0.25">
      <c r="A2542" s="7" t="s">
        <v>895</v>
      </c>
      <c r="B2542" s="8">
        <v>53</v>
      </c>
      <c r="C2542" s="8"/>
    </row>
    <row r="2543" spans="1:3" x14ac:dyDescent="0.25">
      <c r="A2543" s="7" t="s">
        <v>1732</v>
      </c>
      <c r="B2543" s="8">
        <v>0</v>
      </c>
      <c r="C2543" s="8"/>
    </row>
    <row r="2544" spans="1:3" x14ac:dyDescent="0.25">
      <c r="A2544" s="7" t="s">
        <v>1650</v>
      </c>
      <c r="B2544" s="8"/>
      <c r="C2544" s="8">
        <v>81</v>
      </c>
    </row>
    <row r="2545" spans="1:3" x14ac:dyDescent="0.25">
      <c r="A2545" s="7" t="s">
        <v>1023</v>
      </c>
      <c r="B2545" s="8"/>
      <c r="C2545" s="8">
        <v>74</v>
      </c>
    </row>
    <row r="2546" spans="1:3" x14ac:dyDescent="0.25">
      <c r="A2546" s="7" t="s">
        <v>836</v>
      </c>
      <c r="B2546" s="8"/>
      <c r="C2546" s="8">
        <v>40</v>
      </c>
    </row>
    <row r="2547" spans="1:3" x14ac:dyDescent="0.25">
      <c r="A2547" s="7" t="s">
        <v>2276</v>
      </c>
      <c r="B2547" s="8"/>
      <c r="C2547" s="8">
        <v>79</v>
      </c>
    </row>
    <row r="2548" spans="1:3" x14ac:dyDescent="0.25">
      <c r="A2548" s="7" t="s">
        <v>1655</v>
      </c>
      <c r="B2548" s="8"/>
      <c r="C2548" s="8">
        <v>34</v>
      </c>
    </row>
    <row r="2549" spans="1:3" x14ac:dyDescent="0.25">
      <c r="A2549" s="7" t="s">
        <v>3699</v>
      </c>
      <c r="B2549" s="8"/>
      <c r="C2549" s="8">
        <v>21</v>
      </c>
    </row>
    <row r="2550" spans="1:3" x14ac:dyDescent="0.25">
      <c r="A2550" s="7" t="s">
        <v>887</v>
      </c>
      <c r="B2550" s="8">
        <v>7</v>
      </c>
      <c r="C2550" s="8"/>
    </row>
    <row r="2551" spans="1:3" x14ac:dyDescent="0.25">
      <c r="A2551" s="7" t="s">
        <v>1369</v>
      </c>
      <c r="B2551" s="8"/>
      <c r="C2551" s="8">
        <v>87</v>
      </c>
    </row>
    <row r="2552" spans="1:3" x14ac:dyDescent="0.25">
      <c r="A2552" s="7" t="s">
        <v>2242</v>
      </c>
      <c r="B2552" s="8"/>
      <c r="C2552" s="8">
        <v>163</v>
      </c>
    </row>
    <row r="2553" spans="1:3" x14ac:dyDescent="0.25">
      <c r="A2553" s="7" t="s">
        <v>3809</v>
      </c>
      <c r="B2553" s="8"/>
      <c r="C2553" s="8">
        <v>11</v>
      </c>
    </row>
    <row r="2554" spans="1:3" x14ac:dyDescent="0.25">
      <c r="A2554" s="7" t="s">
        <v>3034</v>
      </c>
      <c r="B2554" s="8"/>
      <c r="C2554" s="8">
        <v>1260</v>
      </c>
    </row>
    <row r="2555" spans="1:3" x14ac:dyDescent="0.25">
      <c r="A2555" s="7" t="s">
        <v>3004</v>
      </c>
      <c r="B2555" s="8"/>
      <c r="C2555" s="8">
        <v>277</v>
      </c>
    </row>
    <row r="2556" spans="1:3" x14ac:dyDescent="0.25">
      <c r="A2556" s="7" t="s">
        <v>2640</v>
      </c>
      <c r="B2556" s="8"/>
      <c r="C2556" s="8">
        <v>69</v>
      </c>
    </row>
    <row r="2557" spans="1:3" x14ac:dyDescent="0.25">
      <c r="A2557" s="7" t="s">
        <v>3060</v>
      </c>
      <c r="B2557" s="8">
        <v>6</v>
      </c>
      <c r="C2557" s="8"/>
    </row>
    <row r="2558" spans="1:3" x14ac:dyDescent="0.25">
      <c r="A2558" s="7" t="s">
        <v>3090</v>
      </c>
      <c r="B2558" s="8">
        <v>9</v>
      </c>
      <c r="C2558" s="8"/>
    </row>
    <row r="2559" spans="1:3" x14ac:dyDescent="0.25">
      <c r="A2559" s="7" t="s">
        <v>2920</v>
      </c>
      <c r="B2559" s="8">
        <v>13</v>
      </c>
      <c r="C2559" s="8"/>
    </row>
    <row r="2560" spans="1:3" x14ac:dyDescent="0.25">
      <c r="A2560" s="7" t="s">
        <v>3036</v>
      </c>
      <c r="B2560" s="8"/>
      <c r="C2560" s="8">
        <v>329</v>
      </c>
    </row>
    <row r="2561" spans="1:3" x14ac:dyDescent="0.25">
      <c r="A2561" s="7" t="s">
        <v>3109</v>
      </c>
      <c r="B2561" s="8">
        <v>114</v>
      </c>
      <c r="C2561" s="8"/>
    </row>
    <row r="2562" spans="1:3" x14ac:dyDescent="0.25">
      <c r="A2562" s="7" t="s">
        <v>3271</v>
      </c>
      <c r="B2562" s="8"/>
      <c r="C2562" s="8">
        <v>51</v>
      </c>
    </row>
    <row r="2563" spans="1:3" x14ac:dyDescent="0.25">
      <c r="A2563" s="7" t="s">
        <v>3829</v>
      </c>
      <c r="B2563" s="8"/>
      <c r="C2563" s="8">
        <v>9</v>
      </c>
    </row>
    <row r="2564" spans="1:3" x14ac:dyDescent="0.25">
      <c r="A2564" s="7" t="s">
        <v>3917</v>
      </c>
      <c r="B2564" s="8">
        <v>3</v>
      </c>
      <c r="C2564" s="8"/>
    </row>
    <row r="2565" spans="1:3" x14ac:dyDescent="0.25">
      <c r="A2565" s="7" t="s">
        <v>2840</v>
      </c>
      <c r="B2565" s="8"/>
      <c r="C2565" s="8">
        <v>132</v>
      </c>
    </row>
    <row r="2566" spans="1:3" x14ac:dyDescent="0.25">
      <c r="A2566" s="7" t="s">
        <v>3965</v>
      </c>
      <c r="B2566" s="8">
        <v>11</v>
      </c>
      <c r="C2566" s="8"/>
    </row>
    <row r="2567" spans="1:3" x14ac:dyDescent="0.25">
      <c r="A2567" s="7" t="s">
        <v>1595</v>
      </c>
      <c r="B2567" s="8">
        <v>10</v>
      </c>
      <c r="C2567" s="8"/>
    </row>
    <row r="2568" spans="1:3" x14ac:dyDescent="0.25">
      <c r="A2568" s="7" t="s">
        <v>1583</v>
      </c>
      <c r="B2568" s="8">
        <v>3</v>
      </c>
      <c r="C2568" s="8"/>
    </row>
    <row r="2569" spans="1:3" x14ac:dyDescent="0.25">
      <c r="A2569" s="7" t="s">
        <v>1465</v>
      </c>
      <c r="B2569" s="8"/>
      <c r="C2569" s="8">
        <v>234</v>
      </c>
    </row>
    <row r="2570" spans="1:3" x14ac:dyDescent="0.25">
      <c r="A2570" s="7" t="s">
        <v>392</v>
      </c>
      <c r="B2570" s="8"/>
      <c r="C2570" s="8">
        <v>193</v>
      </c>
    </row>
    <row r="2571" spans="1:3" x14ac:dyDescent="0.25">
      <c r="A2571" s="7" t="s">
        <v>2967</v>
      </c>
      <c r="B2571" s="8"/>
      <c r="C2571" s="8">
        <v>71</v>
      </c>
    </row>
    <row r="2572" spans="1:3" x14ac:dyDescent="0.25">
      <c r="A2572" s="7" t="s">
        <v>3474</v>
      </c>
      <c r="B2572" s="8"/>
      <c r="C2572" s="8">
        <v>17</v>
      </c>
    </row>
    <row r="2573" spans="1:3" x14ac:dyDescent="0.25">
      <c r="A2573" s="7" t="s">
        <v>776</v>
      </c>
      <c r="B2573" s="8">
        <v>5</v>
      </c>
      <c r="C2573" s="8"/>
    </row>
    <row r="2574" spans="1:3" x14ac:dyDescent="0.25">
      <c r="A2574" s="7" t="s">
        <v>2132</v>
      </c>
      <c r="B2574" s="8">
        <v>3</v>
      </c>
      <c r="C2574" s="8"/>
    </row>
    <row r="2575" spans="1:3" x14ac:dyDescent="0.25">
      <c r="A2575" s="7" t="s">
        <v>3261</v>
      </c>
      <c r="B2575" s="8"/>
      <c r="C2575" s="8">
        <v>49</v>
      </c>
    </row>
    <row r="2576" spans="1:3" x14ac:dyDescent="0.25">
      <c r="A2576" s="7" t="s">
        <v>72</v>
      </c>
      <c r="B2576" s="8"/>
      <c r="C2576" s="8">
        <v>17</v>
      </c>
    </row>
    <row r="2577" spans="1:3" x14ac:dyDescent="0.25">
      <c r="A2577" s="7" t="s">
        <v>3099</v>
      </c>
      <c r="B2577" s="8">
        <v>5</v>
      </c>
      <c r="C2577" s="8"/>
    </row>
    <row r="2578" spans="1:3" x14ac:dyDescent="0.25">
      <c r="A2578" s="7" t="s">
        <v>2019</v>
      </c>
      <c r="B2578" s="8"/>
      <c r="C2578" s="8">
        <v>450</v>
      </c>
    </row>
    <row r="2579" spans="1:3" x14ac:dyDescent="0.25">
      <c r="A2579" s="7" t="s">
        <v>585</v>
      </c>
      <c r="B2579" s="8">
        <v>2</v>
      </c>
      <c r="C2579" s="8"/>
    </row>
    <row r="2580" spans="1:3" x14ac:dyDescent="0.25">
      <c r="A2580" s="7" t="s">
        <v>3347</v>
      </c>
      <c r="B2580" s="8"/>
      <c r="C2580" s="8">
        <v>22</v>
      </c>
    </row>
    <row r="2581" spans="1:3" x14ac:dyDescent="0.25">
      <c r="A2581" s="7" t="s">
        <v>2996</v>
      </c>
      <c r="B2581" s="8"/>
      <c r="C2581" s="8">
        <v>392</v>
      </c>
    </row>
    <row r="2582" spans="1:3" x14ac:dyDescent="0.25">
      <c r="A2582" s="7" t="s">
        <v>3404</v>
      </c>
      <c r="B2582" s="8"/>
      <c r="C2582" s="8">
        <v>17</v>
      </c>
    </row>
    <row r="2583" spans="1:3" x14ac:dyDescent="0.25">
      <c r="A2583" s="7" t="s">
        <v>3659</v>
      </c>
      <c r="B2583" s="8"/>
      <c r="C2583" s="8">
        <v>40</v>
      </c>
    </row>
    <row r="2584" spans="1:3" x14ac:dyDescent="0.25">
      <c r="A2584" s="7" t="s">
        <v>2095</v>
      </c>
      <c r="B2584" s="8"/>
      <c r="C2584" s="8">
        <v>72</v>
      </c>
    </row>
    <row r="2585" spans="1:3" x14ac:dyDescent="0.25">
      <c r="A2585" s="7" t="s">
        <v>1293</v>
      </c>
      <c r="B2585" s="8"/>
      <c r="C2585" s="8">
        <v>52</v>
      </c>
    </row>
    <row r="2586" spans="1:3" x14ac:dyDescent="0.25">
      <c r="A2586" s="7" t="s">
        <v>3504</v>
      </c>
      <c r="B2586" s="8"/>
      <c r="C2586" s="8">
        <v>39</v>
      </c>
    </row>
    <row r="2587" spans="1:3" x14ac:dyDescent="0.25">
      <c r="A2587" s="7" t="s">
        <v>88</v>
      </c>
      <c r="B2587" s="8"/>
      <c r="C2587" s="8">
        <v>17</v>
      </c>
    </row>
    <row r="2588" spans="1:3" x14ac:dyDescent="0.25">
      <c r="A2588" s="7" t="s">
        <v>2832</v>
      </c>
      <c r="B2588" s="8"/>
      <c r="C2588" s="8">
        <v>95</v>
      </c>
    </row>
    <row r="2589" spans="1:3" x14ac:dyDescent="0.25">
      <c r="A2589" s="7" t="s">
        <v>4054</v>
      </c>
      <c r="B2589" s="8">
        <v>4</v>
      </c>
      <c r="C2589" s="8"/>
    </row>
    <row r="2590" spans="1:3" x14ac:dyDescent="0.25">
      <c r="A2590" s="7" t="s">
        <v>548</v>
      </c>
      <c r="B2590" s="8">
        <v>0</v>
      </c>
      <c r="C2590" s="8"/>
    </row>
    <row r="2591" spans="1:3" x14ac:dyDescent="0.25">
      <c r="A2591" s="7" t="s">
        <v>714</v>
      </c>
      <c r="B2591" s="8">
        <v>1</v>
      </c>
      <c r="C2591" s="8"/>
    </row>
    <row r="2592" spans="1:3" x14ac:dyDescent="0.25">
      <c r="A2592" s="7" t="s">
        <v>3613</v>
      </c>
      <c r="B2592" s="8"/>
      <c r="C2592" s="8">
        <v>72</v>
      </c>
    </row>
    <row r="2593" spans="1:3" x14ac:dyDescent="0.25">
      <c r="A2593" s="7" t="s">
        <v>164</v>
      </c>
      <c r="B2593" s="8">
        <v>10</v>
      </c>
      <c r="C2593" s="8"/>
    </row>
    <row r="2594" spans="1:3" x14ac:dyDescent="0.25">
      <c r="A2594" s="7" t="s">
        <v>2823</v>
      </c>
      <c r="B2594" s="8"/>
      <c r="C2594" s="8">
        <v>14</v>
      </c>
    </row>
    <row r="2595" spans="1:3" x14ac:dyDescent="0.25">
      <c r="A2595" s="7" t="s">
        <v>554</v>
      </c>
      <c r="B2595" s="8">
        <v>6</v>
      </c>
      <c r="C2595" s="8"/>
    </row>
    <row r="2596" spans="1:3" x14ac:dyDescent="0.25">
      <c r="A2596" s="7" t="s">
        <v>957</v>
      </c>
      <c r="B2596" s="8">
        <v>17</v>
      </c>
      <c r="C2596" s="8"/>
    </row>
    <row r="2597" spans="1:3" x14ac:dyDescent="0.25">
      <c r="A2597" s="7" t="s">
        <v>3782</v>
      </c>
      <c r="B2597" s="8"/>
      <c r="C2597" s="8">
        <v>30</v>
      </c>
    </row>
    <row r="2598" spans="1:3" x14ac:dyDescent="0.25">
      <c r="A2598" s="7" t="s">
        <v>3721</v>
      </c>
      <c r="B2598" s="8"/>
      <c r="C2598" s="8">
        <v>89</v>
      </c>
    </row>
    <row r="2599" spans="1:3" x14ac:dyDescent="0.25">
      <c r="A2599" s="7" t="s">
        <v>2555</v>
      </c>
      <c r="B2599" s="8"/>
      <c r="C2599" s="8">
        <v>35</v>
      </c>
    </row>
    <row r="2600" spans="1:3" x14ac:dyDescent="0.25">
      <c r="A2600" s="7" t="s">
        <v>3496</v>
      </c>
      <c r="B2600" s="8"/>
      <c r="C2600" s="8">
        <v>49</v>
      </c>
    </row>
    <row r="2601" spans="1:3" x14ac:dyDescent="0.25">
      <c r="A2601" s="7" t="s">
        <v>3254</v>
      </c>
      <c r="B2601" s="8"/>
      <c r="C2601" s="8">
        <v>186</v>
      </c>
    </row>
    <row r="2602" spans="1:3" x14ac:dyDescent="0.25">
      <c r="A2602" s="7" t="s">
        <v>3512</v>
      </c>
      <c r="B2602" s="8"/>
      <c r="C2602" s="8">
        <v>44</v>
      </c>
    </row>
    <row r="2603" spans="1:3" x14ac:dyDescent="0.25">
      <c r="A2603" s="7" t="s">
        <v>1267</v>
      </c>
      <c r="B2603" s="8"/>
      <c r="C2603" s="8">
        <v>50</v>
      </c>
    </row>
    <row r="2604" spans="1:3" x14ac:dyDescent="0.25">
      <c r="A2604" s="7" t="s">
        <v>2745</v>
      </c>
      <c r="B2604" s="8">
        <v>49</v>
      </c>
      <c r="C2604" s="8"/>
    </row>
    <row r="2605" spans="1:3" x14ac:dyDescent="0.25">
      <c r="A2605" s="7" t="s">
        <v>3317</v>
      </c>
      <c r="B2605" s="8"/>
      <c r="C2605" s="8">
        <v>18</v>
      </c>
    </row>
    <row r="2606" spans="1:3" x14ac:dyDescent="0.25">
      <c r="A2606" s="7" t="s">
        <v>3595</v>
      </c>
      <c r="B2606" s="8"/>
      <c r="C2606" s="8">
        <v>15</v>
      </c>
    </row>
    <row r="2607" spans="1:3" x14ac:dyDescent="0.25">
      <c r="A2607" s="7" t="s">
        <v>846</v>
      </c>
      <c r="B2607" s="8"/>
      <c r="C2607" s="8">
        <v>177</v>
      </c>
    </row>
    <row r="2608" spans="1:3" x14ac:dyDescent="0.25">
      <c r="A2608" s="7" t="s">
        <v>2296</v>
      </c>
      <c r="B2608" s="8"/>
      <c r="C2608" s="8">
        <v>34</v>
      </c>
    </row>
    <row r="2609" spans="1:3" x14ac:dyDescent="0.25">
      <c r="A2609" s="7" t="s">
        <v>1838</v>
      </c>
      <c r="B2609" s="8"/>
      <c r="C2609" s="8">
        <v>30</v>
      </c>
    </row>
    <row r="2610" spans="1:3" x14ac:dyDescent="0.25">
      <c r="A2610" s="7" t="s">
        <v>3054</v>
      </c>
      <c r="B2610" s="8">
        <v>0</v>
      </c>
      <c r="C2610" s="8"/>
    </row>
    <row r="2611" spans="1:3" x14ac:dyDescent="0.25">
      <c r="A2611" s="7" t="s">
        <v>1950</v>
      </c>
      <c r="B2611" s="8"/>
      <c r="C2611" s="8">
        <v>943</v>
      </c>
    </row>
    <row r="2612" spans="1:3" x14ac:dyDescent="0.25">
      <c r="A2612" s="7" t="s">
        <v>3222</v>
      </c>
      <c r="B2612" s="8"/>
      <c r="C2612" s="8">
        <v>84</v>
      </c>
    </row>
    <row r="2613" spans="1:3" x14ac:dyDescent="0.25">
      <c r="A2613" s="7" t="s">
        <v>3731</v>
      </c>
      <c r="B2613" s="8">
        <v>7</v>
      </c>
      <c r="C2613" s="8"/>
    </row>
    <row r="2614" spans="1:3" x14ac:dyDescent="0.25">
      <c r="A2614" s="7" t="s">
        <v>1421</v>
      </c>
      <c r="B2614" s="8">
        <v>3</v>
      </c>
      <c r="C2614" s="8"/>
    </row>
    <row r="2615" spans="1:3" x14ac:dyDescent="0.25">
      <c r="A2615" s="7" t="s">
        <v>4011</v>
      </c>
      <c r="B2615" s="8">
        <v>1</v>
      </c>
      <c r="C2615" s="8"/>
    </row>
    <row r="2616" spans="1:3" x14ac:dyDescent="0.25">
      <c r="A2616" s="7" t="s">
        <v>2961</v>
      </c>
      <c r="B2616" s="8"/>
      <c r="C2616" s="8">
        <v>108</v>
      </c>
    </row>
    <row r="2617" spans="1:3" x14ac:dyDescent="0.25">
      <c r="A2617" s="7" t="s">
        <v>3509</v>
      </c>
      <c r="B2617" s="8"/>
      <c r="C2617" s="8">
        <v>15</v>
      </c>
    </row>
    <row r="2618" spans="1:3" x14ac:dyDescent="0.25">
      <c r="A2618" s="7" t="s">
        <v>3830</v>
      </c>
      <c r="B2618" s="8"/>
      <c r="C2618" s="8">
        <v>20</v>
      </c>
    </row>
    <row r="2619" spans="1:3" x14ac:dyDescent="0.25">
      <c r="A2619" s="7" t="s">
        <v>539</v>
      </c>
      <c r="B2619" s="8"/>
      <c r="C2619" s="8">
        <v>60</v>
      </c>
    </row>
    <row r="2620" spans="1:3" x14ac:dyDescent="0.25">
      <c r="A2620" s="7" t="s">
        <v>3941</v>
      </c>
      <c r="B2620" s="8">
        <v>0</v>
      </c>
      <c r="C2620" s="8"/>
    </row>
    <row r="2621" spans="1:3" x14ac:dyDescent="0.25">
      <c r="A2621" s="7" t="s">
        <v>3955</v>
      </c>
      <c r="B2621" s="8">
        <v>16</v>
      </c>
      <c r="C2621" s="8"/>
    </row>
    <row r="2622" spans="1:3" x14ac:dyDescent="0.25">
      <c r="A2622" s="7" t="s">
        <v>3544</v>
      </c>
      <c r="B2622" s="8"/>
      <c r="C2622" s="8">
        <v>8</v>
      </c>
    </row>
    <row r="2623" spans="1:3" x14ac:dyDescent="0.25">
      <c r="A2623" s="7" t="s">
        <v>3346</v>
      </c>
      <c r="B2623" s="8"/>
      <c r="C2623" s="8">
        <v>18</v>
      </c>
    </row>
    <row r="2624" spans="1:3" x14ac:dyDescent="0.25">
      <c r="A2624" s="7" t="s">
        <v>3620</v>
      </c>
      <c r="B2624" s="8"/>
      <c r="C2624" s="8">
        <v>21</v>
      </c>
    </row>
    <row r="2625" spans="1:3" x14ac:dyDescent="0.25">
      <c r="A2625" s="7" t="s">
        <v>3918</v>
      </c>
      <c r="B2625" s="8">
        <v>0</v>
      </c>
      <c r="C2625" s="8"/>
    </row>
    <row r="2626" spans="1:3" x14ac:dyDescent="0.25">
      <c r="A2626" s="7" t="s">
        <v>3839</v>
      </c>
      <c r="B2626" s="8">
        <v>23</v>
      </c>
      <c r="C2626" s="8"/>
    </row>
    <row r="2627" spans="1:3" x14ac:dyDescent="0.25">
      <c r="A2627" s="7" t="s">
        <v>692</v>
      </c>
      <c r="B2627" s="8">
        <v>10</v>
      </c>
      <c r="C2627" s="8"/>
    </row>
    <row r="2628" spans="1:3" x14ac:dyDescent="0.25">
      <c r="A2628" s="7" t="s">
        <v>1036</v>
      </c>
      <c r="B2628" s="8"/>
      <c r="C2628" s="8">
        <v>76</v>
      </c>
    </row>
    <row r="2629" spans="1:3" x14ac:dyDescent="0.25">
      <c r="A2629" s="7" t="s">
        <v>1348</v>
      </c>
      <c r="B2629" s="8"/>
      <c r="C2629" s="8">
        <v>31</v>
      </c>
    </row>
    <row r="2630" spans="1:3" x14ac:dyDescent="0.25">
      <c r="A2630" s="7" t="s">
        <v>3469</v>
      </c>
      <c r="B2630" s="8"/>
      <c r="C2630" s="8">
        <v>9</v>
      </c>
    </row>
    <row r="2631" spans="1:3" x14ac:dyDescent="0.25">
      <c r="A2631" s="7" t="s">
        <v>3463</v>
      </c>
      <c r="B2631" s="8"/>
      <c r="C2631" s="8">
        <v>93</v>
      </c>
    </row>
    <row r="2632" spans="1:3" x14ac:dyDescent="0.25">
      <c r="A2632" s="7" t="s">
        <v>450</v>
      </c>
      <c r="B2632" s="8">
        <v>5</v>
      </c>
      <c r="C2632" s="8"/>
    </row>
    <row r="2633" spans="1:3" x14ac:dyDescent="0.25">
      <c r="A2633" s="7" t="s">
        <v>3039</v>
      </c>
      <c r="B2633" s="8"/>
      <c r="C2633" s="8">
        <v>236</v>
      </c>
    </row>
    <row r="2634" spans="1:3" x14ac:dyDescent="0.25">
      <c r="A2634" s="7" t="s">
        <v>757</v>
      </c>
      <c r="B2634" s="8"/>
      <c r="C2634" s="8">
        <v>22</v>
      </c>
    </row>
    <row r="2635" spans="1:3" x14ac:dyDescent="0.25">
      <c r="A2635" s="7" t="s">
        <v>3886</v>
      </c>
      <c r="B2635" s="8">
        <v>9</v>
      </c>
      <c r="C2635" s="8"/>
    </row>
    <row r="2636" spans="1:3" x14ac:dyDescent="0.25">
      <c r="A2636" s="7" t="s">
        <v>1718</v>
      </c>
      <c r="B2636" s="8">
        <v>41</v>
      </c>
      <c r="C2636" s="8"/>
    </row>
    <row r="2637" spans="1:3" x14ac:dyDescent="0.25">
      <c r="A2637" s="7" t="s">
        <v>658</v>
      </c>
      <c r="B2637" s="8"/>
      <c r="C2637" s="8">
        <v>99</v>
      </c>
    </row>
    <row r="2638" spans="1:3" x14ac:dyDescent="0.25">
      <c r="A2638" s="7" t="s">
        <v>517</v>
      </c>
      <c r="B2638" s="8">
        <v>0</v>
      </c>
      <c r="C2638" s="8"/>
    </row>
    <row r="2639" spans="1:3" x14ac:dyDescent="0.25">
      <c r="A2639" s="7" t="s">
        <v>3193</v>
      </c>
      <c r="B2639" s="8">
        <v>24</v>
      </c>
      <c r="C2639" s="8"/>
    </row>
    <row r="2640" spans="1:3" x14ac:dyDescent="0.25">
      <c r="A2640" s="7" t="s">
        <v>1216</v>
      </c>
      <c r="B2640" s="8"/>
      <c r="C2640" s="8">
        <v>549</v>
      </c>
    </row>
    <row r="2641" spans="1:3" x14ac:dyDescent="0.25">
      <c r="A2641" s="7" t="s">
        <v>3053</v>
      </c>
      <c r="B2641" s="8">
        <v>3</v>
      </c>
      <c r="C2641" s="8"/>
    </row>
    <row r="2642" spans="1:3" x14ac:dyDescent="0.25">
      <c r="A2642" s="7" t="s">
        <v>3642</v>
      </c>
      <c r="B2642" s="8">
        <v>12</v>
      </c>
      <c r="C2642" s="8"/>
    </row>
    <row r="2643" spans="1:3" x14ac:dyDescent="0.25">
      <c r="A2643" s="7" t="s">
        <v>1990</v>
      </c>
      <c r="B2643" s="8">
        <v>1</v>
      </c>
      <c r="C2643" s="8"/>
    </row>
    <row r="2644" spans="1:3" x14ac:dyDescent="0.25">
      <c r="A2644" s="7" t="s">
        <v>446</v>
      </c>
      <c r="B2644" s="8">
        <v>2</v>
      </c>
      <c r="C2644" s="8"/>
    </row>
    <row r="2645" spans="1:3" x14ac:dyDescent="0.25">
      <c r="A2645" s="7" t="s">
        <v>808</v>
      </c>
      <c r="B2645" s="8"/>
      <c r="C2645" s="8">
        <v>57</v>
      </c>
    </row>
    <row r="2646" spans="1:3" x14ac:dyDescent="0.25">
      <c r="A2646" s="7" t="s">
        <v>224</v>
      </c>
      <c r="B2646" s="8">
        <v>2</v>
      </c>
      <c r="C2646" s="8"/>
    </row>
    <row r="2647" spans="1:3" x14ac:dyDescent="0.25">
      <c r="A2647" s="7" t="s">
        <v>3694</v>
      </c>
      <c r="B2647" s="8"/>
      <c r="C2647" s="8">
        <v>30</v>
      </c>
    </row>
    <row r="2648" spans="1:3" x14ac:dyDescent="0.25">
      <c r="A2648" s="7" t="s">
        <v>735</v>
      </c>
      <c r="B2648" s="8"/>
      <c r="C2648" s="8">
        <v>57</v>
      </c>
    </row>
    <row r="2649" spans="1:3" x14ac:dyDescent="0.25">
      <c r="A2649" s="7" t="s">
        <v>457</v>
      </c>
      <c r="B2649" s="8">
        <v>3</v>
      </c>
      <c r="C2649" s="8"/>
    </row>
    <row r="2650" spans="1:3" x14ac:dyDescent="0.25">
      <c r="A2650" s="7" t="s">
        <v>477</v>
      </c>
      <c r="B2650" s="8">
        <v>124</v>
      </c>
      <c r="C2650" s="8"/>
    </row>
    <row r="2651" spans="1:3" x14ac:dyDescent="0.25">
      <c r="A2651" s="7" t="s">
        <v>693</v>
      </c>
      <c r="B2651" s="8">
        <v>201</v>
      </c>
      <c r="C2651" s="8"/>
    </row>
    <row r="2652" spans="1:3" x14ac:dyDescent="0.25">
      <c r="A2652" s="7" t="s">
        <v>1442</v>
      </c>
      <c r="B2652" s="8">
        <v>3</v>
      </c>
      <c r="C2652" s="8"/>
    </row>
    <row r="2653" spans="1:3" x14ac:dyDescent="0.25">
      <c r="A2653" s="7" t="s">
        <v>178</v>
      </c>
      <c r="B2653" s="8">
        <v>0</v>
      </c>
      <c r="C2653" s="8"/>
    </row>
    <row r="2654" spans="1:3" x14ac:dyDescent="0.25">
      <c r="A2654" s="7" t="s">
        <v>3510</v>
      </c>
      <c r="B2654" s="8"/>
      <c r="C2654" s="8">
        <v>19</v>
      </c>
    </row>
    <row r="2655" spans="1:3" x14ac:dyDescent="0.25">
      <c r="A2655" s="7" t="s">
        <v>3032</v>
      </c>
      <c r="B2655" s="8"/>
      <c r="C2655" s="8">
        <v>25</v>
      </c>
    </row>
    <row r="2656" spans="1:3" x14ac:dyDescent="0.25">
      <c r="A2656" s="7" t="s">
        <v>780</v>
      </c>
      <c r="B2656" s="8">
        <v>6</v>
      </c>
      <c r="C2656" s="8"/>
    </row>
    <row r="2657" spans="1:3" x14ac:dyDescent="0.25">
      <c r="A2657" s="7" t="s">
        <v>648</v>
      </c>
      <c r="B2657" s="8"/>
      <c r="C2657" s="8">
        <v>17</v>
      </c>
    </row>
    <row r="2658" spans="1:3" x14ac:dyDescent="0.25">
      <c r="A2658" s="7" t="s">
        <v>1526</v>
      </c>
      <c r="B2658" s="8"/>
      <c r="C2658" s="8">
        <v>140</v>
      </c>
    </row>
    <row r="2659" spans="1:3" x14ac:dyDescent="0.25">
      <c r="A2659" s="7" t="s">
        <v>2508</v>
      </c>
      <c r="B2659" s="8">
        <v>0</v>
      </c>
      <c r="C2659" s="8"/>
    </row>
    <row r="2660" spans="1:3" x14ac:dyDescent="0.25">
      <c r="A2660" s="7" t="s">
        <v>1881</v>
      </c>
      <c r="B2660" s="8">
        <v>24</v>
      </c>
      <c r="C2660" s="8"/>
    </row>
    <row r="2661" spans="1:3" x14ac:dyDescent="0.25">
      <c r="A2661" s="7" t="s">
        <v>1169</v>
      </c>
      <c r="B2661" s="8">
        <v>3</v>
      </c>
      <c r="C2661" s="8"/>
    </row>
    <row r="2662" spans="1:3" x14ac:dyDescent="0.25">
      <c r="A2662" s="7" t="s">
        <v>1666</v>
      </c>
      <c r="B2662" s="8"/>
      <c r="C2662" s="8">
        <v>93</v>
      </c>
    </row>
    <row r="2663" spans="1:3" x14ac:dyDescent="0.25">
      <c r="A2663" s="7" t="s">
        <v>2846</v>
      </c>
      <c r="B2663" s="8">
        <v>0</v>
      </c>
      <c r="C2663" s="8"/>
    </row>
    <row r="2664" spans="1:3" x14ac:dyDescent="0.25">
      <c r="A2664" s="7" t="s">
        <v>734</v>
      </c>
      <c r="B2664" s="8"/>
      <c r="C2664" s="8">
        <v>169</v>
      </c>
    </row>
    <row r="2665" spans="1:3" x14ac:dyDescent="0.25">
      <c r="A2665" s="7" t="s">
        <v>3621</v>
      </c>
      <c r="B2665" s="8"/>
      <c r="C2665" s="8">
        <v>34</v>
      </c>
    </row>
    <row r="2666" spans="1:3" x14ac:dyDescent="0.25">
      <c r="A2666" s="7" t="s">
        <v>2544</v>
      </c>
      <c r="B2666" s="8"/>
      <c r="C2666" s="8">
        <v>57</v>
      </c>
    </row>
    <row r="2667" spans="1:3" x14ac:dyDescent="0.25">
      <c r="A2667" s="7" t="s">
        <v>107</v>
      </c>
      <c r="B2667" s="8"/>
      <c r="C2667" s="8">
        <v>60</v>
      </c>
    </row>
    <row r="2668" spans="1:3" x14ac:dyDescent="0.25">
      <c r="A2668" s="7" t="s">
        <v>1080</v>
      </c>
      <c r="B2668" s="8">
        <v>18</v>
      </c>
      <c r="C2668" s="8"/>
    </row>
    <row r="2669" spans="1:3" x14ac:dyDescent="0.25">
      <c r="A2669" s="7" t="s">
        <v>1375</v>
      </c>
      <c r="B2669" s="8"/>
      <c r="C2669" s="8">
        <v>66</v>
      </c>
    </row>
    <row r="2670" spans="1:3" x14ac:dyDescent="0.25">
      <c r="A2670" s="7" t="s">
        <v>2055</v>
      </c>
      <c r="B2670" s="8"/>
      <c r="C2670" s="8">
        <v>621</v>
      </c>
    </row>
    <row r="2671" spans="1:3" x14ac:dyDescent="0.25">
      <c r="A2671" s="7" t="s">
        <v>1379</v>
      </c>
      <c r="B2671" s="8"/>
      <c r="C2671" s="8">
        <v>133</v>
      </c>
    </row>
    <row r="2672" spans="1:3" x14ac:dyDescent="0.25">
      <c r="A2672" s="7" t="s">
        <v>1495</v>
      </c>
      <c r="B2672" s="8">
        <v>11</v>
      </c>
      <c r="C2672" s="8"/>
    </row>
    <row r="2673" spans="1:3" x14ac:dyDescent="0.25">
      <c r="A2673" s="7" t="s">
        <v>10</v>
      </c>
      <c r="B2673" s="8"/>
      <c r="C2673" s="8">
        <v>12</v>
      </c>
    </row>
    <row r="2674" spans="1:3" x14ac:dyDescent="0.25">
      <c r="A2674" s="7" t="s">
        <v>1612</v>
      </c>
      <c r="B2674" s="8"/>
      <c r="C2674" s="8">
        <v>27</v>
      </c>
    </row>
    <row r="2675" spans="1:3" x14ac:dyDescent="0.25">
      <c r="A2675" s="7" t="s">
        <v>1284</v>
      </c>
      <c r="B2675" s="8"/>
      <c r="C2675" s="8">
        <v>22</v>
      </c>
    </row>
    <row r="2676" spans="1:3" x14ac:dyDescent="0.25">
      <c r="A2676" s="7" t="s">
        <v>1160</v>
      </c>
      <c r="B2676" s="8">
        <v>0</v>
      </c>
      <c r="C2676" s="8"/>
    </row>
    <row r="2677" spans="1:3" x14ac:dyDescent="0.25">
      <c r="A2677" s="7" t="s">
        <v>9</v>
      </c>
      <c r="B2677" s="8"/>
      <c r="C2677" s="8">
        <v>57</v>
      </c>
    </row>
    <row r="2678" spans="1:3" x14ac:dyDescent="0.25">
      <c r="A2678" s="7" t="s">
        <v>1081</v>
      </c>
      <c r="B2678" s="8">
        <v>98</v>
      </c>
      <c r="C2678" s="8"/>
    </row>
    <row r="2679" spans="1:3" x14ac:dyDescent="0.25">
      <c r="A2679" s="7" t="s">
        <v>53</v>
      </c>
      <c r="B2679" s="8"/>
      <c r="C2679" s="8">
        <v>119</v>
      </c>
    </row>
    <row r="2680" spans="1:3" x14ac:dyDescent="0.25">
      <c r="A2680" s="7" t="s">
        <v>1980</v>
      </c>
      <c r="B2680" s="8"/>
      <c r="C2680" s="8">
        <v>813</v>
      </c>
    </row>
    <row r="2681" spans="1:3" x14ac:dyDescent="0.25">
      <c r="A2681" s="7" t="s">
        <v>2110</v>
      </c>
      <c r="B2681" s="8"/>
      <c r="C2681" s="8">
        <v>40</v>
      </c>
    </row>
    <row r="2682" spans="1:3" x14ac:dyDescent="0.25">
      <c r="A2682" s="7" t="s">
        <v>1139</v>
      </c>
      <c r="B2682" s="8">
        <v>4</v>
      </c>
      <c r="C2682" s="8"/>
    </row>
    <row r="2683" spans="1:3" x14ac:dyDescent="0.25">
      <c r="A2683" s="7" t="s">
        <v>85</v>
      </c>
      <c r="B2683" s="8"/>
      <c r="C2683" s="8">
        <v>13</v>
      </c>
    </row>
    <row r="2684" spans="1:3" x14ac:dyDescent="0.25">
      <c r="A2684" s="7" t="s">
        <v>944</v>
      </c>
      <c r="B2684" s="8">
        <v>12</v>
      </c>
      <c r="C2684" s="8"/>
    </row>
    <row r="2685" spans="1:3" x14ac:dyDescent="0.25">
      <c r="A2685" s="7" t="s">
        <v>1021</v>
      </c>
      <c r="B2685" s="8"/>
      <c r="C2685" s="8">
        <v>30</v>
      </c>
    </row>
    <row r="2686" spans="1:3" x14ac:dyDescent="0.25">
      <c r="A2686" s="7" t="s">
        <v>1147</v>
      </c>
      <c r="B2686" s="8">
        <v>12</v>
      </c>
      <c r="C2686" s="8"/>
    </row>
    <row r="2687" spans="1:3" x14ac:dyDescent="0.25">
      <c r="A2687" s="7" t="s">
        <v>338</v>
      </c>
      <c r="B2687" s="8"/>
      <c r="C2687" s="8">
        <v>31</v>
      </c>
    </row>
    <row r="2688" spans="1:3" x14ac:dyDescent="0.25">
      <c r="A2688" s="7" t="s">
        <v>854</v>
      </c>
      <c r="B2688" s="8"/>
      <c r="C2688" s="8">
        <v>10</v>
      </c>
    </row>
    <row r="2689" spans="1:3" x14ac:dyDescent="0.25">
      <c r="A2689" s="7" t="s">
        <v>802</v>
      </c>
      <c r="B2689" s="8"/>
      <c r="C2689" s="8">
        <v>51</v>
      </c>
    </row>
    <row r="2690" spans="1:3" x14ac:dyDescent="0.25">
      <c r="A2690" s="7" t="s">
        <v>1905</v>
      </c>
      <c r="B2690" s="8">
        <v>2</v>
      </c>
      <c r="C2690" s="8"/>
    </row>
    <row r="2691" spans="1:3" x14ac:dyDescent="0.25">
      <c r="A2691" s="7" t="s">
        <v>1536</v>
      </c>
      <c r="B2691" s="8"/>
      <c r="C2691" s="8">
        <v>110</v>
      </c>
    </row>
    <row r="2692" spans="1:3" x14ac:dyDescent="0.25">
      <c r="A2692" s="7" t="s">
        <v>3019</v>
      </c>
      <c r="B2692" s="8"/>
      <c r="C2692" s="8">
        <v>226</v>
      </c>
    </row>
    <row r="2693" spans="1:3" x14ac:dyDescent="0.25">
      <c r="A2693" s="7" t="s">
        <v>983</v>
      </c>
      <c r="B2693" s="8">
        <v>3</v>
      </c>
      <c r="C2693" s="8"/>
    </row>
    <row r="2694" spans="1:3" x14ac:dyDescent="0.25">
      <c r="A2694" s="7" t="s">
        <v>952</v>
      </c>
      <c r="B2694" s="8">
        <v>121</v>
      </c>
      <c r="C2694" s="8"/>
    </row>
    <row r="2695" spans="1:3" x14ac:dyDescent="0.25">
      <c r="A2695" s="7" t="s">
        <v>2009</v>
      </c>
      <c r="B2695" s="8"/>
      <c r="C2695" s="8">
        <v>41</v>
      </c>
    </row>
    <row r="2696" spans="1:3" x14ac:dyDescent="0.25">
      <c r="A2696" s="7" t="s">
        <v>2061</v>
      </c>
      <c r="B2696" s="8"/>
      <c r="C2696" s="8">
        <v>1364</v>
      </c>
    </row>
    <row r="2697" spans="1:3" x14ac:dyDescent="0.25">
      <c r="A2697" s="7" t="s">
        <v>1532</v>
      </c>
      <c r="B2697" s="8"/>
      <c r="C2697" s="8">
        <v>73</v>
      </c>
    </row>
    <row r="2698" spans="1:3" x14ac:dyDescent="0.25">
      <c r="A2698" s="7" t="s">
        <v>2459</v>
      </c>
      <c r="B2698" s="8"/>
      <c r="C2698" s="8">
        <v>80</v>
      </c>
    </row>
    <row r="2699" spans="1:3" x14ac:dyDescent="0.25">
      <c r="A2699" s="7" t="s">
        <v>3631</v>
      </c>
      <c r="B2699" s="8">
        <v>31</v>
      </c>
      <c r="C2699" s="8"/>
    </row>
    <row r="2700" spans="1:3" x14ac:dyDescent="0.25">
      <c r="A2700" s="7" t="s">
        <v>2417</v>
      </c>
      <c r="B2700" s="8">
        <v>1</v>
      </c>
      <c r="C2700" s="8"/>
    </row>
    <row r="2701" spans="1:3" x14ac:dyDescent="0.25">
      <c r="A2701" s="7" t="s">
        <v>672</v>
      </c>
      <c r="B2701" s="8">
        <v>15</v>
      </c>
      <c r="C2701" s="8"/>
    </row>
    <row r="2702" spans="1:3" x14ac:dyDescent="0.25">
      <c r="A2702" s="7" t="s">
        <v>572</v>
      </c>
      <c r="B2702" s="8">
        <v>2</v>
      </c>
      <c r="C2702" s="8"/>
    </row>
    <row r="2703" spans="1:3" x14ac:dyDescent="0.25">
      <c r="A2703" s="7" t="s">
        <v>2066</v>
      </c>
      <c r="B2703" s="8"/>
      <c r="C2703" s="8">
        <v>1556</v>
      </c>
    </row>
    <row r="2704" spans="1:3" x14ac:dyDescent="0.25">
      <c r="A2704" s="7" t="s">
        <v>942</v>
      </c>
      <c r="B2704" s="8">
        <v>31</v>
      </c>
      <c r="C2704" s="8"/>
    </row>
    <row r="2705" spans="1:3" x14ac:dyDescent="0.25">
      <c r="A2705" s="7" t="s">
        <v>530</v>
      </c>
      <c r="B2705" s="8"/>
      <c r="C2705" s="8">
        <v>18</v>
      </c>
    </row>
    <row r="2706" spans="1:3" x14ac:dyDescent="0.25">
      <c r="A2706" s="7" t="s">
        <v>1361</v>
      </c>
      <c r="B2706" s="8"/>
      <c r="C2706" s="8">
        <v>81</v>
      </c>
    </row>
    <row r="2707" spans="1:3" x14ac:dyDescent="0.25">
      <c r="A2707" s="7" t="s">
        <v>1067</v>
      </c>
      <c r="B2707" s="8">
        <v>148</v>
      </c>
      <c r="C2707" s="8"/>
    </row>
    <row r="2708" spans="1:3" x14ac:dyDescent="0.25">
      <c r="A2708" s="7" t="s">
        <v>1749</v>
      </c>
      <c r="B2708" s="8"/>
      <c r="C2708" s="8">
        <v>181</v>
      </c>
    </row>
    <row r="2709" spans="1:3" x14ac:dyDescent="0.25">
      <c r="A2709" s="7" t="s">
        <v>1611</v>
      </c>
      <c r="B2709" s="8"/>
      <c r="C2709" s="8">
        <v>112</v>
      </c>
    </row>
    <row r="2710" spans="1:3" x14ac:dyDescent="0.25">
      <c r="A2710" s="7" t="s">
        <v>997</v>
      </c>
      <c r="B2710" s="8">
        <v>5</v>
      </c>
      <c r="C2710" s="8"/>
    </row>
    <row r="2711" spans="1:3" x14ac:dyDescent="0.25">
      <c r="A2711" s="7" t="s">
        <v>645</v>
      </c>
      <c r="B2711" s="8"/>
      <c r="C2711" s="8">
        <v>1021</v>
      </c>
    </row>
    <row r="2712" spans="1:3" x14ac:dyDescent="0.25">
      <c r="A2712" s="7" t="s">
        <v>284</v>
      </c>
      <c r="B2712" s="8"/>
      <c r="C2712" s="8">
        <v>202</v>
      </c>
    </row>
    <row r="2713" spans="1:3" x14ac:dyDescent="0.25">
      <c r="A2713" s="7" t="s">
        <v>310</v>
      </c>
      <c r="B2713" s="8"/>
      <c r="C2713" s="8">
        <v>238</v>
      </c>
    </row>
    <row r="2714" spans="1:3" x14ac:dyDescent="0.25">
      <c r="A2714" s="7" t="s">
        <v>1913</v>
      </c>
      <c r="B2714" s="8">
        <v>42</v>
      </c>
      <c r="C2714" s="8"/>
    </row>
    <row r="2715" spans="1:3" x14ac:dyDescent="0.25">
      <c r="A2715" s="7" t="s">
        <v>341</v>
      </c>
      <c r="B2715" s="8"/>
      <c r="C2715" s="8">
        <v>299</v>
      </c>
    </row>
    <row r="2716" spans="1:3" x14ac:dyDescent="0.25">
      <c r="A2716" s="7" t="s">
        <v>3675</v>
      </c>
      <c r="B2716" s="8"/>
      <c r="C2716" s="8">
        <v>31</v>
      </c>
    </row>
    <row r="2717" spans="1:3" x14ac:dyDescent="0.25">
      <c r="A2717" s="7" t="s">
        <v>2470</v>
      </c>
      <c r="B2717" s="8"/>
      <c r="C2717" s="8">
        <v>47</v>
      </c>
    </row>
    <row r="2718" spans="1:3" x14ac:dyDescent="0.25">
      <c r="A2718" s="7" t="s">
        <v>3630</v>
      </c>
      <c r="B2718" s="8">
        <v>1</v>
      </c>
      <c r="C2718" s="8"/>
    </row>
    <row r="2719" spans="1:3" x14ac:dyDescent="0.25">
      <c r="A2719" s="7" t="s">
        <v>816</v>
      </c>
      <c r="B2719" s="8"/>
      <c r="C2719" s="8">
        <v>43</v>
      </c>
    </row>
    <row r="2720" spans="1:3" x14ac:dyDescent="0.25">
      <c r="A2720" s="7" t="s">
        <v>2512</v>
      </c>
      <c r="B2720" s="8">
        <v>0</v>
      </c>
      <c r="C2720" s="8"/>
    </row>
    <row r="2721" spans="1:3" x14ac:dyDescent="0.25">
      <c r="A2721" s="7" t="s">
        <v>2892</v>
      </c>
      <c r="B2721" s="8">
        <v>17</v>
      </c>
      <c r="C2721" s="8"/>
    </row>
    <row r="2722" spans="1:3" x14ac:dyDescent="0.25">
      <c r="A2722" s="7" t="s">
        <v>675</v>
      </c>
      <c r="B2722" s="8">
        <v>2</v>
      </c>
      <c r="C2722" s="8"/>
    </row>
    <row r="2723" spans="1:3" x14ac:dyDescent="0.25">
      <c r="A2723" s="7" t="s">
        <v>3887</v>
      </c>
      <c r="B2723" s="8">
        <v>8</v>
      </c>
      <c r="C2723" s="8"/>
    </row>
    <row r="2724" spans="1:3" x14ac:dyDescent="0.25">
      <c r="A2724" s="7" t="s">
        <v>706</v>
      </c>
      <c r="B2724" s="8">
        <v>5</v>
      </c>
      <c r="C2724" s="8"/>
    </row>
    <row r="2725" spans="1:3" x14ac:dyDescent="0.25">
      <c r="A2725" s="7" t="s">
        <v>519</v>
      </c>
      <c r="B2725" s="8">
        <v>0</v>
      </c>
      <c r="C2725" s="8"/>
    </row>
    <row r="2726" spans="1:3" x14ac:dyDescent="0.25">
      <c r="A2726" s="7" t="s">
        <v>2281</v>
      </c>
      <c r="B2726" s="8"/>
      <c r="C2726" s="8">
        <v>480</v>
      </c>
    </row>
    <row r="2727" spans="1:3" x14ac:dyDescent="0.25">
      <c r="A2727" s="7" t="s">
        <v>3757</v>
      </c>
      <c r="B2727" s="8"/>
      <c r="C2727" s="8">
        <v>91</v>
      </c>
    </row>
    <row r="2728" spans="1:3" x14ac:dyDescent="0.25">
      <c r="A2728" s="7" t="s">
        <v>2934</v>
      </c>
      <c r="B2728" s="8"/>
      <c r="C2728" s="8">
        <v>37</v>
      </c>
    </row>
    <row r="2729" spans="1:3" x14ac:dyDescent="0.25">
      <c r="A2729" s="7" t="s">
        <v>2319</v>
      </c>
      <c r="B2729" s="8"/>
      <c r="C2729" s="8">
        <v>163</v>
      </c>
    </row>
    <row r="2730" spans="1:3" x14ac:dyDescent="0.25">
      <c r="A2730" s="7" t="s">
        <v>873</v>
      </c>
      <c r="B2730" s="8">
        <v>2</v>
      </c>
      <c r="C2730" s="8"/>
    </row>
    <row r="2731" spans="1:3" x14ac:dyDescent="0.25">
      <c r="A2731" s="7" t="s">
        <v>2997</v>
      </c>
      <c r="B2731" s="8"/>
      <c r="C2731" s="8">
        <v>115</v>
      </c>
    </row>
    <row r="2732" spans="1:3" x14ac:dyDescent="0.25">
      <c r="A2732" s="7" t="s">
        <v>770</v>
      </c>
      <c r="B2732" s="8">
        <v>52</v>
      </c>
      <c r="C2732" s="8"/>
    </row>
    <row r="2733" spans="1:3" x14ac:dyDescent="0.25">
      <c r="A2733" s="7" t="s">
        <v>2337</v>
      </c>
      <c r="B2733" s="8"/>
      <c r="C2733" s="8">
        <v>2165</v>
      </c>
    </row>
    <row r="2734" spans="1:3" x14ac:dyDescent="0.25">
      <c r="A2734" s="7" t="s">
        <v>823</v>
      </c>
      <c r="B2734" s="8"/>
      <c r="C2734" s="8">
        <v>69</v>
      </c>
    </row>
    <row r="2735" spans="1:3" x14ac:dyDescent="0.25">
      <c r="A2735" s="7" t="s">
        <v>915</v>
      </c>
      <c r="B2735" s="8">
        <v>0</v>
      </c>
      <c r="C2735" s="8"/>
    </row>
    <row r="2736" spans="1:3" x14ac:dyDescent="0.25">
      <c r="A2736" s="7" t="s">
        <v>1140</v>
      </c>
      <c r="B2736" s="8">
        <v>1</v>
      </c>
      <c r="C2736" s="8"/>
    </row>
    <row r="2737" spans="1:3" x14ac:dyDescent="0.25">
      <c r="A2737" s="7" t="s">
        <v>877</v>
      </c>
      <c r="B2737" s="8">
        <v>45</v>
      </c>
      <c r="C2737" s="8"/>
    </row>
    <row r="2738" spans="1:3" x14ac:dyDescent="0.25">
      <c r="A2738" s="7" t="s">
        <v>1548</v>
      </c>
      <c r="B2738" s="8">
        <v>0</v>
      </c>
      <c r="C2738" s="8"/>
    </row>
    <row r="2739" spans="1:3" x14ac:dyDescent="0.25">
      <c r="A2739" s="7" t="s">
        <v>2043</v>
      </c>
      <c r="B2739" s="8"/>
      <c r="C2739" s="8">
        <v>140</v>
      </c>
    </row>
    <row r="2740" spans="1:3" x14ac:dyDescent="0.25">
      <c r="A2740" s="7" t="s">
        <v>4000</v>
      </c>
      <c r="B2740" s="8">
        <v>1</v>
      </c>
      <c r="C2740" s="8"/>
    </row>
    <row r="2741" spans="1:3" x14ac:dyDescent="0.25">
      <c r="A2741" s="7" t="s">
        <v>2518</v>
      </c>
      <c r="B2741" s="8">
        <v>0</v>
      </c>
      <c r="C2741" s="8"/>
    </row>
    <row r="2742" spans="1:3" x14ac:dyDescent="0.25">
      <c r="A2742" s="7" t="s">
        <v>413</v>
      </c>
      <c r="B2742" s="8"/>
      <c r="C2742" s="8">
        <v>55</v>
      </c>
    </row>
    <row r="2743" spans="1:3" x14ac:dyDescent="0.25">
      <c r="A2743" s="7" t="s">
        <v>4066</v>
      </c>
      <c r="B2743" s="8">
        <v>6</v>
      </c>
      <c r="C2743" s="8"/>
    </row>
    <row r="2744" spans="1:3" x14ac:dyDescent="0.25">
      <c r="A2744" s="7" t="s">
        <v>559</v>
      </c>
      <c r="B2744" s="8">
        <v>0</v>
      </c>
      <c r="C2744" s="8"/>
    </row>
    <row r="2745" spans="1:3" x14ac:dyDescent="0.25">
      <c r="A2745" s="7" t="s">
        <v>2618</v>
      </c>
      <c r="B2745" s="8"/>
      <c r="C2745" s="8">
        <v>77</v>
      </c>
    </row>
    <row r="2746" spans="1:3" x14ac:dyDescent="0.25">
      <c r="A2746" s="7" t="s">
        <v>2624</v>
      </c>
      <c r="B2746" s="8"/>
      <c r="C2746" s="8">
        <v>3468</v>
      </c>
    </row>
    <row r="2747" spans="1:3" x14ac:dyDescent="0.25">
      <c r="A2747" s="7" t="s">
        <v>2153</v>
      </c>
      <c r="B2747" s="8">
        <v>4</v>
      </c>
      <c r="C2747" s="8"/>
    </row>
    <row r="2748" spans="1:3" x14ac:dyDescent="0.25">
      <c r="A2748" s="7" t="s">
        <v>656</v>
      </c>
      <c r="B2748" s="8"/>
      <c r="C2748" s="8">
        <v>274</v>
      </c>
    </row>
    <row r="2749" spans="1:3" x14ac:dyDescent="0.25">
      <c r="A2749" s="7" t="s">
        <v>2018</v>
      </c>
      <c r="B2749" s="8"/>
      <c r="C2749" s="8">
        <v>426</v>
      </c>
    </row>
    <row r="2750" spans="1:3" x14ac:dyDescent="0.25">
      <c r="A2750" s="7" t="s">
        <v>313</v>
      </c>
      <c r="B2750" s="8"/>
      <c r="C2750" s="8">
        <v>146</v>
      </c>
    </row>
    <row r="2751" spans="1:3" x14ac:dyDescent="0.25">
      <c r="A2751" s="7" t="s">
        <v>1957</v>
      </c>
      <c r="B2751" s="8"/>
      <c r="C2751" s="8">
        <v>365</v>
      </c>
    </row>
    <row r="2752" spans="1:3" x14ac:dyDescent="0.25">
      <c r="A2752" s="7" t="s">
        <v>4022</v>
      </c>
      <c r="B2752" s="8">
        <v>0</v>
      </c>
      <c r="C2752" s="8"/>
    </row>
    <row r="2753" spans="1:3" x14ac:dyDescent="0.25">
      <c r="A2753" s="7" t="s">
        <v>3063</v>
      </c>
      <c r="B2753" s="8">
        <v>23</v>
      </c>
      <c r="C2753" s="8"/>
    </row>
    <row r="2754" spans="1:3" x14ac:dyDescent="0.25">
      <c r="A2754" s="7" t="s">
        <v>2192</v>
      </c>
      <c r="B2754" s="8"/>
      <c r="C2754" s="8">
        <v>25</v>
      </c>
    </row>
    <row r="2755" spans="1:3" x14ac:dyDescent="0.25">
      <c r="A2755" s="7" t="s">
        <v>3493</v>
      </c>
      <c r="B2755" s="8"/>
      <c r="C2755" s="8">
        <v>13</v>
      </c>
    </row>
    <row r="2756" spans="1:3" x14ac:dyDescent="0.25">
      <c r="A2756" s="7" t="s">
        <v>64</v>
      </c>
      <c r="B2756" s="8"/>
      <c r="C2756" s="8">
        <v>48</v>
      </c>
    </row>
    <row r="2757" spans="1:3" x14ac:dyDescent="0.25">
      <c r="A2757" s="7" t="s">
        <v>295</v>
      </c>
      <c r="B2757" s="8"/>
      <c r="C2757" s="8">
        <v>50</v>
      </c>
    </row>
    <row r="2758" spans="1:3" x14ac:dyDescent="0.25">
      <c r="A2758" s="7" t="s">
        <v>4044</v>
      </c>
      <c r="B2758" s="8">
        <v>91</v>
      </c>
      <c r="C2758" s="8"/>
    </row>
    <row r="2759" spans="1:3" x14ac:dyDescent="0.25">
      <c r="A2759" s="7" t="s">
        <v>2637</v>
      </c>
      <c r="B2759" s="8"/>
      <c r="C2759" s="8">
        <v>26</v>
      </c>
    </row>
    <row r="2760" spans="1:3" x14ac:dyDescent="0.25">
      <c r="A2760" s="7" t="s">
        <v>546</v>
      </c>
      <c r="B2760" s="8">
        <v>34</v>
      </c>
      <c r="C2760" s="8"/>
    </row>
    <row r="2761" spans="1:3" x14ac:dyDescent="0.25">
      <c r="A2761" s="7" t="s">
        <v>2215</v>
      </c>
      <c r="B2761" s="8"/>
      <c r="C2761" s="8">
        <v>24</v>
      </c>
    </row>
    <row r="2762" spans="1:3" x14ac:dyDescent="0.25">
      <c r="A2762" s="7" t="s">
        <v>3557</v>
      </c>
      <c r="B2762" s="8"/>
      <c r="C2762" s="8">
        <v>22</v>
      </c>
    </row>
    <row r="2763" spans="1:3" x14ac:dyDescent="0.25">
      <c r="A2763" s="7" t="s">
        <v>3788</v>
      </c>
      <c r="B2763" s="8">
        <v>0</v>
      </c>
      <c r="C2763" s="8"/>
    </row>
    <row r="2764" spans="1:3" x14ac:dyDescent="0.25">
      <c r="A2764" s="7" t="s">
        <v>553</v>
      </c>
      <c r="B2764" s="8">
        <v>0</v>
      </c>
      <c r="C2764" s="8"/>
    </row>
    <row r="2765" spans="1:3" x14ac:dyDescent="0.25">
      <c r="A2765" s="7" t="s">
        <v>3398</v>
      </c>
      <c r="B2765" s="8"/>
      <c r="C2765" s="8">
        <v>46</v>
      </c>
    </row>
    <row r="2766" spans="1:3" x14ac:dyDescent="0.25">
      <c r="A2766" s="7" t="s">
        <v>14</v>
      </c>
      <c r="B2766" s="8"/>
      <c r="C2766" s="8">
        <v>827</v>
      </c>
    </row>
    <row r="2767" spans="1:3" x14ac:dyDescent="0.25">
      <c r="A2767" s="7" t="s">
        <v>2949</v>
      </c>
      <c r="B2767" s="8">
        <v>2</v>
      </c>
      <c r="C2767" s="8"/>
    </row>
    <row r="2768" spans="1:3" x14ac:dyDescent="0.25">
      <c r="A2768" s="7" t="s">
        <v>63</v>
      </c>
      <c r="B2768" s="8"/>
      <c r="C2768" s="8">
        <v>23</v>
      </c>
    </row>
    <row r="2769" spans="1:3" x14ac:dyDescent="0.25">
      <c r="A2769" s="7" t="s">
        <v>3115</v>
      </c>
      <c r="B2769" s="8">
        <v>1</v>
      </c>
      <c r="C2769" s="8"/>
    </row>
    <row r="2770" spans="1:3" x14ac:dyDescent="0.25">
      <c r="A2770" s="7" t="s">
        <v>3465</v>
      </c>
      <c r="B2770" s="8"/>
      <c r="C2770" s="8">
        <v>61</v>
      </c>
    </row>
    <row r="2771" spans="1:3" x14ac:dyDescent="0.25">
      <c r="A2771" s="7" t="s">
        <v>3638</v>
      </c>
      <c r="B2771" s="8">
        <v>3</v>
      </c>
      <c r="C2771" s="8"/>
    </row>
    <row r="2772" spans="1:3" x14ac:dyDescent="0.25">
      <c r="A2772" s="7" t="s">
        <v>3801</v>
      </c>
      <c r="B2772" s="8">
        <v>0</v>
      </c>
      <c r="C2772" s="8"/>
    </row>
    <row r="2773" spans="1:3" x14ac:dyDescent="0.25">
      <c r="A2773" s="7" t="s">
        <v>1095</v>
      </c>
      <c r="B2773" s="8">
        <v>27</v>
      </c>
      <c r="C2773" s="8"/>
    </row>
    <row r="2774" spans="1:3" x14ac:dyDescent="0.25">
      <c r="A2774" s="7" t="s">
        <v>2405</v>
      </c>
      <c r="B2774" s="8">
        <v>0</v>
      </c>
      <c r="C2774" s="8"/>
    </row>
    <row r="2775" spans="1:3" x14ac:dyDescent="0.25">
      <c r="A2775" s="7" t="s">
        <v>2994</v>
      </c>
      <c r="B2775" s="8"/>
      <c r="C2775" s="8">
        <v>59</v>
      </c>
    </row>
    <row r="2776" spans="1:3" x14ac:dyDescent="0.25">
      <c r="A2776" s="7" t="s">
        <v>2743</v>
      </c>
      <c r="B2776" s="8">
        <v>0</v>
      </c>
      <c r="C2776" s="8"/>
    </row>
    <row r="2777" spans="1:3" x14ac:dyDescent="0.25">
      <c r="A2777" s="7" t="s">
        <v>2588</v>
      </c>
      <c r="B2777" s="8">
        <v>8</v>
      </c>
      <c r="C2777" s="8"/>
    </row>
    <row r="2778" spans="1:3" x14ac:dyDescent="0.25">
      <c r="A2778" s="7" t="s">
        <v>1889</v>
      </c>
      <c r="B2778" s="8"/>
      <c r="C2778" s="8">
        <v>89</v>
      </c>
    </row>
    <row r="2779" spans="1:3" x14ac:dyDescent="0.25">
      <c r="A2779" s="7" t="s">
        <v>3155</v>
      </c>
      <c r="B2779" s="8"/>
      <c r="C2779" s="8">
        <v>302</v>
      </c>
    </row>
    <row r="2780" spans="1:3" x14ac:dyDescent="0.25">
      <c r="A2780" s="7" t="s">
        <v>3743</v>
      </c>
      <c r="B2780" s="8">
        <v>1</v>
      </c>
      <c r="C2780" s="8"/>
    </row>
    <row r="2781" spans="1:3" x14ac:dyDescent="0.25">
      <c r="A2781" s="7" t="s">
        <v>4083</v>
      </c>
      <c r="B2781" s="8">
        <v>0</v>
      </c>
      <c r="C2781" s="8"/>
    </row>
    <row r="2782" spans="1:3" x14ac:dyDescent="0.25">
      <c r="A2782" s="7" t="s">
        <v>2855</v>
      </c>
      <c r="B2782" s="8">
        <v>5</v>
      </c>
      <c r="C2782" s="8"/>
    </row>
    <row r="2783" spans="1:3" x14ac:dyDescent="0.25">
      <c r="A2783" s="7" t="s">
        <v>3649</v>
      </c>
      <c r="B2783" s="8"/>
      <c r="C2783" s="8">
        <v>9</v>
      </c>
    </row>
    <row r="2784" spans="1:3" x14ac:dyDescent="0.25">
      <c r="A2784" s="7" t="s">
        <v>3970</v>
      </c>
      <c r="B2784" s="8">
        <v>37</v>
      </c>
      <c r="C2784" s="8"/>
    </row>
    <row r="2785" spans="1:3" x14ac:dyDescent="0.25">
      <c r="A2785" s="7" t="s">
        <v>3033</v>
      </c>
      <c r="B2785" s="8"/>
      <c r="C2785" s="8">
        <v>23</v>
      </c>
    </row>
    <row r="2786" spans="1:3" x14ac:dyDescent="0.25">
      <c r="A2786" s="7" t="s">
        <v>2833</v>
      </c>
      <c r="B2786" s="8"/>
      <c r="C2786" s="8">
        <v>35</v>
      </c>
    </row>
    <row r="2787" spans="1:3" x14ac:dyDescent="0.25">
      <c r="A2787" s="7" t="s">
        <v>78</v>
      </c>
      <c r="B2787" s="8"/>
      <c r="C2787" s="8">
        <v>15</v>
      </c>
    </row>
    <row r="2788" spans="1:3" x14ac:dyDescent="0.25">
      <c r="A2788" s="7" t="s">
        <v>2636</v>
      </c>
      <c r="B2788" s="8"/>
      <c r="C2788" s="8">
        <v>50</v>
      </c>
    </row>
    <row r="2789" spans="1:3" x14ac:dyDescent="0.25">
      <c r="A2789" s="7" t="s">
        <v>3747</v>
      </c>
      <c r="B2789" s="8"/>
      <c r="C2789" s="8">
        <v>28</v>
      </c>
    </row>
    <row r="2790" spans="1:3" x14ac:dyDescent="0.25">
      <c r="A2790" s="7" t="s">
        <v>2612</v>
      </c>
      <c r="B2790" s="8"/>
      <c r="C2790" s="8">
        <v>294</v>
      </c>
    </row>
    <row r="2791" spans="1:3" x14ac:dyDescent="0.25">
      <c r="A2791" s="7" t="s">
        <v>2631</v>
      </c>
      <c r="B2791" s="8"/>
      <c r="C2791" s="8">
        <v>286</v>
      </c>
    </row>
    <row r="2792" spans="1:3" x14ac:dyDescent="0.25">
      <c r="A2792" s="7" t="s">
        <v>3724</v>
      </c>
      <c r="B2792" s="8"/>
      <c r="C2792" s="8">
        <v>33</v>
      </c>
    </row>
    <row r="2793" spans="1:3" x14ac:dyDescent="0.25">
      <c r="A2793" s="7" t="s">
        <v>440</v>
      </c>
      <c r="B2793" s="8">
        <v>0</v>
      </c>
      <c r="C2793" s="8"/>
    </row>
    <row r="2794" spans="1:3" x14ac:dyDescent="0.25">
      <c r="A2794" s="7" t="s">
        <v>2666</v>
      </c>
      <c r="B2794" s="8"/>
      <c r="C2794" s="8">
        <v>206</v>
      </c>
    </row>
    <row r="2795" spans="1:3" x14ac:dyDescent="0.25">
      <c r="A2795" s="7" t="s">
        <v>381</v>
      </c>
      <c r="B2795" s="8"/>
      <c r="C2795" s="8">
        <v>49</v>
      </c>
    </row>
    <row r="2796" spans="1:3" x14ac:dyDescent="0.25">
      <c r="A2796" s="7" t="s">
        <v>2686</v>
      </c>
      <c r="B2796" s="8">
        <v>0</v>
      </c>
      <c r="C2796" s="8"/>
    </row>
    <row r="2797" spans="1:3" x14ac:dyDescent="0.25">
      <c r="A2797" s="7" t="s">
        <v>785</v>
      </c>
      <c r="B2797" s="8"/>
      <c r="C2797" s="8">
        <v>10</v>
      </c>
    </row>
    <row r="2798" spans="1:3" x14ac:dyDescent="0.25">
      <c r="A2798" s="7" t="s">
        <v>594</v>
      </c>
      <c r="B2798" s="8">
        <v>7</v>
      </c>
      <c r="C2798" s="8"/>
    </row>
    <row r="2799" spans="1:3" x14ac:dyDescent="0.25">
      <c r="A2799" s="7" t="s">
        <v>501</v>
      </c>
      <c r="B2799" s="8">
        <v>4</v>
      </c>
      <c r="C2799" s="8"/>
    </row>
    <row r="2800" spans="1:3" x14ac:dyDescent="0.25">
      <c r="A2800" s="7" t="s">
        <v>1843</v>
      </c>
      <c r="B2800" s="8"/>
      <c r="C2800" s="8">
        <v>21</v>
      </c>
    </row>
    <row r="2801" spans="1:3" x14ac:dyDescent="0.25">
      <c r="A2801" s="7" t="s">
        <v>3503</v>
      </c>
      <c r="B2801" s="8"/>
      <c r="C2801" s="8">
        <v>8</v>
      </c>
    </row>
    <row r="2802" spans="1:3" x14ac:dyDescent="0.25">
      <c r="A2802" s="7" t="s">
        <v>2171</v>
      </c>
      <c r="B2802" s="8"/>
      <c r="C2802" s="8">
        <v>19</v>
      </c>
    </row>
    <row r="2803" spans="1:3" x14ac:dyDescent="0.25">
      <c r="A2803" s="7" t="s">
        <v>1089</v>
      </c>
      <c r="B2803" s="8">
        <v>147</v>
      </c>
      <c r="C2803" s="8"/>
    </row>
    <row r="2804" spans="1:3" x14ac:dyDescent="0.25">
      <c r="A2804" s="7" t="s">
        <v>3928</v>
      </c>
      <c r="B2804" s="8">
        <v>0</v>
      </c>
      <c r="C2804" s="8"/>
    </row>
    <row r="2805" spans="1:3" x14ac:dyDescent="0.25">
      <c r="A2805" s="7" t="s">
        <v>2814</v>
      </c>
      <c r="B2805" s="8"/>
      <c r="C2805" s="8">
        <v>64</v>
      </c>
    </row>
    <row r="2806" spans="1:3" x14ac:dyDescent="0.25">
      <c r="A2806" s="7" t="s">
        <v>2054</v>
      </c>
      <c r="B2806" s="8"/>
      <c r="C2806" s="8">
        <v>121</v>
      </c>
    </row>
    <row r="2807" spans="1:3" x14ac:dyDescent="0.25">
      <c r="A2807" s="7" t="s">
        <v>1401</v>
      </c>
      <c r="B2807" s="8"/>
      <c r="C2807" s="8">
        <v>34</v>
      </c>
    </row>
    <row r="2808" spans="1:3" x14ac:dyDescent="0.25">
      <c r="A2808" s="7" t="s">
        <v>2268</v>
      </c>
      <c r="B2808" s="8"/>
      <c r="C2808" s="8">
        <v>404</v>
      </c>
    </row>
    <row r="2809" spans="1:3" x14ac:dyDescent="0.25">
      <c r="A2809" s="7" t="s">
        <v>2837</v>
      </c>
      <c r="B2809" s="8"/>
      <c r="C2809" s="8">
        <v>21</v>
      </c>
    </row>
    <row r="2810" spans="1:3" x14ac:dyDescent="0.25">
      <c r="A2810" s="7" t="s">
        <v>1882</v>
      </c>
      <c r="B2810" s="8"/>
      <c r="C2810" s="8">
        <v>70</v>
      </c>
    </row>
    <row r="2811" spans="1:3" x14ac:dyDescent="0.25">
      <c r="A2811" s="7" t="s">
        <v>469</v>
      </c>
      <c r="B2811" s="8">
        <v>0</v>
      </c>
      <c r="C2811" s="8"/>
    </row>
    <row r="2812" spans="1:3" x14ac:dyDescent="0.25">
      <c r="A2812" s="7" t="s">
        <v>1724</v>
      </c>
      <c r="B2812" s="8">
        <v>3</v>
      </c>
      <c r="C2812" s="8"/>
    </row>
    <row r="2813" spans="1:3" x14ac:dyDescent="0.25">
      <c r="A2813" s="7" t="s">
        <v>1102</v>
      </c>
      <c r="B2813" s="8">
        <v>6</v>
      </c>
      <c r="C2813" s="8"/>
    </row>
    <row r="2814" spans="1:3" x14ac:dyDescent="0.25">
      <c r="A2814" s="7" t="s">
        <v>3353</v>
      </c>
      <c r="B2814" s="8"/>
      <c r="C2814" s="8">
        <v>55</v>
      </c>
    </row>
    <row r="2815" spans="1:3" x14ac:dyDescent="0.25">
      <c r="A2815" s="7" t="s">
        <v>350</v>
      </c>
      <c r="B2815" s="8"/>
      <c r="C2815" s="8">
        <v>167</v>
      </c>
    </row>
    <row r="2816" spans="1:3" x14ac:dyDescent="0.25">
      <c r="A2816" s="7" t="s">
        <v>503</v>
      </c>
      <c r="B2816" s="8">
        <v>4</v>
      </c>
      <c r="C2816" s="8"/>
    </row>
    <row r="2817" spans="1:3" x14ac:dyDescent="0.25">
      <c r="A2817" s="7" t="s">
        <v>1105</v>
      </c>
      <c r="B2817" s="8">
        <v>37</v>
      </c>
      <c r="C2817" s="8"/>
    </row>
    <row r="2818" spans="1:3" x14ac:dyDescent="0.25">
      <c r="A2818" s="7" t="s">
        <v>2227</v>
      </c>
      <c r="B2818" s="8"/>
      <c r="C2818" s="8">
        <v>321</v>
      </c>
    </row>
    <row r="2819" spans="1:3" x14ac:dyDescent="0.25">
      <c r="A2819" s="7" t="s">
        <v>1735</v>
      </c>
      <c r="B2819" s="8">
        <v>1</v>
      </c>
      <c r="C2819" s="8"/>
    </row>
    <row r="2820" spans="1:3" x14ac:dyDescent="0.25">
      <c r="A2820" s="7" t="s">
        <v>1522</v>
      </c>
      <c r="B2820" s="8"/>
      <c r="C2820" s="8">
        <v>235</v>
      </c>
    </row>
    <row r="2821" spans="1:3" x14ac:dyDescent="0.25">
      <c r="A2821" s="7" t="s">
        <v>2910</v>
      </c>
      <c r="B2821" s="8">
        <v>1</v>
      </c>
      <c r="C2821" s="8"/>
    </row>
    <row r="2822" spans="1:3" x14ac:dyDescent="0.25">
      <c r="A2822" s="7" t="s">
        <v>1030</v>
      </c>
      <c r="B2822" s="8"/>
      <c r="C2822" s="8">
        <v>141</v>
      </c>
    </row>
    <row r="2823" spans="1:3" x14ac:dyDescent="0.25">
      <c r="A2823" s="7" t="s">
        <v>3231</v>
      </c>
      <c r="B2823" s="8"/>
      <c r="C2823" s="8">
        <v>28</v>
      </c>
    </row>
    <row r="2824" spans="1:3" x14ac:dyDescent="0.25">
      <c r="A2824" s="7" t="s">
        <v>330</v>
      </c>
      <c r="B2824" s="8"/>
      <c r="C2824" s="8">
        <v>167</v>
      </c>
    </row>
    <row r="2825" spans="1:3" x14ac:dyDescent="0.25">
      <c r="A2825" s="7" t="s">
        <v>512</v>
      </c>
      <c r="B2825" s="8">
        <v>5</v>
      </c>
      <c r="C2825" s="8"/>
    </row>
    <row r="2826" spans="1:3" x14ac:dyDescent="0.25">
      <c r="A2826" s="7" t="s">
        <v>2627</v>
      </c>
      <c r="B2826" s="8"/>
      <c r="C2826" s="8">
        <v>45</v>
      </c>
    </row>
    <row r="2827" spans="1:3" x14ac:dyDescent="0.25">
      <c r="A2827" s="7" t="s">
        <v>3236</v>
      </c>
      <c r="B2827" s="8"/>
      <c r="C2827" s="8">
        <v>110</v>
      </c>
    </row>
    <row r="2828" spans="1:3" x14ac:dyDescent="0.25">
      <c r="A2828" s="7" t="s">
        <v>387</v>
      </c>
      <c r="B2828" s="8"/>
      <c r="C2828" s="8">
        <v>13</v>
      </c>
    </row>
    <row r="2829" spans="1:3" x14ac:dyDescent="0.25">
      <c r="A2829" s="7" t="s">
        <v>3120</v>
      </c>
      <c r="B2829" s="8">
        <v>10</v>
      </c>
      <c r="C2829" s="8"/>
    </row>
    <row r="2830" spans="1:3" x14ac:dyDescent="0.25">
      <c r="A2830" s="7" t="s">
        <v>1254</v>
      </c>
      <c r="B2830" s="8"/>
      <c r="C2830" s="8">
        <v>711</v>
      </c>
    </row>
    <row r="2831" spans="1:3" x14ac:dyDescent="0.25">
      <c r="A2831" s="7" t="s">
        <v>1425</v>
      </c>
      <c r="B2831" s="8">
        <v>14</v>
      </c>
      <c r="C2831" s="8"/>
    </row>
    <row r="2832" spans="1:3" x14ac:dyDescent="0.25">
      <c r="A2832" s="7" t="s">
        <v>3810</v>
      </c>
      <c r="B2832" s="8"/>
      <c r="C2832" s="8">
        <v>27</v>
      </c>
    </row>
    <row r="2833" spans="1:3" x14ac:dyDescent="0.25">
      <c r="A2833" s="7" t="s">
        <v>3603</v>
      </c>
      <c r="B2833" s="8"/>
      <c r="C2833" s="8">
        <v>69</v>
      </c>
    </row>
    <row r="2834" spans="1:3" x14ac:dyDescent="0.25">
      <c r="A2834" s="7" t="s">
        <v>2809</v>
      </c>
      <c r="B2834" s="8"/>
      <c r="C2834" s="8">
        <v>21</v>
      </c>
    </row>
    <row r="2835" spans="1:3" x14ac:dyDescent="0.25">
      <c r="A2835" s="7" t="s">
        <v>2475</v>
      </c>
      <c r="B2835" s="8"/>
      <c r="C2835" s="8">
        <v>38</v>
      </c>
    </row>
    <row r="2836" spans="1:3" x14ac:dyDescent="0.25">
      <c r="A2836" s="7" t="s">
        <v>2843</v>
      </c>
      <c r="B2836" s="8">
        <v>0</v>
      </c>
      <c r="C2836" s="8"/>
    </row>
    <row r="2837" spans="1:3" x14ac:dyDescent="0.25">
      <c r="A2837" s="7" t="s">
        <v>2661</v>
      </c>
      <c r="B2837" s="8"/>
      <c r="C2837" s="8">
        <v>60</v>
      </c>
    </row>
    <row r="2838" spans="1:3" x14ac:dyDescent="0.25">
      <c r="A2838" s="7" t="s">
        <v>3157</v>
      </c>
      <c r="B2838" s="8"/>
      <c r="C2838" s="8">
        <v>41</v>
      </c>
    </row>
    <row r="2839" spans="1:3" x14ac:dyDescent="0.25">
      <c r="A2839" s="7" t="s">
        <v>1670</v>
      </c>
      <c r="B2839" s="8"/>
      <c r="C2839" s="8">
        <v>52</v>
      </c>
    </row>
    <row r="2840" spans="1:3" x14ac:dyDescent="0.25">
      <c r="A2840" s="7" t="s">
        <v>2114</v>
      </c>
      <c r="B2840" s="8"/>
      <c r="C2840" s="8">
        <v>107</v>
      </c>
    </row>
    <row r="2841" spans="1:3" x14ac:dyDescent="0.25">
      <c r="A2841" s="7" t="s">
        <v>779</v>
      </c>
      <c r="B2841" s="8">
        <v>1</v>
      </c>
      <c r="C2841" s="8"/>
    </row>
    <row r="2842" spans="1:3" x14ac:dyDescent="0.25">
      <c r="A2842" s="7" t="s">
        <v>1086</v>
      </c>
      <c r="B2842" s="8">
        <v>9</v>
      </c>
      <c r="C2842" s="8"/>
    </row>
    <row r="2843" spans="1:3" x14ac:dyDescent="0.25">
      <c r="A2843" s="7" t="s">
        <v>1544</v>
      </c>
      <c r="B2843" s="8">
        <v>1</v>
      </c>
      <c r="C2843" s="8"/>
    </row>
    <row r="2844" spans="1:3" x14ac:dyDescent="0.25">
      <c r="A2844" s="7" t="s">
        <v>4020</v>
      </c>
      <c r="B2844" s="8">
        <v>1</v>
      </c>
      <c r="C2844" s="8"/>
    </row>
    <row r="2845" spans="1:3" x14ac:dyDescent="0.25">
      <c r="A2845" s="7" t="s">
        <v>455</v>
      </c>
      <c r="B2845" s="8">
        <v>5</v>
      </c>
      <c r="C2845" s="8"/>
    </row>
    <row r="2846" spans="1:3" x14ac:dyDescent="0.25">
      <c r="A2846" s="7" t="s">
        <v>1163</v>
      </c>
      <c r="B2846" s="8">
        <v>2</v>
      </c>
      <c r="C2846" s="8"/>
    </row>
    <row r="2847" spans="1:3" x14ac:dyDescent="0.25">
      <c r="A2847" s="7" t="s">
        <v>2492</v>
      </c>
      <c r="B2847" s="8"/>
      <c r="C2847" s="8">
        <v>27</v>
      </c>
    </row>
    <row r="2848" spans="1:3" x14ac:dyDescent="0.25">
      <c r="A2848" s="7" t="s">
        <v>2776</v>
      </c>
      <c r="B2848" s="8">
        <v>36</v>
      </c>
      <c r="C2848" s="8"/>
    </row>
    <row r="2849" spans="1:3" x14ac:dyDescent="0.25">
      <c r="A2849" s="7" t="s">
        <v>2202</v>
      </c>
      <c r="B2849" s="8"/>
      <c r="C2849" s="8">
        <v>28</v>
      </c>
    </row>
    <row r="2850" spans="1:3" x14ac:dyDescent="0.25">
      <c r="A2850" s="7" t="s">
        <v>3389</v>
      </c>
      <c r="B2850" s="8"/>
      <c r="C2850" s="8">
        <v>22</v>
      </c>
    </row>
    <row r="2851" spans="1:3" x14ac:dyDescent="0.25">
      <c r="A2851" s="7" t="s">
        <v>3911</v>
      </c>
      <c r="B2851" s="8">
        <v>27</v>
      </c>
      <c r="C2851" s="8"/>
    </row>
    <row r="2852" spans="1:3" x14ac:dyDescent="0.25">
      <c r="A2852" s="7" t="s">
        <v>3832</v>
      </c>
      <c r="B2852" s="8"/>
      <c r="C2852" s="8">
        <v>8</v>
      </c>
    </row>
    <row r="2853" spans="1:3" x14ac:dyDescent="0.25">
      <c r="A2853" s="7" t="s">
        <v>1930</v>
      </c>
      <c r="B2853" s="8"/>
      <c r="C2853" s="8">
        <v>75</v>
      </c>
    </row>
    <row r="2854" spans="1:3" x14ac:dyDescent="0.25">
      <c r="A2854" s="7" t="s">
        <v>752</v>
      </c>
      <c r="B2854" s="8"/>
      <c r="C2854" s="8">
        <v>62</v>
      </c>
    </row>
    <row r="2855" spans="1:3" x14ac:dyDescent="0.25">
      <c r="A2855" s="7" t="s">
        <v>181</v>
      </c>
      <c r="B2855" s="8">
        <v>2</v>
      </c>
      <c r="C2855" s="8"/>
    </row>
    <row r="2856" spans="1:3" x14ac:dyDescent="0.25">
      <c r="A2856" s="7" t="s">
        <v>3150</v>
      </c>
      <c r="B2856" s="8"/>
      <c r="C2856" s="8">
        <v>104</v>
      </c>
    </row>
    <row r="2857" spans="1:3" x14ac:dyDescent="0.25">
      <c r="A2857" s="7" t="s">
        <v>1288</v>
      </c>
      <c r="B2857" s="8"/>
      <c r="C2857" s="8">
        <v>25</v>
      </c>
    </row>
    <row r="2858" spans="1:3" x14ac:dyDescent="0.25">
      <c r="A2858" s="7" t="s">
        <v>1740</v>
      </c>
      <c r="B2858" s="8">
        <v>1</v>
      </c>
      <c r="C2858" s="8"/>
    </row>
    <row r="2859" spans="1:3" x14ac:dyDescent="0.25">
      <c r="A2859" s="7" t="s">
        <v>3523</v>
      </c>
      <c r="B2859" s="8"/>
      <c r="C2859" s="8">
        <v>74</v>
      </c>
    </row>
    <row r="2860" spans="1:3" x14ac:dyDescent="0.25">
      <c r="A2860" s="7" t="s">
        <v>1769</v>
      </c>
      <c r="B2860" s="8">
        <v>15</v>
      </c>
      <c r="C2860" s="8"/>
    </row>
    <row r="2861" spans="1:3" x14ac:dyDescent="0.25">
      <c r="A2861" s="7" t="s">
        <v>419</v>
      </c>
      <c r="B2861" s="8"/>
      <c r="C2861" s="8">
        <v>104</v>
      </c>
    </row>
    <row r="2862" spans="1:3" x14ac:dyDescent="0.25">
      <c r="A2862" s="7" t="s">
        <v>369</v>
      </c>
      <c r="B2862" s="8"/>
      <c r="C2862" s="8">
        <v>159</v>
      </c>
    </row>
    <row r="2863" spans="1:3" x14ac:dyDescent="0.25">
      <c r="A2863" s="7" t="s">
        <v>82</v>
      </c>
      <c r="B2863" s="8"/>
      <c r="C2863" s="8">
        <v>47</v>
      </c>
    </row>
    <row r="2864" spans="1:3" x14ac:dyDescent="0.25">
      <c r="A2864" s="7" t="s">
        <v>3713</v>
      </c>
      <c r="B2864" s="8"/>
      <c r="C2864" s="8">
        <v>24</v>
      </c>
    </row>
    <row r="2865" spans="1:3" x14ac:dyDescent="0.25">
      <c r="A2865" s="7" t="s">
        <v>3380</v>
      </c>
      <c r="B2865" s="8"/>
      <c r="C2865" s="8">
        <v>48</v>
      </c>
    </row>
    <row r="2866" spans="1:3" x14ac:dyDescent="0.25">
      <c r="A2866" s="7" t="s">
        <v>982</v>
      </c>
      <c r="B2866" s="8">
        <v>4</v>
      </c>
      <c r="C2866" s="8"/>
    </row>
    <row r="2867" spans="1:3" x14ac:dyDescent="0.25">
      <c r="A2867" s="7" t="s">
        <v>2694</v>
      </c>
      <c r="B2867" s="8">
        <v>1</v>
      </c>
      <c r="C2867" s="8"/>
    </row>
    <row r="2868" spans="1:3" x14ac:dyDescent="0.25">
      <c r="A2868" s="7" t="s">
        <v>2831</v>
      </c>
      <c r="B2868" s="8"/>
      <c r="C2868" s="8">
        <v>52</v>
      </c>
    </row>
    <row r="2869" spans="1:3" x14ac:dyDescent="0.25">
      <c r="A2869" s="7" t="s">
        <v>2950</v>
      </c>
      <c r="B2869" s="8">
        <v>0</v>
      </c>
      <c r="C2869" s="8"/>
    </row>
    <row r="2870" spans="1:3" x14ac:dyDescent="0.25">
      <c r="A2870" s="7" t="s">
        <v>1497</v>
      </c>
      <c r="B2870" s="8">
        <v>0</v>
      </c>
      <c r="C2870" s="8"/>
    </row>
    <row r="2871" spans="1:3" x14ac:dyDescent="0.25">
      <c r="A2871" s="7" t="s">
        <v>838</v>
      </c>
      <c r="B2871" s="8"/>
      <c r="C2871" s="8">
        <v>62</v>
      </c>
    </row>
    <row r="2872" spans="1:3" x14ac:dyDescent="0.25">
      <c r="A2872" s="7" t="s">
        <v>4106</v>
      </c>
      <c r="B2872" s="8">
        <v>6</v>
      </c>
      <c r="C2872" s="8"/>
    </row>
    <row r="2873" spans="1:3" x14ac:dyDescent="0.25">
      <c r="A2873" s="7" t="s">
        <v>4034</v>
      </c>
      <c r="B2873" s="8">
        <v>4</v>
      </c>
      <c r="C2873" s="8"/>
    </row>
    <row r="2874" spans="1:3" x14ac:dyDescent="0.25">
      <c r="A2874" s="7" t="s">
        <v>940</v>
      </c>
      <c r="B2874" s="8">
        <v>2</v>
      </c>
      <c r="C2874" s="8"/>
    </row>
    <row r="2875" spans="1:3" x14ac:dyDescent="0.25">
      <c r="A2875" s="7" t="s">
        <v>581</v>
      </c>
      <c r="B2875" s="8">
        <v>1</v>
      </c>
      <c r="C2875" s="8"/>
    </row>
    <row r="2876" spans="1:3" x14ac:dyDescent="0.25">
      <c r="A2876" s="7" t="s">
        <v>3974</v>
      </c>
      <c r="B2876" s="8">
        <v>6</v>
      </c>
      <c r="C2876" s="8"/>
    </row>
    <row r="2877" spans="1:3" x14ac:dyDescent="0.25">
      <c r="A2877" s="7" t="s">
        <v>1492</v>
      </c>
      <c r="B2877" s="8">
        <v>1</v>
      </c>
      <c r="C2877" s="8"/>
    </row>
    <row r="2878" spans="1:3" x14ac:dyDescent="0.25">
      <c r="A2878" s="7" t="s">
        <v>2139</v>
      </c>
      <c r="B2878" s="8">
        <v>12</v>
      </c>
      <c r="C2878" s="8"/>
    </row>
    <row r="2879" spans="1:3" x14ac:dyDescent="0.25">
      <c r="A2879" s="7" t="s">
        <v>3524</v>
      </c>
      <c r="B2879" s="8"/>
      <c r="C2879" s="8">
        <v>7</v>
      </c>
    </row>
    <row r="2880" spans="1:3" x14ac:dyDescent="0.25">
      <c r="A2880" s="7" t="s">
        <v>3614</v>
      </c>
      <c r="B2880" s="8"/>
      <c r="C2880" s="8">
        <v>45</v>
      </c>
    </row>
    <row r="2881" spans="1:3" x14ac:dyDescent="0.25">
      <c r="A2881" s="7" t="s">
        <v>1642</v>
      </c>
      <c r="B2881" s="8"/>
      <c r="C2881" s="8">
        <v>26</v>
      </c>
    </row>
    <row r="2882" spans="1:3" x14ac:dyDescent="0.25">
      <c r="A2882" s="7" t="s">
        <v>475</v>
      </c>
      <c r="B2882" s="8">
        <v>1</v>
      </c>
      <c r="C2882" s="8"/>
    </row>
    <row r="2883" spans="1:3" x14ac:dyDescent="0.25">
      <c r="A2883" s="7" t="s">
        <v>2589</v>
      </c>
      <c r="B2883" s="8">
        <v>1</v>
      </c>
      <c r="C2883" s="8"/>
    </row>
    <row r="2884" spans="1:3" x14ac:dyDescent="0.25">
      <c r="A2884" s="7" t="s">
        <v>700</v>
      </c>
      <c r="B2884" s="8">
        <v>890</v>
      </c>
      <c r="C2884" s="8"/>
    </row>
    <row r="2885" spans="1:3" x14ac:dyDescent="0.25">
      <c r="A2885" s="7" t="s">
        <v>3502</v>
      </c>
      <c r="B2885" s="8"/>
      <c r="C2885" s="8">
        <v>38</v>
      </c>
    </row>
    <row r="2886" spans="1:3" x14ac:dyDescent="0.25">
      <c r="A2886" s="7" t="s">
        <v>1501</v>
      </c>
      <c r="B2886" s="8">
        <v>15</v>
      </c>
      <c r="C2886" s="8"/>
    </row>
    <row r="2887" spans="1:3" x14ac:dyDescent="0.25">
      <c r="A2887" s="7" t="s">
        <v>1835</v>
      </c>
      <c r="B2887" s="8"/>
      <c r="C2887" s="8">
        <v>90</v>
      </c>
    </row>
    <row r="2888" spans="1:3" x14ac:dyDescent="0.25">
      <c r="A2888" s="7" t="s">
        <v>3988</v>
      </c>
      <c r="B2888" s="8">
        <v>9</v>
      </c>
      <c r="C2888" s="8"/>
    </row>
    <row r="2889" spans="1:3" x14ac:dyDescent="0.25">
      <c r="A2889" s="7" t="s">
        <v>3654</v>
      </c>
      <c r="B2889" s="8"/>
      <c r="C2889" s="8">
        <v>20</v>
      </c>
    </row>
    <row r="2890" spans="1:3" x14ac:dyDescent="0.25">
      <c r="A2890" s="7" t="s">
        <v>4030</v>
      </c>
      <c r="B2890" s="8">
        <v>2</v>
      </c>
      <c r="C2890" s="8"/>
    </row>
    <row r="2891" spans="1:3" x14ac:dyDescent="0.25">
      <c r="A2891" s="7" t="s">
        <v>1373</v>
      </c>
      <c r="B2891" s="8"/>
      <c r="C2891" s="8">
        <v>16</v>
      </c>
    </row>
    <row r="2892" spans="1:3" x14ac:dyDescent="0.25">
      <c r="A2892" s="7" t="s">
        <v>1115</v>
      </c>
      <c r="B2892" s="8">
        <v>3</v>
      </c>
      <c r="C2892" s="8"/>
    </row>
    <row r="2893" spans="1:3" x14ac:dyDescent="0.25">
      <c r="A2893" s="7" t="s">
        <v>1393</v>
      </c>
      <c r="B2893" s="8"/>
      <c r="C2893" s="8">
        <v>104</v>
      </c>
    </row>
    <row r="2894" spans="1:3" x14ac:dyDescent="0.25">
      <c r="A2894" s="7" t="s">
        <v>3696</v>
      </c>
      <c r="B2894" s="8"/>
      <c r="C2894" s="8">
        <v>40</v>
      </c>
    </row>
    <row r="2895" spans="1:3" x14ac:dyDescent="0.25">
      <c r="A2895" s="7" t="s">
        <v>1346</v>
      </c>
      <c r="B2895" s="8"/>
      <c r="C2895" s="8">
        <v>7</v>
      </c>
    </row>
    <row r="2896" spans="1:3" x14ac:dyDescent="0.25">
      <c r="A2896" s="7" t="s">
        <v>3944</v>
      </c>
      <c r="B2896" s="8">
        <v>2</v>
      </c>
      <c r="C2896" s="8"/>
    </row>
    <row r="2897" spans="1:3" x14ac:dyDescent="0.25">
      <c r="A2897" s="7" t="s">
        <v>3857</v>
      </c>
      <c r="B2897" s="8">
        <v>13</v>
      </c>
      <c r="C2897" s="8"/>
    </row>
    <row r="2898" spans="1:3" x14ac:dyDescent="0.25">
      <c r="A2898" s="7" t="s">
        <v>869</v>
      </c>
      <c r="B2898" s="8">
        <v>1</v>
      </c>
      <c r="C2898" s="8"/>
    </row>
    <row r="2899" spans="1:3" x14ac:dyDescent="0.25">
      <c r="A2899" s="7" t="s">
        <v>3198</v>
      </c>
      <c r="B2899" s="8">
        <v>3</v>
      </c>
      <c r="C2899" s="8"/>
    </row>
    <row r="2900" spans="1:3" x14ac:dyDescent="0.25">
      <c r="A2900" s="7" t="s">
        <v>3153</v>
      </c>
      <c r="B2900" s="8"/>
      <c r="C2900" s="8">
        <v>241</v>
      </c>
    </row>
    <row r="2901" spans="1:3" x14ac:dyDescent="0.25">
      <c r="A2901" s="7" t="s">
        <v>1131</v>
      </c>
      <c r="B2901" s="8">
        <v>3</v>
      </c>
      <c r="C2901" s="8"/>
    </row>
    <row r="2902" spans="1:3" x14ac:dyDescent="0.25">
      <c r="A2902" s="7" t="s">
        <v>7</v>
      </c>
      <c r="B2902" s="8"/>
      <c r="C2902" s="8">
        <v>47</v>
      </c>
    </row>
    <row r="2903" spans="1:3" x14ac:dyDescent="0.25">
      <c r="A2903" s="7" t="s">
        <v>3998</v>
      </c>
      <c r="B2903" s="8">
        <v>4</v>
      </c>
      <c r="C2903" s="8"/>
    </row>
    <row r="2904" spans="1:3" x14ac:dyDescent="0.25">
      <c r="A2904" s="7" t="s">
        <v>3894</v>
      </c>
      <c r="B2904" s="8">
        <v>10</v>
      </c>
      <c r="C2904" s="8"/>
    </row>
    <row r="2905" spans="1:3" x14ac:dyDescent="0.25">
      <c r="A2905" s="7" t="s">
        <v>2188</v>
      </c>
      <c r="B2905" s="8"/>
      <c r="C2905" s="8">
        <v>3562</v>
      </c>
    </row>
    <row r="2906" spans="1:3" x14ac:dyDescent="0.25">
      <c r="A2906" s="7" t="s">
        <v>2136</v>
      </c>
      <c r="B2906" s="8">
        <v>22</v>
      </c>
      <c r="C2906" s="8"/>
    </row>
    <row r="2907" spans="1:3" x14ac:dyDescent="0.25">
      <c r="A2907" s="7" t="s">
        <v>2230</v>
      </c>
      <c r="B2907" s="8"/>
      <c r="C2907" s="8">
        <v>539</v>
      </c>
    </row>
    <row r="2908" spans="1:3" x14ac:dyDescent="0.25">
      <c r="A2908" s="7" t="s">
        <v>1816</v>
      </c>
      <c r="B2908" s="8">
        <v>0</v>
      </c>
      <c r="C2908" s="8"/>
    </row>
    <row r="2909" spans="1:3" x14ac:dyDescent="0.25">
      <c r="A2909" s="7" t="s">
        <v>1083</v>
      </c>
      <c r="B2909" s="8">
        <v>3</v>
      </c>
      <c r="C2909" s="8"/>
    </row>
    <row r="2910" spans="1:3" x14ac:dyDescent="0.25">
      <c r="A2910" s="7" t="s">
        <v>3074</v>
      </c>
      <c r="B2910" s="8">
        <v>3</v>
      </c>
      <c r="C2910" s="8"/>
    </row>
    <row r="2911" spans="1:3" x14ac:dyDescent="0.25">
      <c r="A2911" s="7" t="s">
        <v>3949</v>
      </c>
      <c r="B2911" s="8">
        <v>1</v>
      </c>
      <c r="C2911" s="8"/>
    </row>
    <row r="2912" spans="1:3" x14ac:dyDescent="0.25">
      <c r="A2912" s="7" t="s">
        <v>3657</v>
      </c>
      <c r="B2912" s="8"/>
      <c r="C2912" s="8">
        <v>22</v>
      </c>
    </row>
    <row r="2913" spans="1:3" x14ac:dyDescent="0.25">
      <c r="A2913" s="7" t="s">
        <v>2834</v>
      </c>
      <c r="B2913" s="8"/>
      <c r="C2913" s="8">
        <v>21</v>
      </c>
    </row>
    <row r="2914" spans="1:3" x14ac:dyDescent="0.25">
      <c r="A2914" s="7" t="s">
        <v>3602</v>
      </c>
      <c r="B2914" s="8"/>
      <c r="C2914" s="8">
        <v>57</v>
      </c>
    </row>
    <row r="2915" spans="1:3" x14ac:dyDescent="0.25">
      <c r="A2915" s="7" t="s">
        <v>2792</v>
      </c>
      <c r="B2915" s="8"/>
      <c r="C2915" s="8">
        <v>24</v>
      </c>
    </row>
    <row r="2916" spans="1:3" x14ac:dyDescent="0.25">
      <c r="A2916" s="7" t="s">
        <v>1300</v>
      </c>
      <c r="B2916" s="8"/>
      <c r="C2916" s="8">
        <v>32</v>
      </c>
    </row>
    <row r="2917" spans="1:3" x14ac:dyDescent="0.25">
      <c r="A2917" s="7" t="s">
        <v>724</v>
      </c>
      <c r="B2917" s="8"/>
      <c r="C2917" s="8">
        <v>100</v>
      </c>
    </row>
    <row r="2918" spans="1:3" x14ac:dyDescent="0.25">
      <c r="A2918" s="7" t="s">
        <v>347</v>
      </c>
      <c r="B2918" s="8"/>
      <c r="C2918" s="8">
        <v>188</v>
      </c>
    </row>
    <row r="2919" spans="1:3" x14ac:dyDescent="0.25">
      <c r="A2919" s="7" t="s">
        <v>11</v>
      </c>
      <c r="B2919" s="8"/>
      <c r="C2919" s="8">
        <v>20</v>
      </c>
    </row>
    <row r="2920" spans="1:3" x14ac:dyDescent="0.25">
      <c r="A2920" s="7" t="s">
        <v>2713</v>
      </c>
      <c r="B2920" s="8"/>
      <c r="C2920" s="8">
        <v>1420</v>
      </c>
    </row>
    <row r="2921" spans="1:3" x14ac:dyDescent="0.25">
      <c r="A2921" s="7" t="s">
        <v>2927</v>
      </c>
      <c r="B2921" s="8"/>
      <c r="C2921" s="8">
        <v>21</v>
      </c>
    </row>
    <row r="2922" spans="1:3" x14ac:dyDescent="0.25">
      <c r="A2922" s="7" t="s">
        <v>725</v>
      </c>
      <c r="B2922" s="8"/>
      <c r="C2922" s="8">
        <v>143</v>
      </c>
    </row>
    <row r="2923" spans="1:3" x14ac:dyDescent="0.25">
      <c r="A2923" s="7" t="s">
        <v>2789</v>
      </c>
      <c r="B2923" s="8"/>
      <c r="C2923" s="8">
        <v>24</v>
      </c>
    </row>
    <row r="2924" spans="1:3" x14ac:dyDescent="0.25">
      <c r="A2924" s="7" t="s">
        <v>1872</v>
      </c>
      <c r="B2924" s="8">
        <v>95</v>
      </c>
      <c r="C2924" s="8"/>
    </row>
    <row r="2925" spans="1:3" x14ac:dyDescent="0.25">
      <c r="A2925" s="7" t="s">
        <v>488</v>
      </c>
      <c r="B2925" s="8">
        <v>0</v>
      </c>
      <c r="C2925" s="8"/>
    </row>
    <row r="2926" spans="1:3" x14ac:dyDescent="0.25">
      <c r="A2926" s="7" t="s">
        <v>1796</v>
      </c>
      <c r="B2926" s="8">
        <v>81</v>
      </c>
      <c r="C2926" s="8"/>
    </row>
    <row r="2927" spans="1:3" x14ac:dyDescent="0.25">
      <c r="A2927" s="7" t="s">
        <v>729</v>
      </c>
      <c r="B2927" s="8"/>
      <c r="C2927" s="8">
        <v>130</v>
      </c>
    </row>
    <row r="2928" spans="1:3" x14ac:dyDescent="0.25">
      <c r="A2928" s="7" t="s">
        <v>33</v>
      </c>
      <c r="B2928" s="8"/>
      <c r="C2928" s="8">
        <v>1</v>
      </c>
    </row>
    <row r="2929" spans="1:3" x14ac:dyDescent="0.25">
      <c r="A2929" s="7" t="s">
        <v>1219</v>
      </c>
      <c r="B2929" s="8"/>
      <c r="C2929" s="8">
        <v>89</v>
      </c>
    </row>
    <row r="2930" spans="1:3" x14ac:dyDescent="0.25">
      <c r="A2930" s="7" t="s">
        <v>3815</v>
      </c>
      <c r="B2930" s="8"/>
      <c r="C2930" s="8">
        <v>10</v>
      </c>
    </row>
    <row r="2931" spans="1:3" x14ac:dyDescent="0.25">
      <c r="A2931" s="7" t="s">
        <v>1535</v>
      </c>
      <c r="B2931" s="8"/>
      <c r="C2931" s="8">
        <v>369</v>
      </c>
    </row>
    <row r="2932" spans="1:3" x14ac:dyDescent="0.25">
      <c r="A2932" s="7" t="s">
        <v>1451</v>
      </c>
      <c r="B2932" s="8">
        <v>1</v>
      </c>
      <c r="C2932" s="8"/>
    </row>
    <row r="2933" spans="1:3" x14ac:dyDescent="0.25">
      <c r="A2933" s="7" t="s">
        <v>47</v>
      </c>
      <c r="B2933" s="8"/>
      <c r="C2933" s="8">
        <v>61</v>
      </c>
    </row>
    <row r="2934" spans="1:3" x14ac:dyDescent="0.25">
      <c r="A2934" s="7" t="s">
        <v>936</v>
      </c>
      <c r="B2934" s="8">
        <v>2</v>
      </c>
      <c r="C2934" s="8"/>
    </row>
    <row r="2935" spans="1:3" x14ac:dyDescent="0.25">
      <c r="A2935" s="7" t="s">
        <v>2042</v>
      </c>
      <c r="B2935" s="8"/>
      <c r="C2935" s="8">
        <v>120</v>
      </c>
    </row>
    <row r="2936" spans="1:3" x14ac:dyDescent="0.25">
      <c r="A2936" s="7" t="s">
        <v>65</v>
      </c>
      <c r="B2936" s="8"/>
      <c r="C2936" s="8">
        <v>64</v>
      </c>
    </row>
    <row r="2937" spans="1:3" x14ac:dyDescent="0.25">
      <c r="A2937" s="7" t="s">
        <v>2520</v>
      </c>
      <c r="B2937" s="8">
        <v>0</v>
      </c>
      <c r="C2937" s="8"/>
    </row>
    <row r="2938" spans="1:3" x14ac:dyDescent="0.25">
      <c r="A2938" s="7" t="s">
        <v>3148</v>
      </c>
      <c r="B2938" s="8"/>
      <c r="C2938" s="8">
        <v>57</v>
      </c>
    </row>
    <row r="2939" spans="1:3" x14ac:dyDescent="0.25">
      <c r="A2939" s="7" t="s">
        <v>279</v>
      </c>
      <c r="B2939" s="8"/>
      <c r="C2939" s="8">
        <v>415</v>
      </c>
    </row>
    <row r="2940" spans="1:3" x14ac:dyDescent="0.25">
      <c r="A2940" s="7" t="s">
        <v>1438</v>
      </c>
      <c r="B2940" s="8">
        <v>22</v>
      </c>
      <c r="C2940" s="8"/>
    </row>
    <row r="2941" spans="1:3" x14ac:dyDescent="0.25">
      <c r="A2941" s="7" t="s">
        <v>3635</v>
      </c>
      <c r="B2941" s="8">
        <v>14</v>
      </c>
      <c r="C2941" s="8"/>
    </row>
    <row r="2942" spans="1:3" x14ac:dyDescent="0.25">
      <c r="A2942" s="7" t="s">
        <v>723</v>
      </c>
      <c r="B2942" s="8"/>
      <c r="C2942" s="8">
        <v>153</v>
      </c>
    </row>
    <row r="2943" spans="1:3" x14ac:dyDescent="0.25">
      <c r="A2943" s="7" t="s">
        <v>3945</v>
      </c>
      <c r="B2943" s="8">
        <v>0</v>
      </c>
      <c r="C2943" s="8"/>
    </row>
    <row r="2944" spans="1:3" x14ac:dyDescent="0.25">
      <c r="A2944" s="7" t="s">
        <v>2515</v>
      </c>
      <c r="B2944" s="8">
        <v>12</v>
      </c>
      <c r="C2944" s="8"/>
    </row>
    <row r="2945" spans="1:3" x14ac:dyDescent="0.25">
      <c r="A2945" s="7" t="s">
        <v>3449</v>
      </c>
      <c r="B2945" s="8"/>
      <c r="C2945" s="8">
        <v>39</v>
      </c>
    </row>
    <row r="2946" spans="1:3" x14ac:dyDescent="0.25">
      <c r="A2946" s="7" t="s">
        <v>804</v>
      </c>
      <c r="B2946" s="8"/>
      <c r="C2946" s="8">
        <v>38</v>
      </c>
    </row>
    <row r="2947" spans="1:3" x14ac:dyDescent="0.25">
      <c r="A2947" s="7" t="s">
        <v>2501</v>
      </c>
      <c r="B2947" s="8">
        <v>7</v>
      </c>
      <c r="C2947" s="8"/>
    </row>
    <row r="2948" spans="1:3" x14ac:dyDescent="0.25">
      <c r="A2948" s="7" t="s">
        <v>2247</v>
      </c>
      <c r="B2948" s="8"/>
      <c r="C2948" s="8">
        <v>57</v>
      </c>
    </row>
    <row r="2949" spans="1:3" x14ac:dyDescent="0.25">
      <c r="A2949" s="7" t="s">
        <v>1406</v>
      </c>
      <c r="B2949" s="8">
        <v>17</v>
      </c>
      <c r="C2949" s="8"/>
    </row>
    <row r="2950" spans="1:3" x14ac:dyDescent="0.25">
      <c r="A2950" s="7" t="s">
        <v>894</v>
      </c>
      <c r="B2950" s="8">
        <v>5</v>
      </c>
      <c r="C2950" s="8"/>
    </row>
    <row r="2951" spans="1:3" x14ac:dyDescent="0.25">
      <c r="A2951" s="7" t="s">
        <v>1945</v>
      </c>
      <c r="B2951" s="8"/>
      <c r="C2951" s="8">
        <v>1789</v>
      </c>
    </row>
    <row r="2952" spans="1:3" x14ac:dyDescent="0.25">
      <c r="A2952" s="7" t="s">
        <v>2871</v>
      </c>
      <c r="B2952" s="8">
        <v>13</v>
      </c>
      <c r="C2952" s="8"/>
    </row>
    <row r="2953" spans="1:3" x14ac:dyDescent="0.25">
      <c r="A2953" s="7" t="s">
        <v>3673</v>
      </c>
      <c r="B2953" s="8"/>
      <c r="C2953" s="8">
        <v>16</v>
      </c>
    </row>
    <row r="2954" spans="1:3" x14ac:dyDescent="0.25">
      <c r="A2954" s="7" t="s">
        <v>3050</v>
      </c>
      <c r="B2954" s="8"/>
      <c r="C2954" s="8">
        <v>9</v>
      </c>
    </row>
    <row r="2955" spans="1:3" x14ac:dyDescent="0.25">
      <c r="A2955" s="7" t="s">
        <v>4104</v>
      </c>
      <c r="B2955" s="8">
        <v>1</v>
      </c>
      <c r="C2955" s="8"/>
    </row>
    <row r="2956" spans="1:3" x14ac:dyDescent="0.25">
      <c r="A2956" s="7" t="s">
        <v>174</v>
      </c>
      <c r="B2956" s="8">
        <v>0</v>
      </c>
      <c r="C2956" s="8"/>
    </row>
    <row r="2957" spans="1:3" x14ac:dyDescent="0.25">
      <c r="A2957" s="7" t="s">
        <v>3208</v>
      </c>
      <c r="B2957" s="8"/>
      <c r="C2957" s="8">
        <v>82</v>
      </c>
    </row>
    <row r="2958" spans="1:3" x14ac:dyDescent="0.25">
      <c r="A2958" s="7" t="s">
        <v>2773</v>
      </c>
      <c r="B2958" s="8">
        <v>1</v>
      </c>
      <c r="C2958" s="8"/>
    </row>
    <row r="2959" spans="1:3" x14ac:dyDescent="0.25">
      <c r="A2959" s="7" t="s">
        <v>3026</v>
      </c>
      <c r="B2959" s="8"/>
      <c r="C2959" s="8">
        <v>25</v>
      </c>
    </row>
    <row r="2960" spans="1:3" x14ac:dyDescent="0.25">
      <c r="A2960" s="7" t="s">
        <v>374</v>
      </c>
      <c r="B2960" s="8"/>
      <c r="C2960" s="8">
        <v>89</v>
      </c>
    </row>
    <row r="2961" spans="1:3" x14ac:dyDescent="0.25">
      <c r="A2961" s="7" t="s">
        <v>3669</v>
      </c>
      <c r="B2961" s="8"/>
      <c r="C2961" s="8">
        <v>57</v>
      </c>
    </row>
    <row r="2962" spans="1:3" x14ac:dyDescent="0.25">
      <c r="A2962" s="7" t="s">
        <v>1624</v>
      </c>
      <c r="B2962" s="8"/>
      <c r="C2962" s="8">
        <v>18</v>
      </c>
    </row>
    <row r="2963" spans="1:3" x14ac:dyDescent="0.25">
      <c r="A2963" s="7" t="s">
        <v>1484</v>
      </c>
      <c r="B2963" s="8">
        <v>2</v>
      </c>
      <c r="C2963" s="8"/>
    </row>
    <row r="2964" spans="1:3" x14ac:dyDescent="0.25">
      <c r="A2964" s="7" t="s">
        <v>3239</v>
      </c>
      <c r="B2964" s="8"/>
      <c r="C2964" s="8">
        <v>104</v>
      </c>
    </row>
    <row r="2965" spans="1:3" x14ac:dyDescent="0.25">
      <c r="A2965" s="7" t="s">
        <v>1220</v>
      </c>
      <c r="B2965" s="8"/>
      <c r="C2965" s="8">
        <v>253</v>
      </c>
    </row>
    <row r="2966" spans="1:3" x14ac:dyDescent="0.25">
      <c r="A2966" s="7" t="s">
        <v>3590</v>
      </c>
      <c r="B2966" s="8"/>
      <c r="C2966" s="8">
        <v>18</v>
      </c>
    </row>
    <row r="2967" spans="1:3" x14ac:dyDescent="0.25">
      <c r="A2967" s="7" t="s">
        <v>1897</v>
      </c>
      <c r="B2967" s="8"/>
      <c r="C2967" s="8">
        <v>13</v>
      </c>
    </row>
    <row r="2968" spans="1:3" x14ac:dyDescent="0.25">
      <c r="A2968" s="7" t="s">
        <v>4043</v>
      </c>
      <c r="B2968" s="8">
        <v>4</v>
      </c>
      <c r="C2968" s="8"/>
    </row>
    <row r="2969" spans="1:3" x14ac:dyDescent="0.25">
      <c r="A2969" s="7" t="s">
        <v>3634</v>
      </c>
      <c r="B2969" s="8">
        <v>0</v>
      </c>
      <c r="C2969" s="8"/>
    </row>
    <row r="2970" spans="1:3" x14ac:dyDescent="0.25">
      <c r="A2970" s="7" t="s">
        <v>301</v>
      </c>
      <c r="B2970" s="8"/>
      <c r="C2970" s="8">
        <v>298</v>
      </c>
    </row>
    <row r="2971" spans="1:3" x14ac:dyDescent="0.25">
      <c r="A2971" s="7" t="s">
        <v>2975</v>
      </c>
      <c r="B2971" s="8"/>
      <c r="C2971" s="8">
        <v>113</v>
      </c>
    </row>
    <row r="2972" spans="1:3" x14ac:dyDescent="0.25">
      <c r="A2972" s="7" t="s">
        <v>4008</v>
      </c>
      <c r="B2972" s="8">
        <v>0</v>
      </c>
      <c r="C2972" s="8"/>
    </row>
    <row r="2973" spans="1:3" x14ac:dyDescent="0.25">
      <c r="A2973" s="7" t="s">
        <v>481</v>
      </c>
      <c r="B2973" s="8">
        <v>140</v>
      </c>
      <c r="C2973" s="8"/>
    </row>
    <row r="2974" spans="1:3" x14ac:dyDescent="0.25">
      <c r="A2974" s="7" t="s">
        <v>1534</v>
      </c>
      <c r="B2974" s="8"/>
      <c r="C2974" s="8">
        <v>740</v>
      </c>
    </row>
    <row r="2975" spans="1:3" x14ac:dyDescent="0.25">
      <c r="A2975" s="7" t="s">
        <v>2517</v>
      </c>
      <c r="B2975" s="8">
        <v>33</v>
      </c>
      <c r="C2975" s="8"/>
    </row>
    <row r="2976" spans="1:3" x14ac:dyDescent="0.25">
      <c r="A2976" s="7" t="s">
        <v>3812</v>
      </c>
      <c r="B2976" s="8"/>
      <c r="C2976" s="8">
        <v>20</v>
      </c>
    </row>
    <row r="2977" spans="1:3" x14ac:dyDescent="0.25">
      <c r="A2977" s="7" t="s">
        <v>355</v>
      </c>
      <c r="B2977" s="8"/>
      <c r="C2977" s="8">
        <v>29</v>
      </c>
    </row>
    <row r="2978" spans="1:3" x14ac:dyDescent="0.25">
      <c r="A2978" s="7" t="s">
        <v>1471</v>
      </c>
      <c r="B2978" s="8"/>
      <c r="C2978" s="8">
        <v>81</v>
      </c>
    </row>
    <row r="2979" spans="1:3" x14ac:dyDescent="0.25">
      <c r="A2979" s="7" t="s">
        <v>3851</v>
      </c>
      <c r="B2979" s="8">
        <v>20</v>
      </c>
      <c r="C2979" s="8"/>
    </row>
    <row r="2980" spans="1:3" x14ac:dyDescent="0.25">
      <c r="A2980" s="7" t="s">
        <v>3065</v>
      </c>
      <c r="B2980" s="8">
        <v>2</v>
      </c>
      <c r="C2980" s="8"/>
    </row>
    <row r="2981" spans="1:3" x14ac:dyDescent="0.25">
      <c r="A2981" s="7" t="s">
        <v>1916</v>
      </c>
      <c r="B2981" s="8">
        <v>4</v>
      </c>
      <c r="C2981" s="8"/>
    </row>
    <row r="2982" spans="1:3" x14ac:dyDescent="0.25">
      <c r="A2982" s="7" t="s">
        <v>3506</v>
      </c>
      <c r="B2982" s="8"/>
      <c r="C2982" s="8">
        <v>72</v>
      </c>
    </row>
    <row r="2983" spans="1:3" x14ac:dyDescent="0.25">
      <c r="A2983" s="7" t="s">
        <v>229</v>
      </c>
      <c r="B2983" s="8">
        <v>0</v>
      </c>
      <c r="C2983" s="8"/>
    </row>
    <row r="2984" spans="1:3" x14ac:dyDescent="0.25">
      <c r="A2984" s="7" t="s">
        <v>2596</v>
      </c>
      <c r="B2984" s="8">
        <v>27</v>
      </c>
      <c r="C2984" s="8"/>
    </row>
    <row r="2985" spans="1:3" x14ac:dyDescent="0.25">
      <c r="A2985" s="7" t="s">
        <v>2099</v>
      </c>
      <c r="B2985" s="8"/>
      <c r="C2985" s="8">
        <v>32</v>
      </c>
    </row>
    <row r="2986" spans="1:3" x14ac:dyDescent="0.25">
      <c r="A2986" s="7" t="s">
        <v>2481</v>
      </c>
      <c r="B2986" s="8"/>
      <c r="C2986" s="8">
        <v>95</v>
      </c>
    </row>
    <row r="2987" spans="1:3" x14ac:dyDescent="0.25">
      <c r="A2987" s="7" t="s">
        <v>1935</v>
      </c>
      <c r="B2987" s="8"/>
      <c r="C2987" s="8">
        <v>77</v>
      </c>
    </row>
    <row r="2988" spans="1:3" x14ac:dyDescent="0.25">
      <c r="A2988" s="7" t="s">
        <v>3089</v>
      </c>
      <c r="B2988" s="8">
        <v>45</v>
      </c>
      <c r="C2988" s="8"/>
    </row>
    <row r="2989" spans="1:3" x14ac:dyDescent="0.25">
      <c r="A2989" s="7" t="s">
        <v>3035</v>
      </c>
      <c r="B2989" s="8"/>
      <c r="C2989" s="8">
        <v>307</v>
      </c>
    </row>
    <row r="2990" spans="1:3" x14ac:dyDescent="0.25">
      <c r="A2990" s="7" t="s">
        <v>1618</v>
      </c>
      <c r="B2990" s="8"/>
      <c r="C2990" s="8">
        <v>158</v>
      </c>
    </row>
    <row r="2991" spans="1:3" x14ac:dyDescent="0.25">
      <c r="A2991" s="7" t="s">
        <v>1154</v>
      </c>
      <c r="B2991" s="8">
        <v>1</v>
      </c>
      <c r="C2991" s="8"/>
    </row>
    <row r="2992" spans="1:3" x14ac:dyDescent="0.25">
      <c r="A2992" s="7" t="s">
        <v>3368</v>
      </c>
      <c r="B2992" s="8"/>
      <c r="C2992" s="8">
        <v>54</v>
      </c>
    </row>
    <row r="2993" spans="1:3" x14ac:dyDescent="0.25">
      <c r="A2993" s="7" t="s">
        <v>260</v>
      </c>
      <c r="B2993" s="8"/>
      <c r="C2993" s="8">
        <v>942</v>
      </c>
    </row>
    <row r="2994" spans="1:3" x14ac:dyDescent="0.25">
      <c r="A2994" s="7" t="s">
        <v>1477</v>
      </c>
      <c r="B2994" s="8"/>
      <c r="C2994" s="8">
        <v>916</v>
      </c>
    </row>
    <row r="2995" spans="1:3" x14ac:dyDescent="0.25">
      <c r="A2995" s="7" t="s">
        <v>3062</v>
      </c>
      <c r="B2995" s="8">
        <v>67</v>
      </c>
      <c r="C2995" s="8"/>
    </row>
    <row r="2996" spans="1:3" x14ac:dyDescent="0.25">
      <c r="A2996" s="7" t="s">
        <v>2720</v>
      </c>
      <c r="B2996" s="8"/>
      <c r="C2996" s="8">
        <v>173</v>
      </c>
    </row>
    <row r="2997" spans="1:3" x14ac:dyDescent="0.25">
      <c r="A2997" s="7" t="s">
        <v>2807</v>
      </c>
      <c r="B2997" s="8"/>
      <c r="C2997" s="8">
        <v>93</v>
      </c>
    </row>
    <row r="2998" spans="1:3" x14ac:dyDescent="0.25">
      <c r="A2998" s="7" t="s">
        <v>1416</v>
      </c>
      <c r="B2998" s="8">
        <v>9</v>
      </c>
      <c r="C2998" s="8"/>
    </row>
    <row r="2999" spans="1:3" x14ac:dyDescent="0.25">
      <c r="A2999" s="7" t="s">
        <v>3306</v>
      </c>
      <c r="B2999" s="8"/>
      <c r="C2999" s="8">
        <v>54</v>
      </c>
    </row>
    <row r="3000" spans="1:3" x14ac:dyDescent="0.25">
      <c r="A3000" s="7" t="s">
        <v>4006</v>
      </c>
      <c r="B3000" s="8">
        <v>38</v>
      </c>
      <c r="C3000" s="8"/>
    </row>
    <row r="3001" spans="1:3" x14ac:dyDescent="0.25">
      <c r="A3001" s="7" t="s">
        <v>3859</v>
      </c>
      <c r="B3001" s="8">
        <v>1</v>
      </c>
      <c r="C3001" s="8"/>
    </row>
    <row r="3002" spans="1:3" x14ac:dyDescent="0.25">
      <c r="A3002" s="7" t="s">
        <v>2714</v>
      </c>
      <c r="B3002" s="8"/>
      <c r="C3002" s="8">
        <v>305</v>
      </c>
    </row>
    <row r="3003" spans="1:3" x14ac:dyDescent="0.25">
      <c r="A3003" s="7" t="s">
        <v>1082</v>
      </c>
      <c r="B3003" s="8">
        <v>4</v>
      </c>
      <c r="C3003" s="8"/>
    </row>
    <row r="3004" spans="1:3" x14ac:dyDescent="0.25">
      <c r="A3004" s="7" t="s">
        <v>202</v>
      </c>
      <c r="B3004" s="8">
        <v>18</v>
      </c>
      <c r="C3004" s="8"/>
    </row>
    <row r="3005" spans="1:3" x14ac:dyDescent="0.25">
      <c r="A3005" s="7" t="s">
        <v>3384</v>
      </c>
      <c r="B3005" s="8"/>
      <c r="C3005" s="8">
        <v>15</v>
      </c>
    </row>
    <row r="3006" spans="1:3" x14ac:dyDescent="0.25">
      <c r="A3006" s="7" t="s">
        <v>2968</v>
      </c>
      <c r="B3006" s="8"/>
      <c r="C3006" s="8">
        <v>47</v>
      </c>
    </row>
    <row r="3007" spans="1:3" x14ac:dyDescent="0.25">
      <c r="A3007" s="7" t="s">
        <v>2402</v>
      </c>
      <c r="B3007" s="8">
        <v>9</v>
      </c>
      <c r="C3007" s="8"/>
    </row>
    <row r="3008" spans="1:3" x14ac:dyDescent="0.25">
      <c r="A3008" s="7" t="s">
        <v>424</v>
      </c>
      <c r="B3008" s="8">
        <v>13</v>
      </c>
      <c r="C3008" s="8"/>
    </row>
    <row r="3009" spans="1:3" x14ac:dyDescent="0.25">
      <c r="A3009" s="7" t="s">
        <v>2841</v>
      </c>
      <c r="B3009" s="8">
        <v>1</v>
      </c>
      <c r="C3009" s="8"/>
    </row>
    <row r="3010" spans="1:3" x14ac:dyDescent="0.25">
      <c r="A3010" s="7" t="s">
        <v>1658</v>
      </c>
      <c r="B3010" s="8"/>
      <c r="C3010" s="8">
        <v>221</v>
      </c>
    </row>
    <row r="3011" spans="1:3" x14ac:dyDescent="0.25">
      <c r="A3011" s="7" t="s">
        <v>1372</v>
      </c>
      <c r="B3011" s="8"/>
      <c r="C3011" s="8">
        <v>70</v>
      </c>
    </row>
    <row r="3012" spans="1:3" x14ac:dyDescent="0.25">
      <c r="A3012" s="7" t="s">
        <v>407</v>
      </c>
      <c r="B3012" s="8"/>
      <c r="C3012" s="8">
        <v>35</v>
      </c>
    </row>
    <row r="3013" spans="1:3" x14ac:dyDescent="0.25">
      <c r="A3013" s="7" t="s">
        <v>1609</v>
      </c>
      <c r="B3013" s="8"/>
      <c r="C3013" s="8">
        <v>23</v>
      </c>
    </row>
    <row r="3014" spans="1:3" x14ac:dyDescent="0.25">
      <c r="A3014" s="7" t="s">
        <v>1287</v>
      </c>
      <c r="B3014" s="8"/>
      <c r="C3014" s="8">
        <v>20</v>
      </c>
    </row>
    <row r="3015" spans="1:3" x14ac:dyDescent="0.25">
      <c r="A3015" s="7" t="s">
        <v>485</v>
      </c>
      <c r="B3015" s="8">
        <v>11</v>
      </c>
      <c r="C3015" s="8"/>
    </row>
    <row r="3016" spans="1:3" x14ac:dyDescent="0.25">
      <c r="A3016" s="7" t="s">
        <v>2851</v>
      </c>
      <c r="B3016" s="8">
        <v>0</v>
      </c>
      <c r="C3016" s="8"/>
    </row>
    <row r="3017" spans="1:3" x14ac:dyDescent="0.25">
      <c r="A3017" s="7" t="s">
        <v>1412</v>
      </c>
      <c r="B3017" s="8">
        <v>3</v>
      </c>
      <c r="C3017" s="8"/>
    </row>
    <row r="3018" spans="1:3" x14ac:dyDescent="0.25">
      <c r="A3018" s="7" t="s">
        <v>3295</v>
      </c>
      <c r="B3018" s="8"/>
      <c r="C3018" s="8">
        <v>27</v>
      </c>
    </row>
    <row r="3019" spans="1:3" x14ac:dyDescent="0.25">
      <c r="A3019" s="7" t="s">
        <v>2911</v>
      </c>
      <c r="B3019" s="8">
        <v>14</v>
      </c>
      <c r="C3019" s="8"/>
    </row>
    <row r="3020" spans="1:3" x14ac:dyDescent="0.25">
      <c r="A3020" s="7" t="s">
        <v>3703</v>
      </c>
      <c r="B3020" s="8"/>
      <c r="C3020" s="8">
        <v>13</v>
      </c>
    </row>
    <row r="3021" spans="1:3" x14ac:dyDescent="0.25">
      <c r="A3021" s="7" t="s">
        <v>2225</v>
      </c>
      <c r="B3021" s="8"/>
      <c r="C3021" s="8">
        <v>296</v>
      </c>
    </row>
    <row r="3022" spans="1:3" x14ac:dyDescent="0.25">
      <c r="A3022" s="7" t="s">
        <v>1302</v>
      </c>
      <c r="B3022" s="8"/>
      <c r="C3022" s="8">
        <v>29</v>
      </c>
    </row>
    <row r="3023" spans="1:3" x14ac:dyDescent="0.25">
      <c r="A3023" s="7" t="s">
        <v>874</v>
      </c>
      <c r="B3023" s="8">
        <v>5</v>
      </c>
      <c r="C3023" s="8"/>
    </row>
    <row r="3024" spans="1:3" x14ac:dyDescent="0.25">
      <c r="A3024" s="7" t="s">
        <v>3291</v>
      </c>
      <c r="B3024" s="8"/>
      <c r="C3024" s="8">
        <v>14</v>
      </c>
    </row>
    <row r="3025" spans="1:3" x14ac:dyDescent="0.25">
      <c r="A3025" s="7" t="s">
        <v>3432</v>
      </c>
      <c r="B3025" s="8"/>
      <c r="C3025" s="8">
        <v>71</v>
      </c>
    </row>
    <row r="3026" spans="1:3" x14ac:dyDescent="0.25">
      <c r="A3026" s="7" t="s">
        <v>3071</v>
      </c>
      <c r="B3026" s="8">
        <v>117</v>
      </c>
      <c r="C3026" s="8"/>
    </row>
    <row r="3027" spans="1:3" x14ac:dyDescent="0.25">
      <c r="A3027" s="7" t="s">
        <v>214</v>
      </c>
      <c r="B3027" s="8">
        <v>1</v>
      </c>
      <c r="C3027" s="8"/>
    </row>
    <row r="3028" spans="1:3" x14ac:dyDescent="0.25">
      <c r="A3028" s="7" t="s">
        <v>2309</v>
      </c>
      <c r="B3028" s="8"/>
      <c r="C3028" s="8">
        <v>614</v>
      </c>
    </row>
    <row r="3029" spans="1:3" x14ac:dyDescent="0.25">
      <c r="A3029" s="7" t="s">
        <v>3098</v>
      </c>
      <c r="B3029" s="8">
        <v>27</v>
      </c>
      <c r="C3029" s="8"/>
    </row>
    <row r="3030" spans="1:3" x14ac:dyDescent="0.25">
      <c r="A3030" s="7" t="s">
        <v>2465</v>
      </c>
      <c r="B3030" s="8"/>
      <c r="C3030" s="8">
        <v>43</v>
      </c>
    </row>
    <row r="3031" spans="1:3" x14ac:dyDescent="0.25">
      <c r="A3031" s="7" t="s">
        <v>3424</v>
      </c>
      <c r="B3031" s="8"/>
      <c r="C3031" s="8">
        <v>104</v>
      </c>
    </row>
    <row r="3032" spans="1:3" x14ac:dyDescent="0.25">
      <c r="A3032" s="7" t="s">
        <v>3996</v>
      </c>
      <c r="B3032" s="8">
        <v>1</v>
      </c>
      <c r="C3032" s="8"/>
    </row>
    <row r="3033" spans="1:3" x14ac:dyDescent="0.25">
      <c r="A3033" s="7" t="s">
        <v>2899</v>
      </c>
      <c r="B3033" s="8">
        <v>0</v>
      </c>
      <c r="C3033" s="8"/>
    </row>
    <row r="3034" spans="1:3" x14ac:dyDescent="0.25">
      <c r="A3034" s="7" t="s">
        <v>3147</v>
      </c>
      <c r="B3034" s="8"/>
      <c r="C3034" s="8">
        <v>213</v>
      </c>
    </row>
    <row r="3035" spans="1:3" x14ac:dyDescent="0.25">
      <c r="A3035" s="7" t="s">
        <v>2802</v>
      </c>
      <c r="B3035" s="8"/>
      <c r="C3035" s="8">
        <v>90</v>
      </c>
    </row>
    <row r="3036" spans="1:3" x14ac:dyDescent="0.25">
      <c r="A3036" s="7" t="s">
        <v>267</v>
      </c>
      <c r="B3036" s="8"/>
      <c r="C3036" s="8">
        <v>36</v>
      </c>
    </row>
    <row r="3037" spans="1:3" x14ac:dyDescent="0.25">
      <c r="A3037" s="7" t="s">
        <v>3482</v>
      </c>
      <c r="B3037" s="8"/>
      <c r="C3037" s="8">
        <v>133</v>
      </c>
    </row>
    <row r="3038" spans="1:3" x14ac:dyDescent="0.25">
      <c r="A3038" s="7" t="s">
        <v>3567</v>
      </c>
      <c r="B3038" s="8"/>
      <c r="C3038" s="8">
        <v>19</v>
      </c>
    </row>
    <row r="3039" spans="1:3" x14ac:dyDescent="0.25">
      <c r="A3039" s="7" t="s">
        <v>3286</v>
      </c>
      <c r="B3039" s="8"/>
      <c r="C3039" s="8">
        <v>122</v>
      </c>
    </row>
    <row r="3040" spans="1:3" x14ac:dyDescent="0.25">
      <c r="A3040" s="7" t="s">
        <v>3171</v>
      </c>
      <c r="B3040" s="8"/>
      <c r="C3040" s="8">
        <v>117</v>
      </c>
    </row>
    <row r="3041" spans="1:3" x14ac:dyDescent="0.25">
      <c r="A3041" s="7" t="s">
        <v>2978</v>
      </c>
      <c r="B3041" s="8"/>
      <c r="C3041" s="8">
        <v>16</v>
      </c>
    </row>
    <row r="3042" spans="1:3" x14ac:dyDescent="0.25">
      <c r="A3042" s="7" t="s">
        <v>1922</v>
      </c>
      <c r="B3042" s="8"/>
      <c r="C3042" s="8">
        <v>38</v>
      </c>
    </row>
    <row r="3043" spans="1:3" x14ac:dyDescent="0.25">
      <c r="A3043" s="7" t="s">
        <v>989</v>
      </c>
      <c r="B3043" s="8">
        <v>0</v>
      </c>
      <c r="C3043" s="8"/>
    </row>
    <row r="3044" spans="1:3" x14ac:dyDescent="0.25">
      <c r="A3044" s="7" t="s">
        <v>1622</v>
      </c>
      <c r="B3044" s="8"/>
      <c r="C3044" s="8">
        <v>37</v>
      </c>
    </row>
    <row r="3045" spans="1:3" x14ac:dyDescent="0.25">
      <c r="A3045" s="7" t="s">
        <v>2441</v>
      </c>
      <c r="B3045" s="8">
        <v>2</v>
      </c>
      <c r="C3045" s="8"/>
    </row>
    <row r="3046" spans="1:3" x14ac:dyDescent="0.25">
      <c r="A3046" s="7" t="s">
        <v>962</v>
      </c>
      <c r="B3046" s="8">
        <v>110</v>
      </c>
      <c r="C3046" s="8"/>
    </row>
    <row r="3047" spans="1:3" x14ac:dyDescent="0.25">
      <c r="A3047" s="7" t="s">
        <v>1266</v>
      </c>
      <c r="B3047" s="8"/>
      <c r="C3047" s="8">
        <v>66</v>
      </c>
    </row>
    <row r="3048" spans="1:3" x14ac:dyDescent="0.25">
      <c r="A3048" s="7" t="s">
        <v>1739</v>
      </c>
      <c r="B3048" s="8">
        <v>1</v>
      </c>
      <c r="C3048" s="8"/>
    </row>
    <row r="3049" spans="1:3" x14ac:dyDescent="0.25">
      <c r="A3049" s="7" t="s">
        <v>2947</v>
      </c>
      <c r="B3049" s="8">
        <v>13</v>
      </c>
      <c r="C3049" s="8"/>
    </row>
    <row r="3050" spans="1:3" x14ac:dyDescent="0.25">
      <c r="A3050" s="7" t="s">
        <v>1383</v>
      </c>
      <c r="B3050" s="8"/>
      <c r="C3050" s="8">
        <v>148</v>
      </c>
    </row>
    <row r="3051" spans="1:3" x14ac:dyDescent="0.25">
      <c r="A3051" s="7" t="s">
        <v>3609</v>
      </c>
      <c r="B3051" s="8"/>
      <c r="C3051" s="8">
        <v>31</v>
      </c>
    </row>
    <row r="3052" spans="1:3" x14ac:dyDescent="0.25">
      <c r="A3052" s="7" t="s">
        <v>1150</v>
      </c>
      <c r="B3052" s="8">
        <v>2</v>
      </c>
      <c r="C3052" s="8"/>
    </row>
    <row r="3053" spans="1:3" x14ac:dyDescent="0.25">
      <c r="A3053" s="7" t="s">
        <v>3594</v>
      </c>
      <c r="B3053" s="8"/>
      <c r="C3053" s="8">
        <v>62</v>
      </c>
    </row>
    <row r="3054" spans="1:3" x14ac:dyDescent="0.25">
      <c r="A3054" s="7" t="s">
        <v>2539</v>
      </c>
      <c r="B3054" s="8"/>
      <c r="C3054" s="8">
        <v>59</v>
      </c>
    </row>
    <row r="3055" spans="1:3" x14ac:dyDescent="0.25">
      <c r="A3055" s="7" t="s">
        <v>390</v>
      </c>
      <c r="B3055" s="8"/>
      <c r="C3055" s="8">
        <v>1510</v>
      </c>
    </row>
    <row r="3056" spans="1:3" x14ac:dyDescent="0.25">
      <c r="A3056" s="7" t="s">
        <v>304</v>
      </c>
      <c r="B3056" s="8"/>
      <c r="C3056" s="8">
        <v>82</v>
      </c>
    </row>
    <row r="3057" spans="1:3" x14ac:dyDescent="0.25">
      <c r="A3057" s="7" t="s">
        <v>463</v>
      </c>
      <c r="B3057" s="8">
        <v>0</v>
      </c>
      <c r="C3057" s="8"/>
    </row>
    <row r="3058" spans="1:3" x14ac:dyDescent="0.25">
      <c r="A3058" s="7" t="s">
        <v>1926</v>
      </c>
      <c r="B3058" s="8"/>
      <c r="C3058" s="8">
        <v>52</v>
      </c>
    </row>
    <row r="3059" spans="1:3" x14ac:dyDescent="0.25">
      <c r="A3059" s="7" t="s">
        <v>4070</v>
      </c>
      <c r="B3059" s="8">
        <v>21</v>
      </c>
      <c r="C3059" s="8"/>
    </row>
    <row r="3060" spans="1:3" x14ac:dyDescent="0.25">
      <c r="A3060" s="7" t="s">
        <v>3374</v>
      </c>
      <c r="B3060" s="8"/>
      <c r="C3060" s="8">
        <v>17</v>
      </c>
    </row>
    <row r="3061" spans="1:3" x14ac:dyDescent="0.25">
      <c r="A3061" s="7" t="s">
        <v>1744</v>
      </c>
      <c r="B3061" s="8"/>
      <c r="C3061" s="8">
        <v>67</v>
      </c>
    </row>
    <row r="3062" spans="1:3" x14ac:dyDescent="0.25">
      <c r="A3062" s="7" t="s">
        <v>456</v>
      </c>
      <c r="B3062" s="8">
        <v>2</v>
      </c>
      <c r="C3062" s="8"/>
    </row>
    <row r="3063" spans="1:3" x14ac:dyDescent="0.25">
      <c r="A3063" s="7" t="s">
        <v>430</v>
      </c>
      <c r="B3063" s="8">
        <v>0</v>
      </c>
      <c r="C3063" s="8"/>
    </row>
    <row r="3064" spans="1:3" x14ac:dyDescent="0.25">
      <c r="A3064" s="7" t="s">
        <v>2251</v>
      </c>
      <c r="B3064" s="8"/>
      <c r="C3064" s="8">
        <v>571</v>
      </c>
    </row>
    <row r="3065" spans="1:3" x14ac:dyDescent="0.25">
      <c r="A3065" s="7" t="s">
        <v>3741</v>
      </c>
      <c r="B3065" s="8">
        <v>0</v>
      </c>
      <c r="C3065" s="8"/>
    </row>
    <row r="3066" spans="1:3" x14ac:dyDescent="0.25">
      <c r="A3066" s="7" t="s">
        <v>452</v>
      </c>
      <c r="B3066" s="8">
        <v>0</v>
      </c>
      <c r="C3066" s="8"/>
    </row>
    <row r="3067" spans="1:3" x14ac:dyDescent="0.25">
      <c r="A3067" s="7" t="s">
        <v>266</v>
      </c>
      <c r="B3067" s="8"/>
      <c r="C3067" s="8">
        <v>58</v>
      </c>
    </row>
    <row r="3068" spans="1:3" x14ac:dyDescent="0.25">
      <c r="A3068" s="7" t="s">
        <v>1434</v>
      </c>
      <c r="B3068" s="8">
        <v>10</v>
      </c>
      <c r="C3068" s="8"/>
    </row>
    <row r="3069" spans="1:3" x14ac:dyDescent="0.25">
      <c r="A3069" s="7" t="s">
        <v>2767</v>
      </c>
      <c r="B3069" s="8">
        <v>3</v>
      </c>
      <c r="C3069" s="8"/>
    </row>
    <row r="3070" spans="1:3" x14ac:dyDescent="0.25">
      <c r="A3070" s="7" t="s">
        <v>3343</v>
      </c>
      <c r="B3070" s="8"/>
      <c r="C3070" s="8">
        <v>23</v>
      </c>
    </row>
    <row r="3071" spans="1:3" x14ac:dyDescent="0.25">
      <c r="A3071" s="7" t="s">
        <v>1996</v>
      </c>
      <c r="B3071" s="8">
        <v>3</v>
      </c>
      <c r="C3071" s="8"/>
    </row>
    <row r="3072" spans="1:3" x14ac:dyDescent="0.25">
      <c r="A3072" s="7" t="s">
        <v>3499</v>
      </c>
      <c r="B3072" s="8"/>
      <c r="C3072" s="8">
        <v>42</v>
      </c>
    </row>
    <row r="3073" spans="1:3" x14ac:dyDescent="0.25">
      <c r="A3073" s="7" t="s">
        <v>3589</v>
      </c>
      <c r="B3073" s="8"/>
      <c r="C3073" s="8">
        <v>73</v>
      </c>
    </row>
    <row r="3074" spans="1:3" x14ac:dyDescent="0.25">
      <c r="A3074" s="7" t="s">
        <v>2990</v>
      </c>
      <c r="B3074" s="8"/>
      <c r="C3074" s="8">
        <v>27</v>
      </c>
    </row>
    <row r="3075" spans="1:3" x14ac:dyDescent="0.25">
      <c r="A3075" s="7" t="s">
        <v>179</v>
      </c>
      <c r="B3075" s="8">
        <v>7</v>
      </c>
      <c r="C3075" s="8"/>
    </row>
    <row r="3076" spans="1:3" x14ac:dyDescent="0.25">
      <c r="A3076" s="7" t="s">
        <v>2793</v>
      </c>
      <c r="B3076" s="8"/>
      <c r="C3076" s="8">
        <v>73</v>
      </c>
    </row>
    <row r="3077" spans="1:3" x14ac:dyDescent="0.25">
      <c r="A3077" s="7" t="s">
        <v>1031</v>
      </c>
      <c r="B3077" s="8"/>
      <c r="C3077" s="8">
        <v>159</v>
      </c>
    </row>
    <row r="3078" spans="1:3" x14ac:dyDescent="0.25">
      <c r="A3078" s="7" t="s">
        <v>3246</v>
      </c>
      <c r="B3078" s="8"/>
      <c r="C3078" s="8">
        <v>193</v>
      </c>
    </row>
    <row r="3079" spans="1:3" x14ac:dyDescent="0.25">
      <c r="A3079" s="7" t="s">
        <v>3947</v>
      </c>
      <c r="B3079" s="8">
        <v>1</v>
      </c>
      <c r="C3079" s="8"/>
    </row>
    <row r="3080" spans="1:3" x14ac:dyDescent="0.25">
      <c r="A3080" s="7" t="s">
        <v>3910</v>
      </c>
      <c r="B3080" s="8">
        <v>7</v>
      </c>
      <c r="C3080" s="8"/>
    </row>
    <row r="3081" spans="1:3" x14ac:dyDescent="0.25">
      <c r="A3081" s="7" t="s">
        <v>1494</v>
      </c>
      <c r="B3081" s="8">
        <v>0</v>
      </c>
      <c r="C3081" s="8"/>
    </row>
    <row r="3082" spans="1:3" x14ac:dyDescent="0.25">
      <c r="A3082" s="7" t="s">
        <v>1676</v>
      </c>
      <c r="B3082" s="8"/>
      <c r="C3082" s="8">
        <v>34</v>
      </c>
    </row>
    <row r="3083" spans="1:3" x14ac:dyDescent="0.25">
      <c r="A3083" s="7" t="s">
        <v>495</v>
      </c>
      <c r="B3083" s="8">
        <v>3</v>
      </c>
      <c r="C3083" s="8"/>
    </row>
    <row r="3084" spans="1:3" x14ac:dyDescent="0.25">
      <c r="A3084" s="7" t="s">
        <v>4089</v>
      </c>
      <c r="B3084" s="8">
        <v>4</v>
      </c>
      <c r="C3084" s="8"/>
    </row>
    <row r="3085" spans="1:3" x14ac:dyDescent="0.25">
      <c r="A3085" s="7" t="s">
        <v>1493</v>
      </c>
      <c r="B3085" s="8">
        <v>2</v>
      </c>
      <c r="C3085" s="8"/>
    </row>
    <row r="3086" spans="1:3" x14ac:dyDescent="0.25">
      <c r="A3086" s="7" t="s">
        <v>490</v>
      </c>
      <c r="B3086" s="8">
        <v>3</v>
      </c>
      <c r="C3086" s="8"/>
    </row>
    <row r="3087" spans="1:3" x14ac:dyDescent="0.25">
      <c r="A3087" s="7" t="s">
        <v>2103</v>
      </c>
      <c r="B3087" s="8"/>
      <c r="C3087" s="8">
        <v>38</v>
      </c>
    </row>
    <row r="3088" spans="1:3" x14ac:dyDescent="0.25">
      <c r="A3088" s="7" t="s">
        <v>3852</v>
      </c>
      <c r="B3088" s="8">
        <v>1</v>
      </c>
      <c r="C3088" s="8"/>
    </row>
    <row r="3089" spans="1:3" x14ac:dyDescent="0.25">
      <c r="A3089" s="7" t="s">
        <v>3383</v>
      </c>
      <c r="B3089" s="8"/>
      <c r="C3089" s="8">
        <v>64</v>
      </c>
    </row>
    <row r="3090" spans="1:3" x14ac:dyDescent="0.25">
      <c r="A3090" s="7" t="s">
        <v>406</v>
      </c>
      <c r="B3090" s="8"/>
      <c r="C3090" s="8">
        <v>55</v>
      </c>
    </row>
    <row r="3091" spans="1:3" x14ac:dyDescent="0.25">
      <c r="A3091" s="7" t="s">
        <v>1716</v>
      </c>
      <c r="B3091" s="8">
        <v>2</v>
      </c>
      <c r="C3091" s="8"/>
    </row>
    <row r="3092" spans="1:3" x14ac:dyDescent="0.25">
      <c r="A3092" s="7" t="s">
        <v>1754</v>
      </c>
      <c r="B3092" s="8"/>
      <c r="C3092" s="8">
        <v>35</v>
      </c>
    </row>
    <row r="3093" spans="1:3" x14ac:dyDescent="0.25">
      <c r="A3093" s="7" t="s">
        <v>3692</v>
      </c>
      <c r="B3093" s="8"/>
      <c r="C3093" s="8">
        <v>33</v>
      </c>
    </row>
    <row r="3094" spans="1:3" x14ac:dyDescent="0.25">
      <c r="A3094" s="7" t="s">
        <v>3221</v>
      </c>
      <c r="B3094" s="8"/>
      <c r="C3094" s="8">
        <v>113</v>
      </c>
    </row>
    <row r="3095" spans="1:3" x14ac:dyDescent="0.25">
      <c r="A3095" s="7" t="s">
        <v>1433</v>
      </c>
      <c r="B3095" s="8">
        <v>0</v>
      </c>
      <c r="C3095" s="8"/>
    </row>
    <row r="3096" spans="1:3" x14ac:dyDescent="0.25">
      <c r="A3096" s="7" t="s">
        <v>3564</v>
      </c>
      <c r="B3096" s="8"/>
      <c r="C3096" s="8">
        <v>12</v>
      </c>
    </row>
    <row r="3097" spans="1:3" x14ac:dyDescent="0.25">
      <c r="A3097" s="7" t="s">
        <v>4041</v>
      </c>
      <c r="B3097" s="8">
        <v>1</v>
      </c>
      <c r="C3097" s="8"/>
    </row>
    <row r="3098" spans="1:3" x14ac:dyDescent="0.25">
      <c r="A3098" s="7" t="s">
        <v>991</v>
      </c>
      <c r="B3098" s="8">
        <v>2</v>
      </c>
      <c r="C3098" s="8"/>
    </row>
    <row r="3099" spans="1:3" x14ac:dyDescent="0.25">
      <c r="A3099" s="7" t="s">
        <v>4045</v>
      </c>
      <c r="B3099" s="8">
        <v>1</v>
      </c>
      <c r="C3099" s="8"/>
    </row>
    <row r="3100" spans="1:3" x14ac:dyDescent="0.25">
      <c r="A3100" s="7" t="s">
        <v>2338</v>
      </c>
      <c r="B3100" s="8"/>
      <c r="C3100" s="8">
        <v>179</v>
      </c>
    </row>
    <row r="3101" spans="1:3" x14ac:dyDescent="0.25">
      <c r="A3101" s="7" t="s">
        <v>3275</v>
      </c>
      <c r="B3101" s="8"/>
      <c r="C3101" s="8">
        <v>12</v>
      </c>
    </row>
    <row r="3102" spans="1:3" x14ac:dyDescent="0.25">
      <c r="A3102" s="7" t="s">
        <v>2056</v>
      </c>
      <c r="B3102" s="8"/>
      <c r="C3102" s="8">
        <v>101</v>
      </c>
    </row>
    <row r="3103" spans="1:3" x14ac:dyDescent="0.25">
      <c r="A3103" s="7" t="s">
        <v>3798</v>
      </c>
      <c r="B3103" s="8">
        <v>9</v>
      </c>
      <c r="C3103" s="8"/>
    </row>
    <row r="3104" spans="1:3" x14ac:dyDescent="0.25">
      <c r="A3104" s="7" t="s">
        <v>189</v>
      </c>
      <c r="B3104" s="8">
        <v>5</v>
      </c>
      <c r="C3104" s="8"/>
    </row>
    <row r="3105" spans="1:3" x14ac:dyDescent="0.25">
      <c r="A3105" s="7" t="s">
        <v>3456</v>
      </c>
      <c r="B3105" s="8"/>
      <c r="C3105" s="8">
        <v>55</v>
      </c>
    </row>
    <row r="3106" spans="1:3" x14ac:dyDescent="0.25">
      <c r="A3106" s="7" t="s">
        <v>3243</v>
      </c>
      <c r="B3106" s="8"/>
      <c r="C3106" s="8">
        <v>71</v>
      </c>
    </row>
    <row r="3107" spans="1:3" x14ac:dyDescent="0.25">
      <c r="A3107" s="7" t="s">
        <v>3712</v>
      </c>
      <c r="B3107" s="8"/>
      <c r="C3107" s="8">
        <v>27</v>
      </c>
    </row>
    <row r="3108" spans="1:3" x14ac:dyDescent="0.25">
      <c r="A3108" s="7" t="s">
        <v>236</v>
      </c>
      <c r="B3108" s="8">
        <v>5</v>
      </c>
      <c r="C3108" s="8"/>
    </row>
    <row r="3109" spans="1:3" x14ac:dyDescent="0.25">
      <c r="A3109" s="7" t="s">
        <v>3618</v>
      </c>
      <c r="B3109" s="8"/>
      <c r="C3109" s="8">
        <v>197</v>
      </c>
    </row>
    <row r="3110" spans="1:3" x14ac:dyDescent="0.25">
      <c r="A3110" s="7" t="s">
        <v>3310</v>
      </c>
      <c r="B3110" s="8"/>
      <c r="C3110" s="8">
        <v>31</v>
      </c>
    </row>
    <row r="3111" spans="1:3" x14ac:dyDescent="0.25">
      <c r="A3111" s="7" t="s">
        <v>3739</v>
      </c>
      <c r="B3111" s="8">
        <v>4</v>
      </c>
      <c r="C3111" s="8"/>
    </row>
    <row r="3112" spans="1:3" x14ac:dyDescent="0.25">
      <c r="A3112" s="7" t="s">
        <v>31</v>
      </c>
      <c r="B3112" s="8"/>
      <c r="C3112" s="8">
        <v>117</v>
      </c>
    </row>
    <row r="3113" spans="1:3" x14ac:dyDescent="0.25">
      <c r="A3113" s="7" t="s">
        <v>923</v>
      </c>
      <c r="B3113" s="8">
        <v>30</v>
      </c>
      <c r="C3113" s="8"/>
    </row>
    <row r="3114" spans="1:3" x14ac:dyDescent="0.25">
      <c r="A3114" s="7" t="s">
        <v>2856</v>
      </c>
      <c r="B3114" s="8">
        <v>6</v>
      </c>
      <c r="C3114" s="8"/>
    </row>
    <row r="3115" spans="1:3" x14ac:dyDescent="0.25">
      <c r="A3115" s="7" t="s">
        <v>39</v>
      </c>
      <c r="B3115" s="8"/>
      <c r="C3115" s="8">
        <v>253</v>
      </c>
    </row>
    <row r="3116" spans="1:3" x14ac:dyDescent="0.25">
      <c r="A3116" s="7" t="s">
        <v>3305</v>
      </c>
      <c r="B3116" s="8"/>
      <c r="C3116" s="8">
        <v>20</v>
      </c>
    </row>
    <row r="3117" spans="1:3" x14ac:dyDescent="0.25">
      <c r="A3117" s="7" t="s">
        <v>1108</v>
      </c>
      <c r="B3117" s="8">
        <v>0</v>
      </c>
      <c r="C3117" s="8"/>
    </row>
    <row r="3118" spans="1:3" x14ac:dyDescent="0.25">
      <c r="A3118" s="7" t="s">
        <v>3175</v>
      </c>
      <c r="B3118" s="8"/>
      <c r="C3118" s="8">
        <v>60</v>
      </c>
    </row>
    <row r="3119" spans="1:3" x14ac:dyDescent="0.25">
      <c r="A3119" s="7" t="s">
        <v>3576</v>
      </c>
      <c r="B3119" s="8"/>
      <c r="C3119" s="8">
        <v>27</v>
      </c>
    </row>
    <row r="3120" spans="1:3" x14ac:dyDescent="0.25">
      <c r="A3120" s="7" t="s">
        <v>1025</v>
      </c>
      <c r="B3120" s="8"/>
      <c r="C3120" s="8">
        <v>61</v>
      </c>
    </row>
    <row r="3121" spans="1:3" x14ac:dyDescent="0.25">
      <c r="A3121" s="7" t="s">
        <v>263</v>
      </c>
      <c r="B3121" s="8"/>
      <c r="C3121" s="8">
        <v>145</v>
      </c>
    </row>
    <row r="3122" spans="1:3" x14ac:dyDescent="0.25">
      <c r="A3122" s="7" t="s">
        <v>3338</v>
      </c>
      <c r="B3122" s="8"/>
      <c r="C3122" s="8">
        <v>112</v>
      </c>
    </row>
    <row r="3123" spans="1:3" x14ac:dyDescent="0.25">
      <c r="A3123" s="7" t="s">
        <v>1936</v>
      </c>
      <c r="B3123" s="8"/>
      <c r="C3123" s="8">
        <v>50</v>
      </c>
    </row>
    <row r="3124" spans="1:3" x14ac:dyDescent="0.25">
      <c r="A3124" s="7" t="s">
        <v>4036</v>
      </c>
      <c r="B3124" s="8">
        <v>2</v>
      </c>
      <c r="C3124" s="8"/>
    </row>
    <row r="3125" spans="1:3" x14ac:dyDescent="0.25">
      <c r="A3125" s="7" t="s">
        <v>3766</v>
      </c>
      <c r="B3125" s="8"/>
      <c r="C3125" s="8">
        <v>15</v>
      </c>
    </row>
    <row r="3126" spans="1:3" x14ac:dyDescent="0.25">
      <c r="A3126" s="7" t="s">
        <v>3207</v>
      </c>
      <c r="B3126" s="8">
        <v>36</v>
      </c>
      <c r="C3126" s="8"/>
    </row>
    <row r="3127" spans="1:3" x14ac:dyDescent="0.25">
      <c r="A3127" s="7" t="s">
        <v>4024</v>
      </c>
      <c r="B3127" s="8">
        <v>11</v>
      </c>
      <c r="C3127" s="8"/>
    </row>
    <row r="3128" spans="1:3" x14ac:dyDescent="0.25">
      <c r="A3128" s="7" t="s">
        <v>449</v>
      </c>
      <c r="B3128" s="8">
        <v>4</v>
      </c>
      <c r="C3128" s="8"/>
    </row>
    <row r="3129" spans="1:3" x14ac:dyDescent="0.25">
      <c r="A3129" s="7" t="s">
        <v>405</v>
      </c>
      <c r="B3129" s="8"/>
      <c r="C3129" s="8">
        <v>271</v>
      </c>
    </row>
    <row r="3130" spans="1:3" x14ac:dyDescent="0.25">
      <c r="A3130" s="7" t="s">
        <v>467</v>
      </c>
      <c r="B3130" s="8">
        <v>5</v>
      </c>
      <c r="C3130" s="8"/>
    </row>
    <row r="3131" spans="1:3" x14ac:dyDescent="0.25">
      <c r="A3131" s="7" t="s">
        <v>2179</v>
      </c>
      <c r="B3131" s="8"/>
      <c r="C3131" s="8">
        <v>859</v>
      </c>
    </row>
    <row r="3132" spans="1:3" x14ac:dyDescent="0.25">
      <c r="A3132" s="7" t="s">
        <v>486</v>
      </c>
      <c r="B3132" s="8">
        <v>125</v>
      </c>
      <c r="C3132" s="8"/>
    </row>
    <row r="3133" spans="1:3" x14ac:dyDescent="0.25">
      <c r="A3133" s="7" t="s">
        <v>2466</v>
      </c>
      <c r="B3133" s="8"/>
      <c r="C3133" s="8">
        <v>48</v>
      </c>
    </row>
    <row r="3134" spans="1:3" x14ac:dyDescent="0.25">
      <c r="A3134" s="7" t="s">
        <v>38</v>
      </c>
      <c r="B3134" s="8"/>
      <c r="C3134" s="8">
        <v>44</v>
      </c>
    </row>
    <row r="3135" spans="1:3" x14ac:dyDescent="0.25">
      <c r="A3135" s="7" t="s">
        <v>335</v>
      </c>
      <c r="B3135" s="8"/>
      <c r="C3135" s="8">
        <v>69</v>
      </c>
    </row>
    <row r="3136" spans="1:3" x14ac:dyDescent="0.25">
      <c r="A3136" s="7" t="s">
        <v>3075</v>
      </c>
      <c r="B3136" s="8">
        <v>20</v>
      </c>
      <c r="C3136" s="8"/>
    </row>
    <row r="3137" spans="1:3" x14ac:dyDescent="0.25">
      <c r="A3137" s="7" t="s">
        <v>2884</v>
      </c>
      <c r="B3137" s="8">
        <v>4</v>
      </c>
      <c r="C3137" s="8"/>
    </row>
    <row r="3138" spans="1:3" x14ac:dyDescent="0.25">
      <c r="A3138" s="7" t="s">
        <v>1470</v>
      </c>
      <c r="B3138" s="8"/>
      <c r="C3138" s="8">
        <v>321</v>
      </c>
    </row>
    <row r="3139" spans="1:3" x14ac:dyDescent="0.25">
      <c r="A3139" s="7" t="s">
        <v>863</v>
      </c>
      <c r="B3139" s="8">
        <v>4</v>
      </c>
      <c r="C3139" s="8"/>
    </row>
    <row r="3140" spans="1:3" x14ac:dyDescent="0.25">
      <c r="A3140" s="7" t="s">
        <v>1600</v>
      </c>
      <c r="B3140" s="8">
        <v>0</v>
      </c>
      <c r="C3140" s="8"/>
    </row>
    <row r="3141" spans="1:3" x14ac:dyDescent="0.25">
      <c r="A3141" s="7" t="s">
        <v>1473</v>
      </c>
      <c r="B3141" s="8"/>
      <c r="C3141" s="8">
        <v>336</v>
      </c>
    </row>
    <row r="3142" spans="1:3" x14ac:dyDescent="0.25">
      <c r="A3142" s="7" t="s">
        <v>4031</v>
      </c>
      <c r="B3142" s="8">
        <v>25</v>
      </c>
      <c r="C3142" s="8"/>
    </row>
    <row r="3143" spans="1:3" x14ac:dyDescent="0.25">
      <c r="A3143" s="7" t="s">
        <v>3584</v>
      </c>
      <c r="B3143" s="8"/>
      <c r="C3143" s="8">
        <v>23</v>
      </c>
    </row>
    <row r="3144" spans="1:3" x14ac:dyDescent="0.25">
      <c r="A3144" s="7" t="s">
        <v>410</v>
      </c>
      <c r="B3144" s="8"/>
      <c r="C3144" s="8">
        <v>15</v>
      </c>
    </row>
    <row r="3145" spans="1:3" x14ac:dyDescent="0.25">
      <c r="A3145" s="7" t="s">
        <v>3799</v>
      </c>
      <c r="B3145" s="8">
        <v>0</v>
      </c>
      <c r="C3145" s="8"/>
    </row>
    <row r="3146" spans="1:3" x14ac:dyDescent="0.25">
      <c r="A3146" s="7" t="s">
        <v>52</v>
      </c>
      <c r="B3146" s="8"/>
      <c r="C3146" s="8">
        <v>22</v>
      </c>
    </row>
    <row r="3147" spans="1:3" x14ac:dyDescent="0.25">
      <c r="A3147" s="7" t="s">
        <v>2904</v>
      </c>
      <c r="B3147" s="8">
        <v>4</v>
      </c>
      <c r="C3147" s="8"/>
    </row>
    <row r="3148" spans="1:3" x14ac:dyDescent="0.25">
      <c r="A3148" s="7" t="s">
        <v>2427</v>
      </c>
      <c r="B3148" s="8">
        <v>0</v>
      </c>
      <c r="C3148" s="8"/>
    </row>
    <row r="3149" spans="1:3" x14ac:dyDescent="0.25">
      <c r="A3149" s="7" t="s">
        <v>3569</v>
      </c>
      <c r="B3149" s="8"/>
      <c r="C3149" s="8">
        <v>26</v>
      </c>
    </row>
    <row r="3150" spans="1:3" x14ac:dyDescent="0.25">
      <c r="A3150" s="7" t="s">
        <v>941</v>
      </c>
      <c r="B3150" s="8">
        <v>14</v>
      </c>
      <c r="C3150" s="8"/>
    </row>
    <row r="3151" spans="1:3" x14ac:dyDescent="0.25">
      <c r="A3151" s="7" t="s">
        <v>3921</v>
      </c>
      <c r="B3151" s="8">
        <v>40</v>
      </c>
      <c r="C3151" s="8"/>
    </row>
    <row r="3152" spans="1:3" x14ac:dyDescent="0.25">
      <c r="A3152" s="7" t="s">
        <v>3299</v>
      </c>
      <c r="B3152" s="8"/>
      <c r="C3152" s="8">
        <v>63</v>
      </c>
    </row>
    <row r="3153" spans="1:3" x14ac:dyDescent="0.25">
      <c r="A3153" s="7" t="s">
        <v>730</v>
      </c>
      <c r="B3153" s="8"/>
      <c r="C3153" s="8">
        <v>120</v>
      </c>
    </row>
    <row r="3154" spans="1:3" x14ac:dyDescent="0.25">
      <c r="A3154" s="7" t="s">
        <v>3392</v>
      </c>
      <c r="B3154" s="8"/>
      <c r="C3154" s="8">
        <v>44</v>
      </c>
    </row>
    <row r="3155" spans="1:3" x14ac:dyDescent="0.25">
      <c r="A3155" s="7" t="s">
        <v>3491</v>
      </c>
      <c r="B3155" s="8"/>
      <c r="C3155" s="8">
        <v>35</v>
      </c>
    </row>
    <row r="3156" spans="1:3" x14ac:dyDescent="0.25">
      <c r="A3156" s="7" t="s">
        <v>274</v>
      </c>
      <c r="B3156" s="8"/>
      <c r="C3156" s="8">
        <v>118</v>
      </c>
    </row>
    <row r="3157" spans="1:3" x14ac:dyDescent="0.25">
      <c r="A3157" s="7" t="s">
        <v>216</v>
      </c>
      <c r="B3157" s="8">
        <v>1</v>
      </c>
      <c r="C3157" s="8"/>
    </row>
    <row r="3158" spans="1:3" x14ac:dyDescent="0.25">
      <c r="A3158" s="7" t="s">
        <v>3515</v>
      </c>
      <c r="B3158" s="8"/>
      <c r="C3158" s="8">
        <v>11</v>
      </c>
    </row>
    <row r="3159" spans="1:3" x14ac:dyDescent="0.25">
      <c r="A3159" s="7" t="s">
        <v>4026</v>
      </c>
      <c r="B3159" s="8">
        <v>6</v>
      </c>
      <c r="C3159" s="8"/>
    </row>
    <row r="3160" spans="1:3" x14ac:dyDescent="0.25">
      <c r="A3160" s="7" t="s">
        <v>1359</v>
      </c>
      <c r="B3160" s="8"/>
      <c r="C3160" s="8">
        <v>49</v>
      </c>
    </row>
    <row r="3161" spans="1:3" x14ac:dyDescent="0.25">
      <c r="A3161" s="7" t="s">
        <v>1603</v>
      </c>
      <c r="B3161" s="8"/>
      <c r="C3161" s="8">
        <v>32</v>
      </c>
    </row>
    <row r="3162" spans="1:3" x14ac:dyDescent="0.25">
      <c r="A3162" s="7" t="s">
        <v>272</v>
      </c>
      <c r="B3162" s="8"/>
      <c r="C3162" s="8">
        <v>287</v>
      </c>
    </row>
    <row r="3163" spans="1:3" x14ac:dyDescent="0.25">
      <c r="A3163" s="7" t="s">
        <v>1172</v>
      </c>
      <c r="B3163" s="8">
        <v>1</v>
      </c>
      <c r="C3163" s="8"/>
    </row>
    <row r="3164" spans="1:3" x14ac:dyDescent="0.25">
      <c r="A3164" s="7" t="s">
        <v>3808</v>
      </c>
      <c r="B3164" s="8"/>
      <c r="C3164" s="8">
        <v>19</v>
      </c>
    </row>
    <row r="3165" spans="1:3" x14ac:dyDescent="0.25">
      <c r="A3165" s="7" t="s">
        <v>4018</v>
      </c>
      <c r="B3165" s="8">
        <v>197</v>
      </c>
      <c r="C3165" s="8"/>
    </row>
    <row r="3166" spans="1:3" x14ac:dyDescent="0.25">
      <c r="A3166" s="7" t="s">
        <v>3251</v>
      </c>
      <c r="B3166" s="8"/>
      <c r="C3166" s="8">
        <v>20</v>
      </c>
    </row>
    <row r="3167" spans="1:3" x14ac:dyDescent="0.25">
      <c r="A3167" s="7" t="s">
        <v>2734</v>
      </c>
      <c r="B3167" s="8"/>
      <c r="C3167" s="8">
        <v>163</v>
      </c>
    </row>
    <row r="3168" spans="1:3" x14ac:dyDescent="0.25">
      <c r="A3168" s="7" t="s">
        <v>809</v>
      </c>
      <c r="B3168" s="8"/>
      <c r="C3168" s="8">
        <v>43</v>
      </c>
    </row>
    <row r="3169" spans="1:3" x14ac:dyDescent="0.25">
      <c r="A3169" s="7" t="s">
        <v>2696</v>
      </c>
      <c r="B3169" s="8">
        <v>38</v>
      </c>
      <c r="C3169" s="8"/>
    </row>
    <row r="3170" spans="1:3" x14ac:dyDescent="0.25">
      <c r="A3170" s="7" t="s">
        <v>2549</v>
      </c>
      <c r="B3170" s="8"/>
      <c r="C3170" s="8">
        <v>37</v>
      </c>
    </row>
    <row r="3171" spans="1:3" x14ac:dyDescent="0.25">
      <c r="A3171" s="7" t="s">
        <v>4055</v>
      </c>
      <c r="B3171" s="8">
        <v>7</v>
      </c>
      <c r="C3171" s="8"/>
    </row>
    <row r="3172" spans="1:3" x14ac:dyDescent="0.25">
      <c r="A3172" s="7" t="s">
        <v>2662</v>
      </c>
      <c r="B3172" s="8"/>
      <c r="C3172" s="8">
        <v>80</v>
      </c>
    </row>
    <row r="3173" spans="1:3" x14ac:dyDescent="0.25">
      <c r="A3173" s="7" t="s">
        <v>4028</v>
      </c>
      <c r="B3173" s="8">
        <v>7</v>
      </c>
      <c r="C3173" s="8"/>
    </row>
    <row r="3174" spans="1:3" x14ac:dyDescent="0.25">
      <c r="A3174" s="7" t="s">
        <v>422</v>
      </c>
      <c r="B3174" s="8">
        <v>6</v>
      </c>
      <c r="C3174" s="8"/>
    </row>
    <row r="3175" spans="1:3" x14ac:dyDescent="0.25">
      <c r="A3175" s="7" t="s">
        <v>3165</v>
      </c>
      <c r="B3175" s="8"/>
      <c r="C3175" s="8">
        <v>21</v>
      </c>
    </row>
    <row r="3176" spans="1:3" x14ac:dyDescent="0.25">
      <c r="A3176" s="7" t="s">
        <v>1104</v>
      </c>
      <c r="B3176" s="8">
        <v>15</v>
      </c>
      <c r="C3176" s="8"/>
    </row>
    <row r="3177" spans="1:3" x14ac:dyDescent="0.25">
      <c r="A3177" s="7" t="s">
        <v>689</v>
      </c>
      <c r="B3177" s="8">
        <v>36</v>
      </c>
      <c r="C3177" s="8"/>
    </row>
    <row r="3178" spans="1:3" x14ac:dyDescent="0.25">
      <c r="A3178" s="7" t="s">
        <v>2756</v>
      </c>
      <c r="B3178" s="8">
        <v>33</v>
      </c>
      <c r="C3178" s="8"/>
    </row>
    <row r="3179" spans="1:3" x14ac:dyDescent="0.25">
      <c r="A3179" s="7" t="s">
        <v>2605</v>
      </c>
      <c r="B3179" s="8"/>
      <c r="C3179" s="8">
        <v>1762</v>
      </c>
    </row>
    <row r="3180" spans="1:3" x14ac:dyDescent="0.25">
      <c r="A3180" s="7" t="s">
        <v>3447</v>
      </c>
      <c r="B3180" s="8"/>
      <c r="C3180" s="8">
        <v>45</v>
      </c>
    </row>
    <row r="3181" spans="1:3" x14ac:dyDescent="0.25">
      <c r="A3181" s="7" t="s">
        <v>3548</v>
      </c>
      <c r="B3181" s="8"/>
      <c r="C3181" s="8">
        <v>42</v>
      </c>
    </row>
    <row r="3182" spans="1:3" x14ac:dyDescent="0.25">
      <c r="A3182" s="7" t="s">
        <v>1540</v>
      </c>
      <c r="B3182" s="8"/>
      <c r="C3182" s="8">
        <v>284</v>
      </c>
    </row>
    <row r="3183" spans="1:3" x14ac:dyDescent="0.25">
      <c r="A3183" s="7" t="s">
        <v>3774</v>
      </c>
      <c r="B3183" s="8"/>
      <c r="C3183" s="8">
        <v>59</v>
      </c>
    </row>
    <row r="3184" spans="1:3" x14ac:dyDescent="0.25">
      <c r="A3184" s="7" t="s">
        <v>1654</v>
      </c>
      <c r="B3184" s="8"/>
      <c r="C3184" s="8">
        <v>168</v>
      </c>
    </row>
    <row r="3185" spans="1:3" x14ac:dyDescent="0.25">
      <c r="A3185" s="7" t="s">
        <v>871</v>
      </c>
      <c r="B3185" s="8">
        <v>5</v>
      </c>
      <c r="C3185" s="8"/>
    </row>
    <row r="3186" spans="1:3" x14ac:dyDescent="0.25">
      <c r="A3186" s="7" t="s">
        <v>844</v>
      </c>
      <c r="B3186" s="8"/>
      <c r="C3186" s="8">
        <v>127</v>
      </c>
    </row>
    <row r="3187" spans="1:3" x14ac:dyDescent="0.25">
      <c r="A3187" s="7" t="s">
        <v>931</v>
      </c>
      <c r="B3187" s="8">
        <v>5</v>
      </c>
      <c r="C3187" s="8"/>
    </row>
    <row r="3188" spans="1:3" x14ac:dyDescent="0.25">
      <c r="A3188" s="7" t="s">
        <v>2825</v>
      </c>
      <c r="B3188" s="8"/>
      <c r="C3188" s="8">
        <v>51</v>
      </c>
    </row>
    <row r="3189" spans="1:3" x14ac:dyDescent="0.25">
      <c r="A3189" s="7" t="s">
        <v>3023</v>
      </c>
      <c r="B3189" s="8"/>
      <c r="C3189" s="8">
        <v>6</v>
      </c>
    </row>
    <row r="3190" spans="1:3" x14ac:dyDescent="0.25">
      <c r="A3190" s="7" t="s">
        <v>850</v>
      </c>
      <c r="B3190" s="8"/>
      <c r="C3190" s="8">
        <v>115</v>
      </c>
    </row>
    <row r="3191" spans="1:3" x14ac:dyDescent="0.25">
      <c r="A3191" s="7" t="s">
        <v>3014</v>
      </c>
      <c r="B3191" s="8"/>
      <c r="C3191" s="8">
        <v>557</v>
      </c>
    </row>
    <row r="3192" spans="1:3" x14ac:dyDescent="0.25">
      <c r="A3192" s="7" t="s">
        <v>3453</v>
      </c>
      <c r="B3192" s="8"/>
      <c r="C3192" s="8">
        <v>21</v>
      </c>
    </row>
    <row r="3193" spans="1:3" x14ac:dyDescent="0.25">
      <c r="A3193" s="7" t="s">
        <v>2490</v>
      </c>
      <c r="B3193" s="8"/>
      <c r="C3193" s="8">
        <v>16</v>
      </c>
    </row>
    <row r="3194" spans="1:3" x14ac:dyDescent="0.25">
      <c r="A3194" s="7" t="s">
        <v>3095</v>
      </c>
      <c r="B3194" s="8">
        <v>1</v>
      </c>
      <c r="C3194" s="8"/>
    </row>
    <row r="3195" spans="1:3" x14ac:dyDescent="0.25">
      <c r="A3195" s="7" t="s">
        <v>1298</v>
      </c>
      <c r="B3195" s="8"/>
      <c r="C3195" s="8">
        <v>238</v>
      </c>
    </row>
    <row r="3196" spans="1:3" x14ac:dyDescent="0.25">
      <c r="A3196" s="7" t="s">
        <v>1640</v>
      </c>
      <c r="B3196" s="8"/>
      <c r="C3196" s="8">
        <v>19</v>
      </c>
    </row>
    <row r="3197" spans="1:3" x14ac:dyDescent="0.25">
      <c r="A3197" s="7" t="s">
        <v>3850</v>
      </c>
      <c r="B3197" s="8">
        <v>2</v>
      </c>
      <c r="C3197" s="8"/>
    </row>
    <row r="3198" spans="1:3" x14ac:dyDescent="0.25">
      <c r="A3198" s="7" t="s">
        <v>3344</v>
      </c>
      <c r="B3198" s="8"/>
      <c r="C3198" s="8">
        <v>40</v>
      </c>
    </row>
    <row r="3199" spans="1:3" x14ac:dyDescent="0.25">
      <c r="A3199" s="7" t="s">
        <v>3025</v>
      </c>
      <c r="B3199" s="8"/>
      <c r="C3199" s="8">
        <v>145</v>
      </c>
    </row>
    <row r="3200" spans="1:3" x14ac:dyDescent="0.25">
      <c r="A3200" s="7" t="s">
        <v>2532</v>
      </c>
      <c r="B3200" s="8"/>
      <c r="C3200" s="8">
        <v>60</v>
      </c>
    </row>
    <row r="3201" spans="1:3" x14ac:dyDescent="0.25">
      <c r="A3201" s="7" t="s">
        <v>1917</v>
      </c>
      <c r="B3201" s="8">
        <v>6</v>
      </c>
      <c r="C3201" s="8"/>
    </row>
    <row r="3202" spans="1:3" x14ac:dyDescent="0.25">
      <c r="A3202" s="7" t="s">
        <v>1542</v>
      </c>
      <c r="B3202" s="8">
        <v>2</v>
      </c>
      <c r="C3202" s="8"/>
    </row>
    <row r="3203" spans="1:3" x14ac:dyDescent="0.25">
      <c r="A3203" s="7" t="s">
        <v>443</v>
      </c>
      <c r="B3203" s="8">
        <v>17</v>
      </c>
      <c r="C3203" s="8"/>
    </row>
    <row r="3204" spans="1:3" x14ac:dyDescent="0.25">
      <c r="A3204" s="7" t="s">
        <v>225</v>
      </c>
      <c r="B3204" s="8">
        <v>0</v>
      </c>
      <c r="C3204" s="8"/>
    </row>
    <row r="3205" spans="1:3" x14ac:dyDescent="0.25">
      <c r="A3205" s="7" t="s">
        <v>396</v>
      </c>
      <c r="B3205" s="8"/>
      <c r="C3205" s="8">
        <v>184</v>
      </c>
    </row>
    <row r="3206" spans="1:3" x14ac:dyDescent="0.25">
      <c r="A3206" s="7" t="s">
        <v>4033</v>
      </c>
      <c r="B3206" s="8">
        <v>2</v>
      </c>
      <c r="C3206" s="8"/>
    </row>
    <row r="3207" spans="1:3" x14ac:dyDescent="0.25">
      <c r="A3207" s="7" t="s">
        <v>4065</v>
      </c>
      <c r="B3207" s="8">
        <v>13</v>
      </c>
      <c r="C3207" s="8"/>
    </row>
    <row r="3208" spans="1:3" x14ac:dyDescent="0.25">
      <c r="A3208" s="7" t="s">
        <v>394</v>
      </c>
      <c r="B3208" s="8"/>
      <c r="C3208" s="8">
        <v>351</v>
      </c>
    </row>
    <row r="3209" spans="1:3" x14ac:dyDescent="0.25">
      <c r="A3209" s="7" t="s">
        <v>2827</v>
      </c>
      <c r="B3209" s="8"/>
      <c r="C3209" s="8">
        <v>23</v>
      </c>
    </row>
    <row r="3210" spans="1:3" x14ac:dyDescent="0.25">
      <c r="A3210" s="7" t="s">
        <v>1660</v>
      </c>
      <c r="B3210" s="8"/>
      <c r="C3210" s="8">
        <v>45</v>
      </c>
    </row>
    <row r="3211" spans="1:3" x14ac:dyDescent="0.25">
      <c r="A3211" s="7" t="s">
        <v>231</v>
      </c>
      <c r="B3211" s="8">
        <v>0</v>
      </c>
      <c r="C3211" s="8"/>
    </row>
    <row r="3212" spans="1:3" x14ac:dyDescent="0.25">
      <c r="A3212" s="7" t="s">
        <v>286</v>
      </c>
      <c r="B3212" s="8"/>
      <c r="C3212" s="8">
        <v>563</v>
      </c>
    </row>
    <row r="3213" spans="1:3" x14ac:dyDescent="0.25">
      <c r="A3213" s="7" t="s">
        <v>2537</v>
      </c>
      <c r="B3213" s="8"/>
      <c r="C3213" s="8">
        <v>11</v>
      </c>
    </row>
    <row r="3214" spans="1:3" x14ac:dyDescent="0.25">
      <c r="A3214" s="7" t="s">
        <v>960</v>
      </c>
      <c r="B3214" s="8">
        <v>171</v>
      </c>
      <c r="C3214" s="8"/>
    </row>
    <row r="3215" spans="1:3" x14ac:dyDescent="0.25">
      <c r="A3215" s="7" t="s">
        <v>2804</v>
      </c>
      <c r="B3215" s="8"/>
      <c r="C3215" s="8">
        <v>23</v>
      </c>
    </row>
    <row r="3216" spans="1:3" x14ac:dyDescent="0.25">
      <c r="A3216" s="7" t="s">
        <v>3563</v>
      </c>
      <c r="B3216" s="8"/>
      <c r="C3216" s="8">
        <v>17</v>
      </c>
    </row>
    <row r="3217" spans="1:3" x14ac:dyDescent="0.25">
      <c r="A3217" s="7" t="s">
        <v>2707</v>
      </c>
      <c r="B3217" s="8"/>
      <c r="C3217" s="8">
        <v>394</v>
      </c>
    </row>
    <row r="3218" spans="1:3" x14ac:dyDescent="0.25">
      <c r="A3218" s="7" t="s">
        <v>1200</v>
      </c>
      <c r="B3218" s="8"/>
      <c r="C3218" s="8">
        <v>9</v>
      </c>
    </row>
    <row r="3219" spans="1:3" x14ac:dyDescent="0.25">
      <c r="A3219" s="7" t="s">
        <v>331</v>
      </c>
      <c r="B3219" s="8"/>
      <c r="C3219" s="8">
        <v>340</v>
      </c>
    </row>
    <row r="3220" spans="1:3" x14ac:dyDescent="0.25">
      <c r="A3220" s="7" t="s">
        <v>2737</v>
      </c>
      <c r="B3220" s="8"/>
      <c r="C3220" s="8">
        <v>456</v>
      </c>
    </row>
    <row r="3221" spans="1:3" x14ac:dyDescent="0.25">
      <c r="A3221" s="7" t="s">
        <v>2076</v>
      </c>
      <c r="B3221" s="8"/>
      <c r="C3221" s="8">
        <v>8200</v>
      </c>
    </row>
    <row r="3222" spans="1:3" x14ac:dyDescent="0.25">
      <c r="A3222" s="7" t="s">
        <v>1995</v>
      </c>
      <c r="B3222" s="8">
        <v>0</v>
      </c>
      <c r="C3222" s="8"/>
    </row>
    <row r="3223" spans="1:3" x14ac:dyDescent="0.25">
      <c r="A3223" s="7" t="s">
        <v>2243</v>
      </c>
      <c r="B3223" s="8"/>
      <c r="C3223" s="8">
        <v>2525</v>
      </c>
    </row>
    <row r="3224" spans="1:3" x14ac:dyDescent="0.25">
      <c r="A3224" s="7" t="s">
        <v>1719</v>
      </c>
      <c r="B3224" s="8">
        <v>2</v>
      </c>
      <c r="C3224" s="8"/>
    </row>
    <row r="3225" spans="1:3" x14ac:dyDescent="0.25">
      <c r="A3225" s="7" t="s">
        <v>3378</v>
      </c>
      <c r="B3225" s="8"/>
      <c r="C3225" s="8">
        <v>38</v>
      </c>
    </row>
    <row r="3226" spans="1:3" x14ac:dyDescent="0.25">
      <c r="A3226" s="7" t="s">
        <v>1627</v>
      </c>
      <c r="B3226" s="8"/>
      <c r="C3226" s="8">
        <v>108</v>
      </c>
    </row>
    <row r="3227" spans="1:3" x14ac:dyDescent="0.25">
      <c r="A3227" s="7" t="s">
        <v>3639</v>
      </c>
      <c r="B3227" s="8">
        <v>0</v>
      </c>
      <c r="C3227" s="8"/>
    </row>
    <row r="3228" spans="1:3" x14ac:dyDescent="0.25">
      <c r="A3228" s="7" t="s">
        <v>1651</v>
      </c>
      <c r="B3228" s="8"/>
      <c r="C3228" s="8">
        <v>32</v>
      </c>
    </row>
    <row r="3229" spans="1:3" x14ac:dyDescent="0.25">
      <c r="A3229" s="7" t="s">
        <v>1262</v>
      </c>
      <c r="B3229" s="8"/>
      <c r="C3229" s="8">
        <v>52</v>
      </c>
    </row>
    <row r="3230" spans="1:3" x14ac:dyDescent="0.25">
      <c r="A3230" s="7" t="s">
        <v>3753</v>
      </c>
      <c r="B3230" s="8"/>
      <c r="C3230" s="8">
        <v>17</v>
      </c>
    </row>
    <row r="3231" spans="1:3" x14ac:dyDescent="0.25">
      <c r="A3231" s="7" t="s">
        <v>1069</v>
      </c>
      <c r="B3231" s="8">
        <v>4</v>
      </c>
      <c r="C3231" s="8"/>
    </row>
    <row r="3232" spans="1:3" x14ac:dyDescent="0.25">
      <c r="A3232" s="7" t="s">
        <v>3728</v>
      </c>
      <c r="B3232" s="8">
        <v>12</v>
      </c>
      <c r="C3232" s="8"/>
    </row>
    <row r="3233" spans="1:3" x14ac:dyDescent="0.25">
      <c r="A3233" s="7" t="s">
        <v>2115</v>
      </c>
      <c r="B3233" s="8"/>
      <c r="C3233" s="8">
        <v>147</v>
      </c>
    </row>
    <row r="3234" spans="1:3" x14ac:dyDescent="0.25">
      <c r="A3234" s="7" t="s">
        <v>1191</v>
      </c>
      <c r="B3234" s="8"/>
      <c r="C3234" s="8">
        <v>13</v>
      </c>
    </row>
    <row r="3235" spans="1:3" x14ac:dyDescent="0.25">
      <c r="A3235" s="7" t="s">
        <v>90</v>
      </c>
      <c r="B3235" s="8"/>
      <c r="C3235" s="8">
        <v>60</v>
      </c>
    </row>
    <row r="3236" spans="1:3" x14ac:dyDescent="0.25">
      <c r="A3236" s="7" t="s">
        <v>1874</v>
      </c>
      <c r="B3236" s="8">
        <v>2</v>
      </c>
      <c r="C3236" s="8"/>
    </row>
    <row r="3237" spans="1:3" x14ac:dyDescent="0.25">
      <c r="A3237" s="7" t="s">
        <v>2711</v>
      </c>
      <c r="B3237" s="8"/>
      <c r="C3237" s="8">
        <v>73</v>
      </c>
    </row>
    <row r="3238" spans="1:3" x14ac:dyDescent="0.25">
      <c r="A3238" s="7" t="s">
        <v>3530</v>
      </c>
      <c r="B3238" s="8"/>
      <c r="C3238" s="8">
        <v>26</v>
      </c>
    </row>
    <row r="3239" spans="1:3" x14ac:dyDescent="0.25">
      <c r="A3239" s="7" t="s">
        <v>3307</v>
      </c>
      <c r="B3239" s="8"/>
      <c r="C3239" s="8">
        <v>20</v>
      </c>
    </row>
    <row r="3240" spans="1:3" x14ac:dyDescent="0.25">
      <c r="A3240" s="7" t="s">
        <v>182</v>
      </c>
      <c r="B3240" s="8">
        <v>13</v>
      </c>
      <c r="C3240" s="8"/>
    </row>
    <row r="3241" spans="1:3" x14ac:dyDescent="0.25">
      <c r="A3241" s="7" t="s">
        <v>1758</v>
      </c>
      <c r="B3241" s="8"/>
      <c r="C3241" s="8">
        <v>14</v>
      </c>
    </row>
    <row r="3242" spans="1:3" x14ac:dyDescent="0.25">
      <c r="A3242" s="7" t="s">
        <v>3895</v>
      </c>
      <c r="B3242" s="8">
        <v>16</v>
      </c>
      <c r="C3242" s="8"/>
    </row>
    <row r="3243" spans="1:3" x14ac:dyDescent="0.25">
      <c r="A3243" s="7" t="s">
        <v>3803</v>
      </c>
      <c r="B3243" s="8">
        <v>1</v>
      </c>
      <c r="C3243" s="8"/>
    </row>
    <row r="3244" spans="1:3" x14ac:dyDescent="0.25">
      <c r="A3244" s="7" t="s">
        <v>363</v>
      </c>
      <c r="B3244" s="8"/>
      <c r="C3244" s="8">
        <v>86</v>
      </c>
    </row>
    <row r="3245" spans="1:3" x14ac:dyDescent="0.25">
      <c r="A3245" s="7" t="s">
        <v>1589</v>
      </c>
      <c r="B3245" s="8">
        <v>0</v>
      </c>
      <c r="C3245" s="8"/>
    </row>
    <row r="3246" spans="1:3" x14ac:dyDescent="0.25">
      <c r="A3246" s="7" t="s">
        <v>4013</v>
      </c>
      <c r="B3246" s="8">
        <v>2</v>
      </c>
      <c r="C3246" s="8"/>
    </row>
    <row r="3247" spans="1:3" x14ac:dyDescent="0.25">
      <c r="A3247" s="7" t="s">
        <v>1464</v>
      </c>
      <c r="B3247" s="8"/>
      <c r="C3247" s="8">
        <v>25</v>
      </c>
    </row>
    <row r="3248" spans="1:3" x14ac:dyDescent="0.25">
      <c r="A3248" s="7" t="s">
        <v>2824</v>
      </c>
      <c r="B3248" s="8"/>
      <c r="C3248" s="8">
        <v>15</v>
      </c>
    </row>
    <row r="3249" spans="1:3" x14ac:dyDescent="0.25">
      <c r="A3249" s="7" t="s">
        <v>2249</v>
      </c>
      <c r="B3249" s="8"/>
      <c r="C3249" s="8">
        <v>128</v>
      </c>
    </row>
    <row r="3250" spans="1:3" x14ac:dyDescent="0.25">
      <c r="A3250" s="7" t="s">
        <v>3706</v>
      </c>
      <c r="B3250" s="8"/>
      <c r="C3250" s="8">
        <v>35</v>
      </c>
    </row>
    <row r="3251" spans="1:3" x14ac:dyDescent="0.25">
      <c r="A3251" s="7" t="s">
        <v>3372</v>
      </c>
      <c r="B3251" s="8"/>
      <c r="C3251" s="8">
        <v>30</v>
      </c>
    </row>
    <row r="3252" spans="1:3" x14ac:dyDescent="0.25">
      <c r="A3252" s="7" t="s">
        <v>1866</v>
      </c>
      <c r="B3252" s="8">
        <v>2</v>
      </c>
      <c r="C3252" s="8"/>
    </row>
    <row r="3253" spans="1:3" x14ac:dyDescent="0.25">
      <c r="A3253" s="7" t="s">
        <v>354</v>
      </c>
      <c r="B3253" s="8"/>
      <c r="C3253" s="8">
        <v>613</v>
      </c>
    </row>
    <row r="3254" spans="1:3" x14ac:dyDescent="0.25">
      <c r="A3254" s="7" t="s">
        <v>2109</v>
      </c>
      <c r="B3254" s="8"/>
      <c r="C3254" s="8">
        <v>191</v>
      </c>
    </row>
    <row r="3255" spans="1:3" x14ac:dyDescent="0.25">
      <c r="A3255" s="7" t="s">
        <v>2913</v>
      </c>
      <c r="B3255" s="8">
        <v>2</v>
      </c>
      <c r="C3255" s="8"/>
    </row>
    <row r="3256" spans="1:3" x14ac:dyDescent="0.25">
      <c r="A3256" s="7" t="s">
        <v>3334</v>
      </c>
      <c r="B3256" s="8"/>
      <c r="C3256" s="8">
        <v>46</v>
      </c>
    </row>
    <row r="3257" spans="1:3" x14ac:dyDescent="0.25">
      <c r="A3257" s="7" t="s">
        <v>2890</v>
      </c>
      <c r="B3257" s="8">
        <v>3</v>
      </c>
      <c r="C3257" s="8"/>
    </row>
    <row r="3258" spans="1:3" x14ac:dyDescent="0.25">
      <c r="A3258" s="7" t="s">
        <v>883</v>
      </c>
      <c r="B3258" s="8">
        <v>14</v>
      </c>
      <c r="C3258" s="8"/>
    </row>
    <row r="3259" spans="1:3" x14ac:dyDescent="0.25">
      <c r="A3259" s="7" t="s">
        <v>1607</v>
      </c>
      <c r="B3259" s="8"/>
      <c r="C3259" s="8">
        <v>92</v>
      </c>
    </row>
    <row r="3260" spans="1:3" x14ac:dyDescent="0.25">
      <c r="A3260" s="7" t="s">
        <v>3889</v>
      </c>
      <c r="B3260" s="8">
        <v>0</v>
      </c>
      <c r="C3260" s="8"/>
    </row>
    <row r="3261" spans="1:3" x14ac:dyDescent="0.25">
      <c r="A3261" s="7" t="s">
        <v>3183</v>
      </c>
      <c r="B3261" s="8"/>
      <c r="C3261" s="8">
        <v>68</v>
      </c>
    </row>
    <row r="3262" spans="1:3" x14ac:dyDescent="0.25">
      <c r="A3262" s="7" t="s">
        <v>3229</v>
      </c>
      <c r="B3262" s="8"/>
      <c r="C3262" s="8">
        <v>202</v>
      </c>
    </row>
    <row r="3263" spans="1:3" x14ac:dyDescent="0.25">
      <c r="A3263" s="7" t="s">
        <v>2260</v>
      </c>
      <c r="B3263" s="8"/>
      <c r="C3263" s="8">
        <v>206</v>
      </c>
    </row>
    <row r="3264" spans="1:3" x14ac:dyDescent="0.25">
      <c r="A3264" s="7" t="s">
        <v>1500</v>
      </c>
      <c r="B3264" s="8">
        <v>1</v>
      </c>
      <c r="C3264" s="8"/>
    </row>
    <row r="3265" spans="1:3" x14ac:dyDescent="0.25">
      <c r="A3265" s="7" t="s">
        <v>3421</v>
      </c>
      <c r="B3265" s="8"/>
      <c r="C3265" s="8">
        <v>46</v>
      </c>
    </row>
    <row r="3266" spans="1:3" x14ac:dyDescent="0.25">
      <c r="A3266" s="7" t="s">
        <v>317</v>
      </c>
      <c r="B3266" s="8"/>
      <c r="C3266" s="8">
        <v>158</v>
      </c>
    </row>
    <row r="3267" spans="1:3" x14ac:dyDescent="0.25">
      <c r="A3267" s="7" t="s">
        <v>3968</v>
      </c>
      <c r="B3267" s="8">
        <v>6</v>
      </c>
      <c r="C3267" s="8"/>
    </row>
    <row r="3268" spans="1:3" x14ac:dyDescent="0.25">
      <c r="A3268" s="7" t="s">
        <v>1028</v>
      </c>
      <c r="B3268" s="8"/>
      <c r="C3268" s="8">
        <v>111</v>
      </c>
    </row>
    <row r="3269" spans="1:3" x14ac:dyDescent="0.25">
      <c r="A3269" s="7" t="s">
        <v>2211</v>
      </c>
      <c r="B3269" s="8"/>
      <c r="C3269" s="8">
        <v>72</v>
      </c>
    </row>
    <row r="3270" spans="1:3" x14ac:dyDescent="0.25">
      <c r="A3270" s="7" t="s">
        <v>3113</v>
      </c>
      <c r="B3270" s="8">
        <v>37</v>
      </c>
      <c r="C3270" s="8"/>
    </row>
    <row r="3271" spans="1:3" x14ac:dyDescent="0.25">
      <c r="A3271" s="7" t="s">
        <v>1582</v>
      </c>
      <c r="B3271" s="8">
        <v>1</v>
      </c>
      <c r="C3271" s="8"/>
    </row>
    <row r="3272" spans="1:3" x14ac:dyDescent="0.25">
      <c r="A3272" s="7" t="s">
        <v>2594</v>
      </c>
      <c r="B3272" s="8">
        <v>1</v>
      </c>
      <c r="C3272" s="8"/>
    </row>
    <row r="3273" spans="1:3" x14ac:dyDescent="0.25">
      <c r="A3273" s="7" t="s">
        <v>1801</v>
      </c>
      <c r="B3273" s="8">
        <v>113</v>
      </c>
      <c r="C3273" s="8"/>
    </row>
    <row r="3274" spans="1:3" x14ac:dyDescent="0.25">
      <c r="A3274" s="7" t="s">
        <v>3539</v>
      </c>
      <c r="B3274" s="8"/>
      <c r="C3274" s="8">
        <v>8</v>
      </c>
    </row>
    <row r="3275" spans="1:3" x14ac:dyDescent="0.25">
      <c r="A3275" s="7" t="s">
        <v>3915</v>
      </c>
      <c r="B3275" s="8">
        <v>3</v>
      </c>
      <c r="C3275" s="8"/>
    </row>
    <row r="3276" spans="1:3" x14ac:dyDescent="0.25">
      <c r="A3276" s="7" t="s">
        <v>2876</v>
      </c>
      <c r="B3276" s="8">
        <v>0</v>
      </c>
      <c r="C3276" s="8"/>
    </row>
    <row r="3277" spans="1:3" x14ac:dyDescent="0.25">
      <c r="A3277" s="7" t="s">
        <v>3995</v>
      </c>
      <c r="B3277" s="8">
        <v>14</v>
      </c>
      <c r="C3277" s="8"/>
    </row>
    <row r="3278" spans="1:3" x14ac:dyDescent="0.25">
      <c r="A3278" s="7" t="s">
        <v>2049</v>
      </c>
      <c r="B3278" s="8"/>
      <c r="C3278" s="8">
        <v>1373</v>
      </c>
    </row>
    <row r="3279" spans="1:3" x14ac:dyDescent="0.25">
      <c r="A3279" s="7" t="s">
        <v>4085</v>
      </c>
      <c r="B3279" s="8">
        <v>8</v>
      </c>
      <c r="C3279" s="8"/>
    </row>
    <row r="3280" spans="1:3" x14ac:dyDescent="0.25">
      <c r="A3280" s="7" t="s">
        <v>1925</v>
      </c>
      <c r="B3280" s="8"/>
      <c r="C3280" s="8">
        <v>33</v>
      </c>
    </row>
    <row r="3281" spans="1:3" x14ac:dyDescent="0.25">
      <c r="A3281" s="7" t="s">
        <v>3241</v>
      </c>
      <c r="B3281" s="8"/>
      <c r="C3281" s="8">
        <v>167</v>
      </c>
    </row>
    <row r="3282" spans="1:3" x14ac:dyDescent="0.25">
      <c r="A3282" s="7" t="s">
        <v>3409</v>
      </c>
      <c r="B3282" s="8"/>
      <c r="C3282" s="8">
        <v>40</v>
      </c>
    </row>
    <row r="3283" spans="1:3" x14ac:dyDescent="0.25">
      <c r="A3283" s="7" t="s">
        <v>91</v>
      </c>
      <c r="B3283" s="8"/>
      <c r="C3283" s="8">
        <v>56</v>
      </c>
    </row>
    <row r="3284" spans="1:3" x14ac:dyDescent="0.25">
      <c r="A3284" s="7" t="s">
        <v>1256</v>
      </c>
      <c r="B3284" s="8"/>
      <c r="C3284" s="8">
        <v>109</v>
      </c>
    </row>
    <row r="3285" spans="1:3" x14ac:dyDescent="0.25">
      <c r="A3285" s="7" t="s">
        <v>1891</v>
      </c>
      <c r="B3285" s="8"/>
      <c r="C3285" s="8">
        <v>246</v>
      </c>
    </row>
    <row r="3286" spans="1:3" x14ac:dyDescent="0.25">
      <c r="A3286" s="7" t="s">
        <v>1481</v>
      </c>
      <c r="B3286" s="8"/>
      <c r="C3286" s="8">
        <v>635</v>
      </c>
    </row>
    <row r="3287" spans="1:3" x14ac:dyDescent="0.25">
      <c r="A3287" s="7" t="s">
        <v>312</v>
      </c>
      <c r="B3287" s="8"/>
      <c r="C3287" s="8">
        <v>150</v>
      </c>
    </row>
    <row r="3288" spans="1:3" x14ac:dyDescent="0.25">
      <c r="A3288" s="7" t="s">
        <v>3664</v>
      </c>
      <c r="B3288" s="8"/>
      <c r="C3288" s="8">
        <v>58</v>
      </c>
    </row>
    <row r="3289" spans="1:3" x14ac:dyDescent="0.25">
      <c r="A3289" s="7" t="s">
        <v>2770</v>
      </c>
      <c r="B3289" s="8">
        <v>33</v>
      </c>
      <c r="C3289" s="8"/>
    </row>
    <row r="3290" spans="1:3" x14ac:dyDescent="0.25">
      <c r="A3290" s="7" t="s">
        <v>3959</v>
      </c>
      <c r="B3290" s="8">
        <v>3</v>
      </c>
      <c r="C3290" s="8"/>
    </row>
    <row r="3291" spans="1:3" x14ac:dyDescent="0.25">
      <c r="A3291" s="7" t="s">
        <v>1632</v>
      </c>
      <c r="B3291" s="8"/>
      <c r="C3291" s="8">
        <v>133</v>
      </c>
    </row>
    <row r="3292" spans="1:3" x14ac:dyDescent="0.25">
      <c r="A3292" s="7" t="s">
        <v>3971</v>
      </c>
      <c r="B3292" s="8">
        <v>11</v>
      </c>
      <c r="C3292" s="8"/>
    </row>
    <row r="3293" spans="1:3" x14ac:dyDescent="0.25">
      <c r="A3293" s="7" t="s">
        <v>4051</v>
      </c>
      <c r="B3293" s="8">
        <v>21</v>
      </c>
      <c r="C3293" s="8"/>
    </row>
    <row r="3294" spans="1:3" x14ac:dyDescent="0.25">
      <c r="A3294" s="7" t="s">
        <v>4087</v>
      </c>
      <c r="B3294" s="8">
        <v>8</v>
      </c>
      <c r="C3294" s="8"/>
    </row>
    <row r="3295" spans="1:3" x14ac:dyDescent="0.25">
      <c r="A3295" s="7" t="s">
        <v>1597</v>
      </c>
      <c r="B3295" s="8">
        <v>3</v>
      </c>
      <c r="C3295" s="8"/>
    </row>
    <row r="3296" spans="1:3" x14ac:dyDescent="0.25">
      <c r="A3296" s="7" t="s">
        <v>4109</v>
      </c>
      <c r="B3296" s="8">
        <v>3</v>
      </c>
      <c r="C3296" s="8"/>
    </row>
    <row r="3297" spans="1:3" x14ac:dyDescent="0.25">
      <c r="A3297" s="7" t="s">
        <v>3582</v>
      </c>
      <c r="B3297" s="8"/>
      <c r="C3297" s="8">
        <v>24</v>
      </c>
    </row>
    <row r="3298" spans="1:3" x14ac:dyDescent="0.25">
      <c r="A3298" s="7" t="s">
        <v>3685</v>
      </c>
      <c r="B3298" s="8"/>
      <c r="C3298" s="8">
        <v>39</v>
      </c>
    </row>
    <row r="3299" spans="1:3" x14ac:dyDescent="0.25">
      <c r="A3299" s="7" t="s">
        <v>3652</v>
      </c>
      <c r="B3299" s="8"/>
      <c r="C3299" s="8">
        <v>79</v>
      </c>
    </row>
    <row r="3300" spans="1:3" x14ac:dyDescent="0.25">
      <c r="A3300" s="7" t="s">
        <v>3375</v>
      </c>
      <c r="B3300" s="8"/>
      <c r="C3300" s="8">
        <v>19</v>
      </c>
    </row>
    <row r="3301" spans="1:3" x14ac:dyDescent="0.25">
      <c r="A3301" s="7" t="s">
        <v>3450</v>
      </c>
      <c r="B3301" s="8"/>
      <c r="C3301" s="8">
        <v>16</v>
      </c>
    </row>
    <row r="3302" spans="1:3" x14ac:dyDescent="0.25">
      <c r="A3302" s="7" t="s">
        <v>964</v>
      </c>
      <c r="B3302" s="8">
        <v>9</v>
      </c>
      <c r="C3302" s="8"/>
    </row>
    <row r="3303" spans="1:3" x14ac:dyDescent="0.25">
      <c r="A3303" s="7" t="s">
        <v>3547</v>
      </c>
      <c r="B3303" s="8"/>
      <c r="C3303" s="8">
        <v>13</v>
      </c>
    </row>
    <row r="3304" spans="1:3" x14ac:dyDescent="0.25">
      <c r="A3304" s="7" t="s">
        <v>1800</v>
      </c>
      <c r="B3304" s="8">
        <v>6</v>
      </c>
      <c r="C3304" s="8"/>
    </row>
    <row r="3305" spans="1:3" x14ac:dyDescent="0.25">
      <c r="A3305" s="7" t="s">
        <v>293</v>
      </c>
      <c r="B3305" s="8"/>
      <c r="C3305" s="8">
        <v>493</v>
      </c>
    </row>
    <row r="3306" spans="1:3" x14ac:dyDescent="0.25">
      <c r="A3306" s="7" t="s">
        <v>2611</v>
      </c>
      <c r="B3306" s="8"/>
      <c r="C3306" s="8">
        <v>3663</v>
      </c>
    </row>
    <row r="3307" spans="1:3" x14ac:dyDescent="0.25">
      <c r="A3307" s="7" t="s">
        <v>2151</v>
      </c>
      <c r="B3307" s="8">
        <v>4</v>
      </c>
      <c r="C3307" s="8"/>
    </row>
    <row r="3308" spans="1:3" x14ac:dyDescent="0.25">
      <c r="A3308" s="7" t="s">
        <v>380</v>
      </c>
      <c r="B3308" s="8"/>
      <c r="C3308" s="8">
        <v>149</v>
      </c>
    </row>
    <row r="3309" spans="1:3" x14ac:dyDescent="0.25">
      <c r="A3309" s="7" t="s">
        <v>3536</v>
      </c>
      <c r="B3309" s="8"/>
      <c r="C3309" s="8">
        <v>28</v>
      </c>
    </row>
    <row r="3310" spans="1:3" x14ac:dyDescent="0.25">
      <c r="A3310" s="7" t="s">
        <v>3446</v>
      </c>
      <c r="B3310" s="8"/>
      <c r="C3310" s="8">
        <v>14</v>
      </c>
    </row>
    <row r="3311" spans="1:3" x14ac:dyDescent="0.25">
      <c r="A3311" s="7" t="s">
        <v>3847</v>
      </c>
      <c r="B3311" s="8">
        <v>4</v>
      </c>
      <c r="C3311" s="8"/>
    </row>
    <row r="3312" spans="1:3" x14ac:dyDescent="0.25">
      <c r="A3312" s="7" t="s">
        <v>1249</v>
      </c>
      <c r="B3312" s="8"/>
      <c r="C3312" s="8">
        <v>59</v>
      </c>
    </row>
    <row r="3313" spans="1:3" x14ac:dyDescent="0.25">
      <c r="A3313" s="7" t="s">
        <v>1593</v>
      </c>
      <c r="B3313" s="8">
        <v>0</v>
      </c>
      <c r="C3313" s="8"/>
    </row>
    <row r="3314" spans="1:3" x14ac:dyDescent="0.25">
      <c r="A3314" s="7" t="s">
        <v>3494</v>
      </c>
      <c r="B3314" s="8"/>
      <c r="C3314" s="8">
        <v>72</v>
      </c>
    </row>
    <row r="3315" spans="1:3" x14ac:dyDescent="0.25">
      <c r="A3315" s="7" t="s">
        <v>2116</v>
      </c>
      <c r="B3315" s="8"/>
      <c r="C3315" s="8">
        <v>36</v>
      </c>
    </row>
    <row r="3316" spans="1:3" x14ac:dyDescent="0.25">
      <c r="A3316" s="7" t="s">
        <v>1991</v>
      </c>
      <c r="B3316" s="8">
        <v>5</v>
      </c>
      <c r="C3316" s="8"/>
    </row>
    <row r="3317" spans="1:3" x14ac:dyDescent="0.25">
      <c r="A3317" s="7" t="s">
        <v>2712</v>
      </c>
      <c r="B3317" s="8"/>
      <c r="C3317" s="8">
        <v>143</v>
      </c>
    </row>
    <row r="3318" spans="1:3" x14ac:dyDescent="0.25">
      <c r="A3318" s="7" t="s">
        <v>840</v>
      </c>
      <c r="B3318" s="8"/>
      <c r="C3318" s="8">
        <v>96</v>
      </c>
    </row>
    <row r="3319" spans="1:3" x14ac:dyDescent="0.25">
      <c r="A3319" s="7" t="s">
        <v>4072</v>
      </c>
      <c r="B3319" s="8">
        <v>0</v>
      </c>
      <c r="C3319" s="8"/>
    </row>
    <row r="3320" spans="1:3" x14ac:dyDescent="0.25">
      <c r="A3320" s="7" t="s">
        <v>1518</v>
      </c>
      <c r="B3320" s="8"/>
      <c r="C3320" s="8">
        <v>615</v>
      </c>
    </row>
    <row r="3321" spans="1:3" x14ac:dyDescent="0.25">
      <c r="A3321" s="7" t="s">
        <v>252</v>
      </c>
      <c r="B3321" s="8"/>
      <c r="C3321" s="8">
        <v>77</v>
      </c>
    </row>
    <row r="3322" spans="1:3" x14ac:dyDescent="0.25">
      <c r="A3322" s="7" t="s">
        <v>2885</v>
      </c>
      <c r="B3322" s="8">
        <v>5</v>
      </c>
      <c r="C3322" s="8"/>
    </row>
    <row r="3323" spans="1:3" x14ac:dyDescent="0.25">
      <c r="A3323" s="7" t="s">
        <v>3314</v>
      </c>
      <c r="B3323" s="8"/>
      <c r="C3323" s="8">
        <v>58</v>
      </c>
    </row>
    <row r="3324" spans="1:3" x14ac:dyDescent="0.25">
      <c r="A3324" s="7" t="s">
        <v>1199</v>
      </c>
      <c r="B3324" s="8"/>
      <c r="C3324" s="8">
        <v>167</v>
      </c>
    </row>
    <row r="3325" spans="1:3" x14ac:dyDescent="0.25">
      <c r="A3325" s="7" t="s">
        <v>3767</v>
      </c>
      <c r="B3325" s="8"/>
      <c r="C3325" s="8">
        <v>20</v>
      </c>
    </row>
    <row r="3326" spans="1:3" x14ac:dyDescent="0.25">
      <c r="A3326" s="7" t="s">
        <v>3433</v>
      </c>
      <c r="B3326" s="8"/>
      <c r="C3326" s="8">
        <v>168</v>
      </c>
    </row>
    <row r="3327" spans="1:3" x14ac:dyDescent="0.25">
      <c r="A3327" s="7" t="s">
        <v>3169</v>
      </c>
      <c r="B3327" s="8"/>
      <c r="C3327" s="8">
        <v>82</v>
      </c>
    </row>
    <row r="3328" spans="1:3" x14ac:dyDescent="0.25">
      <c r="A3328" s="7" t="s">
        <v>3953</v>
      </c>
      <c r="B3328" s="8">
        <v>0</v>
      </c>
      <c r="C3328" s="8"/>
    </row>
    <row r="3329" spans="1:3" x14ac:dyDescent="0.25">
      <c r="A3329" s="7" t="s">
        <v>1993</v>
      </c>
      <c r="B3329" s="8">
        <v>2</v>
      </c>
      <c r="C3329" s="8"/>
    </row>
    <row r="3330" spans="1:3" x14ac:dyDescent="0.25">
      <c r="A3330" s="7" t="s">
        <v>905</v>
      </c>
      <c r="B3330" s="8">
        <v>3</v>
      </c>
      <c r="C3330" s="8"/>
    </row>
    <row r="3331" spans="1:3" x14ac:dyDescent="0.25">
      <c r="A3331" s="7" t="s">
        <v>2448</v>
      </c>
      <c r="B3331" s="8"/>
      <c r="C3331" s="8">
        <v>337</v>
      </c>
    </row>
    <row r="3332" spans="1:3" x14ac:dyDescent="0.25">
      <c r="A3332" s="7" t="s">
        <v>1636</v>
      </c>
      <c r="B3332" s="8"/>
      <c r="C3332" s="8">
        <v>37</v>
      </c>
    </row>
    <row r="3333" spans="1:3" x14ac:dyDescent="0.25">
      <c r="A3333" s="7" t="s">
        <v>2974</v>
      </c>
      <c r="B3333" s="8"/>
      <c r="C3333" s="8">
        <v>87</v>
      </c>
    </row>
    <row r="3334" spans="1:3" x14ac:dyDescent="0.25">
      <c r="A3334" s="7" t="s">
        <v>1775</v>
      </c>
      <c r="B3334" s="8">
        <v>13</v>
      </c>
      <c r="C3334" s="8"/>
    </row>
    <row r="3335" spans="1:3" x14ac:dyDescent="0.25">
      <c r="A3335" s="7" t="s">
        <v>2102</v>
      </c>
      <c r="B3335" s="8"/>
      <c r="C3335" s="8">
        <v>44</v>
      </c>
    </row>
    <row r="3336" spans="1:3" x14ac:dyDescent="0.25">
      <c r="A3336" s="7" t="s">
        <v>974</v>
      </c>
      <c r="B3336" s="8">
        <v>8</v>
      </c>
      <c r="C3336" s="8"/>
    </row>
    <row r="3337" spans="1:3" x14ac:dyDescent="0.25">
      <c r="A3337" s="7" t="s">
        <v>972</v>
      </c>
      <c r="B3337" s="8">
        <v>5</v>
      </c>
      <c r="C3337" s="8"/>
    </row>
    <row r="3338" spans="1:3" x14ac:dyDescent="0.25">
      <c r="A3338" s="7" t="s">
        <v>117</v>
      </c>
      <c r="B3338" s="8"/>
      <c r="C3338" s="8">
        <v>22</v>
      </c>
    </row>
    <row r="3339" spans="1:3" x14ac:dyDescent="0.25">
      <c r="A3339" s="7" t="s">
        <v>2053</v>
      </c>
      <c r="B3339" s="8"/>
      <c r="C3339" s="8">
        <v>541</v>
      </c>
    </row>
    <row r="3340" spans="1:3" x14ac:dyDescent="0.25">
      <c r="A3340" s="7" t="s">
        <v>971</v>
      </c>
      <c r="B3340" s="8">
        <v>14</v>
      </c>
      <c r="C3340" s="8"/>
    </row>
    <row r="3341" spans="1:3" x14ac:dyDescent="0.25">
      <c r="A3341" s="7" t="s">
        <v>726</v>
      </c>
      <c r="B3341" s="8"/>
      <c r="C3341" s="8">
        <v>140</v>
      </c>
    </row>
    <row r="3342" spans="1:3" x14ac:dyDescent="0.25">
      <c r="A3342" s="7" t="s">
        <v>1812</v>
      </c>
      <c r="B3342" s="8">
        <v>26</v>
      </c>
      <c r="C3342" s="8"/>
    </row>
    <row r="3343" spans="1:3" x14ac:dyDescent="0.25">
      <c r="A3343" s="7" t="s">
        <v>3708</v>
      </c>
      <c r="B3343" s="8"/>
      <c r="C3343" s="8">
        <v>21</v>
      </c>
    </row>
    <row r="3344" spans="1:3" x14ac:dyDescent="0.25">
      <c r="A3344" s="7" t="s">
        <v>433</v>
      </c>
      <c r="B3344" s="8">
        <v>8</v>
      </c>
      <c r="C3344" s="8"/>
    </row>
    <row r="3345" spans="1:3" x14ac:dyDescent="0.25">
      <c r="A3345" s="7" t="s">
        <v>653</v>
      </c>
      <c r="B3345" s="8"/>
      <c r="C3345" s="8">
        <v>28</v>
      </c>
    </row>
    <row r="3346" spans="1:3" x14ac:dyDescent="0.25">
      <c r="A3346" s="7" t="s">
        <v>3068</v>
      </c>
      <c r="B3346" s="8">
        <v>2</v>
      </c>
      <c r="C3346" s="8"/>
    </row>
    <row r="3347" spans="1:3" x14ac:dyDescent="0.25">
      <c r="A3347" s="7" t="s">
        <v>3102</v>
      </c>
      <c r="B3347" s="8">
        <v>90</v>
      </c>
      <c r="C3347" s="8"/>
    </row>
    <row r="3348" spans="1:3" x14ac:dyDescent="0.25">
      <c r="A3348" s="7" t="s">
        <v>4092</v>
      </c>
      <c r="B3348" s="8">
        <v>5</v>
      </c>
      <c r="C3348" s="8"/>
    </row>
    <row r="3349" spans="1:3" x14ac:dyDescent="0.25">
      <c r="A3349" s="7" t="s">
        <v>535</v>
      </c>
      <c r="B3349" s="8"/>
      <c r="C3349" s="8">
        <v>48</v>
      </c>
    </row>
    <row r="3350" spans="1:3" x14ac:dyDescent="0.25">
      <c r="A3350" s="7" t="s">
        <v>2822</v>
      </c>
      <c r="B3350" s="8"/>
      <c r="C3350" s="8">
        <v>94</v>
      </c>
    </row>
    <row r="3351" spans="1:3" x14ac:dyDescent="0.25">
      <c r="A3351" s="7" t="s">
        <v>4074</v>
      </c>
      <c r="B3351" s="8">
        <v>0</v>
      </c>
      <c r="C3351" s="8"/>
    </row>
    <row r="3352" spans="1:3" x14ac:dyDescent="0.25">
      <c r="A3352" s="7" t="s">
        <v>3093</v>
      </c>
      <c r="B3352" s="8">
        <v>17</v>
      </c>
      <c r="C3352" s="8"/>
    </row>
    <row r="3353" spans="1:3" x14ac:dyDescent="0.25">
      <c r="A3353" s="7" t="s">
        <v>2869</v>
      </c>
      <c r="B3353" s="8">
        <v>5</v>
      </c>
      <c r="C3353" s="8"/>
    </row>
    <row r="3354" spans="1:3" x14ac:dyDescent="0.25">
      <c r="A3354" s="7" t="s">
        <v>1245</v>
      </c>
      <c r="B3354" s="8"/>
      <c r="C3354" s="8">
        <v>45</v>
      </c>
    </row>
    <row r="3355" spans="1:3" x14ac:dyDescent="0.25">
      <c r="A3355" s="7" t="s">
        <v>1179</v>
      </c>
      <c r="B3355" s="8">
        <v>1</v>
      </c>
      <c r="C3355" s="8"/>
    </row>
    <row r="3356" spans="1:3" x14ac:dyDescent="0.25">
      <c r="A3356" s="7" t="s">
        <v>205</v>
      </c>
      <c r="B3356" s="8">
        <v>8</v>
      </c>
      <c r="C3356" s="8"/>
    </row>
    <row r="3357" spans="1:3" x14ac:dyDescent="0.25">
      <c r="A3357" s="7" t="s">
        <v>2146</v>
      </c>
      <c r="B3357" s="8">
        <v>89</v>
      </c>
      <c r="C3357" s="8"/>
    </row>
    <row r="3358" spans="1:3" x14ac:dyDescent="0.25">
      <c r="A3358" s="7" t="s">
        <v>2924</v>
      </c>
      <c r="B3358" s="8"/>
      <c r="C3358" s="8">
        <v>147</v>
      </c>
    </row>
    <row r="3359" spans="1:3" x14ac:dyDescent="0.25">
      <c r="A3359" s="7" t="s">
        <v>3624</v>
      </c>
      <c r="B3359" s="8"/>
      <c r="C3359" s="8">
        <v>48</v>
      </c>
    </row>
    <row r="3360" spans="1:3" x14ac:dyDescent="0.25">
      <c r="A3360" s="7" t="s">
        <v>2084</v>
      </c>
      <c r="B3360" s="8"/>
      <c r="C3360" s="8">
        <v>25</v>
      </c>
    </row>
    <row r="3361" spans="1:3" x14ac:dyDescent="0.25">
      <c r="A3361" s="7" t="s">
        <v>3455</v>
      </c>
      <c r="B3361" s="8"/>
      <c r="C3361" s="8">
        <v>16</v>
      </c>
    </row>
    <row r="3362" spans="1:3" x14ac:dyDescent="0.25">
      <c r="A3362" s="7" t="s">
        <v>1746</v>
      </c>
      <c r="B3362" s="8"/>
      <c r="C3362" s="8">
        <v>89</v>
      </c>
    </row>
    <row r="3363" spans="1:3" x14ac:dyDescent="0.25">
      <c r="A3363" s="7" t="s">
        <v>2404</v>
      </c>
      <c r="B3363" s="8">
        <v>12</v>
      </c>
      <c r="C3363" s="8"/>
    </row>
    <row r="3364" spans="1:3" x14ac:dyDescent="0.25">
      <c r="A3364" s="7" t="s">
        <v>1911</v>
      </c>
      <c r="B3364" s="8">
        <v>285</v>
      </c>
      <c r="C3364" s="8"/>
    </row>
    <row r="3365" spans="1:3" x14ac:dyDescent="0.25">
      <c r="A3365" s="7" t="s">
        <v>1644</v>
      </c>
      <c r="B3365" s="8"/>
      <c r="C3365" s="8">
        <v>37</v>
      </c>
    </row>
    <row r="3366" spans="1:3" x14ac:dyDescent="0.25">
      <c r="A3366" s="7" t="s">
        <v>773</v>
      </c>
      <c r="B3366" s="8">
        <v>1</v>
      </c>
      <c r="C3366" s="8"/>
    </row>
    <row r="3367" spans="1:3" x14ac:dyDescent="0.25">
      <c r="A3367" s="7" t="s">
        <v>1502</v>
      </c>
      <c r="B3367" s="8"/>
      <c r="C3367" s="8">
        <v>885</v>
      </c>
    </row>
    <row r="3368" spans="1:3" x14ac:dyDescent="0.25">
      <c r="A3368" s="7" t="s">
        <v>3400</v>
      </c>
      <c r="B3368" s="8"/>
      <c r="C3368" s="8">
        <v>66</v>
      </c>
    </row>
    <row r="3369" spans="1:3" x14ac:dyDescent="0.25">
      <c r="A3369" s="7" t="s">
        <v>415</v>
      </c>
      <c r="B3369" s="8"/>
      <c r="C3369" s="8">
        <v>208</v>
      </c>
    </row>
    <row r="3370" spans="1:3" x14ac:dyDescent="0.25">
      <c r="A3370" s="7" t="s">
        <v>4016</v>
      </c>
      <c r="B3370" s="8">
        <v>3</v>
      </c>
      <c r="C3370" s="8"/>
    </row>
    <row r="3371" spans="1:3" x14ac:dyDescent="0.25">
      <c r="A3371" s="7" t="s">
        <v>3691</v>
      </c>
      <c r="B3371" s="8"/>
      <c r="C3371" s="8">
        <v>60</v>
      </c>
    </row>
    <row r="3372" spans="1:3" x14ac:dyDescent="0.25">
      <c r="A3372" s="7" t="s">
        <v>3930</v>
      </c>
      <c r="B3372" s="8">
        <v>12</v>
      </c>
      <c r="C3372" s="8"/>
    </row>
    <row r="3373" spans="1:3" x14ac:dyDescent="0.25">
      <c r="A3373" s="7" t="s">
        <v>185</v>
      </c>
      <c r="B3373" s="8">
        <v>12</v>
      </c>
      <c r="C3373" s="8"/>
    </row>
    <row r="3374" spans="1:3" x14ac:dyDescent="0.25">
      <c r="A3374" s="7" t="s">
        <v>1258</v>
      </c>
      <c r="B3374" s="8"/>
      <c r="C3374" s="8">
        <v>176</v>
      </c>
    </row>
    <row r="3375" spans="1:3" x14ac:dyDescent="0.25">
      <c r="A3375" s="7" t="s">
        <v>2128</v>
      </c>
      <c r="B3375" s="8">
        <v>236</v>
      </c>
      <c r="C3375" s="8"/>
    </row>
    <row r="3376" spans="1:3" x14ac:dyDescent="0.25">
      <c r="A3376" s="7" t="s">
        <v>2933</v>
      </c>
      <c r="B3376" s="8"/>
      <c r="C3376" s="8">
        <v>54</v>
      </c>
    </row>
    <row r="3377" spans="1:3" x14ac:dyDescent="0.25">
      <c r="A3377" s="7" t="s">
        <v>3287</v>
      </c>
      <c r="B3377" s="8"/>
      <c r="C3377" s="8">
        <v>34</v>
      </c>
    </row>
    <row r="3378" spans="1:3" x14ac:dyDescent="0.25">
      <c r="A3378" s="7" t="s">
        <v>2528</v>
      </c>
      <c r="B3378" s="8"/>
      <c r="C3378" s="8">
        <v>81</v>
      </c>
    </row>
    <row r="3379" spans="1:3" x14ac:dyDescent="0.25">
      <c r="A3379" s="7" t="s">
        <v>3293</v>
      </c>
      <c r="B3379" s="8"/>
      <c r="C3379" s="8">
        <v>91</v>
      </c>
    </row>
    <row r="3380" spans="1:3" x14ac:dyDescent="0.25">
      <c r="A3380" s="7" t="s">
        <v>3561</v>
      </c>
      <c r="B3380" s="8"/>
      <c r="C3380" s="8">
        <v>31</v>
      </c>
    </row>
    <row r="3381" spans="1:3" x14ac:dyDescent="0.25">
      <c r="A3381" s="7" t="s">
        <v>414</v>
      </c>
      <c r="B3381" s="8"/>
      <c r="C3381" s="8">
        <v>171</v>
      </c>
    </row>
    <row r="3382" spans="1:3" x14ac:dyDescent="0.25">
      <c r="A3382" s="7" t="s">
        <v>1818</v>
      </c>
      <c r="B3382" s="8">
        <v>100</v>
      </c>
      <c r="C3382" s="8"/>
    </row>
    <row r="3383" spans="1:3" x14ac:dyDescent="0.25">
      <c r="A3383" s="7" t="s">
        <v>4048</v>
      </c>
      <c r="B3383" s="8">
        <v>13</v>
      </c>
      <c r="C3383" s="8"/>
    </row>
    <row r="3384" spans="1:3" x14ac:dyDescent="0.25">
      <c r="A3384" s="7" t="s">
        <v>2265</v>
      </c>
      <c r="B3384" s="8"/>
      <c r="C3384" s="8">
        <v>445</v>
      </c>
    </row>
    <row r="3385" spans="1:3" x14ac:dyDescent="0.25">
      <c r="A3385" s="7" t="s">
        <v>198</v>
      </c>
      <c r="B3385" s="8">
        <v>19</v>
      </c>
      <c r="C3385" s="8"/>
    </row>
    <row r="3386" spans="1:3" x14ac:dyDescent="0.25">
      <c r="A3386" s="7" t="s">
        <v>2992</v>
      </c>
      <c r="B3386" s="8"/>
      <c r="C3386" s="8">
        <v>64</v>
      </c>
    </row>
    <row r="3387" spans="1:3" x14ac:dyDescent="0.25">
      <c r="A3387" s="7" t="s">
        <v>1914</v>
      </c>
      <c r="B3387" s="8">
        <v>26</v>
      </c>
      <c r="C3387" s="8"/>
    </row>
    <row r="3388" spans="1:3" x14ac:dyDescent="0.25">
      <c r="A3388" s="7" t="s">
        <v>3434</v>
      </c>
      <c r="B3388" s="8"/>
      <c r="C3388" s="8">
        <v>19</v>
      </c>
    </row>
    <row r="3389" spans="1:3" x14ac:dyDescent="0.25">
      <c r="A3389" s="7" t="s">
        <v>2092</v>
      </c>
      <c r="B3389" s="8"/>
      <c r="C3389" s="8">
        <v>246</v>
      </c>
    </row>
    <row r="3390" spans="1:3" x14ac:dyDescent="0.25">
      <c r="A3390" s="7" t="s">
        <v>3177</v>
      </c>
      <c r="B3390" s="8"/>
      <c r="C3390" s="8">
        <v>51</v>
      </c>
    </row>
    <row r="3391" spans="1:3" x14ac:dyDescent="0.25">
      <c r="A3391" s="7" t="s">
        <v>4049</v>
      </c>
      <c r="B3391" s="8">
        <v>2</v>
      </c>
      <c r="C3391" s="8"/>
    </row>
    <row r="3392" spans="1:3" x14ac:dyDescent="0.25">
      <c r="A3392" s="7" t="s">
        <v>3805</v>
      </c>
      <c r="B3392" s="8"/>
      <c r="C3392" s="8">
        <v>24</v>
      </c>
    </row>
    <row r="3393" spans="1:3" x14ac:dyDescent="0.25">
      <c r="A3393" s="7" t="s">
        <v>2302</v>
      </c>
      <c r="B3393" s="8"/>
      <c r="C3393" s="8">
        <v>211</v>
      </c>
    </row>
    <row r="3394" spans="1:3" x14ac:dyDescent="0.25">
      <c r="A3394" s="7" t="s">
        <v>3244</v>
      </c>
      <c r="B3394" s="8"/>
      <c r="C3394" s="8">
        <v>69</v>
      </c>
    </row>
    <row r="3395" spans="1:3" x14ac:dyDescent="0.25">
      <c r="A3395" s="7" t="s">
        <v>4014</v>
      </c>
      <c r="B3395" s="8">
        <v>4</v>
      </c>
      <c r="C3395" s="8"/>
    </row>
    <row r="3396" spans="1:3" x14ac:dyDescent="0.25">
      <c r="A3396" s="7" t="s">
        <v>564</v>
      </c>
      <c r="B3396" s="8">
        <v>2</v>
      </c>
      <c r="C3396" s="8"/>
    </row>
    <row r="3397" spans="1:3" x14ac:dyDescent="0.25">
      <c r="A3397" s="7" t="s">
        <v>2246</v>
      </c>
      <c r="B3397" s="8"/>
      <c r="C3397" s="8">
        <v>1980</v>
      </c>
    </row>
    <row r="3398" spans="1:3" x14ac:dyDescent="0.25">
      <c r="A3398" s="7" t="s">
        <v>1825</v>
      </c>
      <c r="B3398" s="8"/>
      <c r="C3398" s="8">
        <v>40</v>
      </c>
    </row>
    <row r="3399" spans="1:3" x14ac:dyDescent="0.25">
      <c r="A3399" s="7" t="s">
        <v>2081</v>
      </c>
      <c r="B3399" s="8"/>
      <c r="C3399" s="8">
        <v>50</v>
      </c>
    </row>
    <row r="3400" spans="1:3" x14ac:dyDescent="0.25">
      <c r="A3400" s="7" t="s">
        <v>2677</v>
      </c>
      <c r="B3400" s="8">
        <v>27</v>
      </c>
      <c r="C3400" s="8"/>
    </row>
    <row r="3401" spans="1:3" x14ac:dyDescent="0.25">
      <c r="A3401" s="7" t="s">
        <v>3330</v>
      </c>
      <c r="B3401" s="8"/>
      <c r="C3401" s="8">
        <v>69</v>
      </c>
    </row>
    <row r="3402" spans="1:3" x14ac:dyDescent="0.25">
      <c r="A3402" s="7" t="s">
        <v>589</v>
      </c>
      <c r="B3402" s="8">
        <v>2</v>
      </c>
      <c r="C3402" s="8"/>
    </row>
    <row r="3403" spans="1:3" x14ac:dyDescent="0.25">
      <c r="A3403" s="7" t="s">
        <v>3211</v>
      </c>
      <c r="B3403" s="8"/>
      <c r="C3403" s="8">
        <v>322</v>
      </c>
    </row>
    <row r="3404" spans="1:3" x14ac:dyDescent="0.25">
      <c r="A3404" s="7" t="s">
        <v>3263</v>
      </c>
      <c r="B3404" s="8"/>
      <c r="C3404" s="8">
        <v>68</v>
      </c>
    </row>
    <row r="3405" spans="1:3" x14ac:dyDescent="0.25">
      <c r="A3405" s="7" t="s">
        <v>3376</v>
      </c>
      <c r="B3405" s="8"/>
      <c r="C3405" s="8">
        <v>77</v>
      </c>
    </row>
    <row r="3406" spans="1:3" x14ac:dyDescent="0.25">
      <c r="A3406" s="7" t="s">
        <v>2682</v>
      </c>
      <c r="B3406" s="8">
        <v>20</v>
      </c>
      <c r="C3406" s="8"/>
    </row>
    <row r="3407" spans="1:3" x14ac:dyDescent="0.25">
      <c r="A3407" s="7" t="s">
        <v>565</v>
      </c>
      <c r="B3407" s="8">
        <v>1</v>
      </c>
      <c r="C3407" s="8"/>
    </row>
    <row r="3408" spans="1:3" x14ac:dyDescent="0.25">
      <c r="A3408" s="7" t="s">
        <v>3341</v>
      </c>
      <c r="B3408" s="8"/>
      <c r="C3408" s="8">
        <v>28</v>
      </c>
    </row>
    <row r="3409" spans="1:3" x14ac:dyDescent="0.25">
      <c r="A3409" s="7" t="s">
        <v>1093</v>
      </c>
      <c r="B3409" s="8">
        <v>7</v>
      </c>
      <c r="C3409" s="8"/>
    </row>
    <row r="3410" spans="1:3" x14ac:dyDescent="0.25">
      <c r="A3410" s="7" t="s">
        <v>3714</v>
      </c>
      <c r="B3410" s="8"/>
      <c r="C3410" s="8">
        <v>13</v>
      </c>
    </row>
    <row r="3411" spans="1:3" x14ac:dyDescent="0.25">
      <c r="A3411" s="7" t="s">
        <v>3546</v>
      </c>
      <c r="B3411" s="8"/>
      <c r="C3411" s="8">
        <v>336</v>
      </c>
    </row>
    <row r="3412" spans="1:3" x14ac:dyDescent="0.25">
      <c r="A3412" s="7" t="s">
        <v>3837</v>
      </c>
      <c r="B3412" s="8"/>
      <c r="C3412" s="8">
        <v>3</v>
      </c>
    </row>
    <row r="3413" spans="1:3" x14ac:dyDescent="0.25">
      <c r="A3413" s="7" t="s">
        <v>736</v>
      </c>
      <c r="B3413" s="8"/>
      <c r="C3413" s="8">
        <v>229</v>
      </c>
    </row>
    <row r="3414" spans="1:3" x14ac:dyDescent="0.25">
      <c r="A3414" s="7" t="s">
        <v>384</v>
      </c>
      <c r="B3414" s="8"/>
      <c r="C3414" s="8">
        <v>48</v>
      </c>
    </row>
    <row r="3415" spans="1:3" x14ac:dyDescent="0.25">
      <c r="A3415" s="7" t="s">
        <v>2676</v>
      </c>
      <c r="B3415" s="8">
        <v>9</v>
      </c>
      <c r="C3415" s="8"/>
    </row>
    <row r="3416" spans="1:3" x14ac:dyDescent="0.25">
      <c r="A3416" s="7" t="s">
        <v>3273</v>
      </c>
      <c r="B3416" s="8"/>
      <c r="C3416" s="8">
        <v>21</v>
      </c>
    </row>
    <row r="3417" spans="1:3" x14ac:dyDescent="0.25">
      <c r="A3417" s="7" t="s">
        <v>1605</v>
      </c>
      <c r="B3417" s="8"/>
      <c r="C3417" s="8">
        <v>70</v>
      </c>
    </row>
    <row r="3418" spans="1:3" x14ac:dyDescent="0.25">
      <c r="A3418" s="7" t="s">
        <v>782</v>
      </c>
      <c r="B3418" s="8"/>
      <c r="C3418" s="8">
        <v>25</v>
      </c>
    </row>
    <row r="3419" spans="1:3" x14ac:dyDescent="0.25">
      <c r="A3419" s="7" t="s">
        <v>2229</v>
      </c>
      <c r="B3419" s="8"/>
      <c r="C3419" s="8">
        <v>144</v>
      </c>
    </row>
    <row r="3420" spans="1:3" x14ac:dyDescent="0.25">
      <c r="A3420" s="7" t="s">
        <v>1076</v>
      </c>
      <c r="B3420" s="8">
        <v>3</v>
      </c>
      <c r="C3420" s="8"/>
    </row>
    <row r="3421" spans="1:3" x14ac:dyDescent="0.25">
      <c r="A3421" s="7" t="s">
        <v>511</v>
      </c>
      <c r="B3421" s="8">
        <v>0</v>
      </c>
      <c r="C3421" s="8"/>
    </row>
    <row r="3422" spans="1:3" x14ac:dyDescent="0.25">
      <c r="A3422" s="7" t="s">
        <v>3443</v>
      </c>
      <c r="B3422" s="8"/>
      <c r="C3422" s="8">
        <v>20</v>
      </c>
    </row>
    <row r="3423" spans="1:3" x14ac:dyDescent="0.25">
      <c r="A3423" s="7" t="s">
        <v>1444</v>
      </c>
      <c r="B3423" s="8">
        <v>0</v>
      </c>
      <c r="C3423" s="8"/>
    </row>
    <row r="3424" spans="1:3" x14ac:dyDescent="0.25">
      <c r="A3424" s="7" t="s">
        <v>1437</v>
      </c>
      <c r="B3424" s="8">
        <v>2</v>
      </c>
      <c r="C3424" s="8"/>
    </row>
    <row r="3425" spans="1:3" x14ac:dyDescent="0.25">
      <c r="A3425" s="7" t="s">
        <v>1435</v>
      </c>
      <c r="B3425" s="8">
        <v>11</v>
      </c>
      <c r="C3425" s="8"/>
    </row>
    <row r="3426" spans="1:3" x14ac:dyDescent="0.25">
      <c r="A3426" s="7" t="s">
        <v>1429</v>
      </c>
      <c r="B3426" s="8">
        <v>3</v>
      </c>
      <c r="C3426" s="8"/>
    </row>
    <row r="3427" spans="1:3" x14ac:dyDescent="0.25">
      <c r="A3427" s="7" t="s">
        <v>655</v>
      </c>
      <c r="B3427" s="8"/>
      <c r="C3427" s="8">
        <v>1013</v>
      </c>
    </row>
    <row r="3428" spans="1:3" x14ac:dyDescent="0.25">
      <c r="A3428" s="7" t="s">
        <v>748</v>
      </c>
      <c r="B3428" s="8"/>
      <c r="C3428" s="8">
        <v>55</v>
      </c>
    </row>
    <row r="3429" spans="1:3" x14ac:dyDescent="0.25">
      <c r="A3429" s="7" t="s">
        <v>2780</v>
      </c>
      <c r="B3429" s="8">
        <v>0</v>
      </c>
      <c r="C3429" s="8"/>
    </row>
    <row r="3430" spans="1:3" x14ac:dyDescent="0.25">
      <c r="A3430" s="7" t="s">
        <v>3390</v>
      </c>
      <c r="B3430" s="8"/>
      <c r="C3430" s="8">
        <v>18</v>
      </c>
    </row>
    <row r="3431" spans="1:3" x14ac:dyDescent="0.25">
      <c r="A3431" s="7" t="s">
        <v>3772</v>
      </c>
      <c r="B3431" s="8"/>
      <c r="C3431" s="8">
        <v>14</v>
      </c>
    </row>
    <row r="3432" spans="1:3" x14ac:dyDescent="0.25">
      <c r="A3432" s="7" t="s">
        <v>2270</v>
      </c>
      <c r="B3432" s="8"/>
      <c r="C3432" s="8">
        <v>902</v>
      </c>
    </row>
    <row r="3433" spans="1:3" x14ac:dyDescent="0.25">
      <c r="A3433" s="7" t="s">
        <v>1951</v>
      </c>
      <c r="B3433" s="8"/>
      <c r="C3433" s="8">
        <v>1876</v>
      </c>
    </row>
    <row r="3434" spans="1:3" x14ac:dyDescent="0.25">
      <c r="A3434" s="7" t="s">
        <v>786</v>
      </c>
      <c r="B3434" s="8"/>
      <c r="C3434" s="8">
        <v>29</v>
      </c>
    </row>
    <row r="3435" spans="1:3" x14ac:dyDescent="0.25">
      <c r="A3435" s="7" t="s">
        <v>1961</v>
      </c>
      <c r="B3435" s="8"/>
      <c r="C3435" s="8">
        <v>33</v>
      </c>
    </row>
    <row r="3436" spans="1:3" x14ac:dyDescent="0.25">
      <c r="A3436" s="7" t="s">
        <v>980</v>
      </c>
      <c r="B3436" s="8">
        <v>96</v>
      </c>
      <c r="C3436" s="8"/>
    </row>
    <row r="3437" spans="1:3" x14ac:dyDescent="0.25">
      <c r="A3437" s="7" t="s">
        <v>913</v>
      </c>
      <c r="B3437" s="8">
        <v>2</v>
      </c>
      <c r="C3437" s="8"/>
    </row>
    <row r="3438" spans="1:3" x14ac:dyDescent="0.25">
      <c r="A3438" s="7" t="s">
        <v>2198</v>
      </c>
      <c r="B3438" s="8"/>
      <c r="C3438" s="8">
        <v>4330</v>
      </c>
    </row>
    <row r="3439" spans="1:3" x14ac:dyDescent="0.25">
      <c r="A3439" s="7" t="s">
        <v>74</v>
      </c>
      <c r="B3439" s="8"/>
      <c r="C3439" s="8">
        <v>41</v>
      </c>
    </row>
    <row r="3440" spans="1:3" x14ac:dyDescent="0.25">
      <c r="A3440" s="7" t="s">
        <v>193</v>
      </c>
      <c r="B3440" s="8">
        <v>3</v>
      </c>
      <c r="C3440" s="8"/>
    </row>
    <row r="3441" spans="1:3" x14ac:dyDescent="0.25">
      <c r="A3441" s="7" t="s">
        <v>1436</v>
      </c>
      <c r="B3441" s="8">
        <v>2</v>
      </c>
      <c r="C3441" s="8"/>
    </row>
    <row r="3442" spans="1:3" x14ac:dyDescent="0.25">
      <c r="A3442" s="7" t="s">
        <v>2445</v>
      </c>
      <c r="B3442" s="8"/>
      <c r="C3442" s="8">
        <v>61</v>
      </c>
    </row>
    <row r="3443" spans="1:3" x14ac:dyDescent="0.25">
      <c r="A3443" s="7" t="s">
        <v>1731</v>
      </c>
      <c r="B3443" s="8">
        <v>0</v>
      </c>
      <c r="C3443" s="8"/>
    </row>
    <row r="3444" spans="1:3" x14ac:dyDescent="0.25">
      <c r="A3444" s="7" t="s">
        <v>476</v>
      </c>
      <c r="B3444" s="8">
        <v>0</v>
      </c>
      <c r="C3444" s="8"/>
    </row>
    <row r="3445" spans="1:3" x14ac:dyDescent="0.25">
      <c r="A3445" s="7" t="s">
        <v>221</v>
      </c>
      <c r="B3445" s="8">
        <v>76</v>
      </c>
      <c r="C3445" s="8"/>
    </row>
    <row r="3446" spans="1:3" x14ac:dyDescent="0.25">
      <c r="A3446" s="7" t="s">
        <v>1774</v>
      </c>
      <c r="B3446" s="8">
        <v>19</v>
      </c>
      <c r="C3446" s="8"/>
    </row>
    <row r="3447" spans="1:3" x14ac:dyDescent="0.25">
      <c r="A3447" s="7" t="s">
        <v>2993</v>
      </c>
      <c r="B3447" s="8"/>
      <c r="C3447" s="8">
        <v>22</v>
      </c>
    </row>
    <row r="3448" spans="1:3" x14ac:dyDescent="0.25">
      <c r="A3448" s="7" t="s">
        <v>1136</v>
      </c>
      <c r="B3448" s="8">
        <v>1</v>
      </c>
      <c r="C3448" s="8"/>
    </row>
    <row r="3449" spans="1:3" x14ac:dyDescent="0.25">
      <c r="A3449" s="7" t="s">
        <v>435</v>
      </c>
      <c r="B3449" s="8">
        <v>2</v>
      </c>
      <c r="C3449" s="8"/>
    </row>
    <row r="3450" spans="1:3" x14ac:dyDescent="0.25">
      <c r="A3450" s="7" t="s">
        <v>697</v>
      </c>
      <c r="B3450" s="8">
        <v>1</v>
      </c>
      <c r="C3450" s="8"/>
    </row>
    <row r="3451" spans="1:3" x14ac:dyDescent="0.25">
      <c r="A3451" s="7" t="s">
        <v>4050</v>
      </c>
      <c r="B3451" s="8">
        <v>0</v>
      </c>
      <c r="C3451" s="8"/>
    </row>
    <row r="3452" spans="1:3" x14ac:dyDescent="0.25">
      <c r="A3452" s="7" t="s">
        <v>3919</v>
      </c>
      <c r="B3452" s="8">
        <v>6</v>
      </c>
      <c r="C3452" s="8"/>
    </row>
    <row r="3453" spans="1:3" x14ac:dyDescent="0.25">
      <c r="A3453" s="7" t="s">
        <v>1748</v>
      </c>
      <c r="B3453" s="8"/>
      <c r="C3453" s="8">
        <v>159</v>
      </c>
    </row>
    <row r="3454" spans="1:3" x14ac:dyDescent="0.25">
      <c r="A3454" s="7" t="s">
        <v>1521</v>
      </c>
      <c r="B3454" s="8"/>
      <c r="C3454" s="8">
        <v>167</v>
      </c>
    </row>
    <row r="3455" spans="1:3" x14ac:dyDescent="0.25">
      <c r="A3455" s="7" t="s">
        <v>2671</v>
      </c>
      <c r="B3455" s="8">
        <v>84</v>
      </c>
      <c r="C3455" s="8"/>
    </row>
    <row r="3456" spans="1:3" x14ac:dyDescent="0.25">
      <c r="A3456" s="7" t="s">
        <v>3817</v>
      </c>
      <c r="B3456" s="8"/>
      <c r="C3456" s="8">
        <v>20</v>
      </c>
    </row>
    <row r="3457" spans="1:3" x14ac:dyDescent="0.25">
      <c r="A3457" s="7" t="s">
        <v>464</v>
      </c>
      <c r="B3457" s="8">
        <v>11</v>
      </c>
      <c r="C3457" s="8"/>
    </row>
    <row r="3458" spans="1:3" x14ac:dyDescent="0.25">
      <c r="A3458" s="7" t="s">
        <v>3514</v>
      </c>
      <c r="B3458" s="8"/>
      <c r="C3458" s="8">
        <v>46</v>
      </c>
    </row>
    <row r="3459" spans="1:3" x14ac:dyDescent="0.25">
      <c r="A3459" s="7" t="s">
        <v>3540</v>
      </c>
      <c r="B3459" s="8"/>
      <c r="C3459" s="8">
        <v>32</v>
      </c>
    </row>
    <row r="3460" spans="1:3" x14ac:dyDescent="0.25">
      <c r="A3460" s="7" t="s">
        <v>3534</v>
      </c>
      <c r="B3460" s="8"/>
      <c r="C3460" s="8">
        <v>46</v>
      </c>
    </row>
    <row r="3461" spans="1:3" x14ac:dyDescent="0.25">
      <c r="A3461" s="7" t="s">
        <v>3814</v>
      </c>
      <c r="B3461" s="8"/>
      <c r="C3461" s="8">
        <v>20</v>
      </c>
    </row>
    <row r="3462" spans="1:3" x14ac:dyDescent="0.25">
      <c r="A3462" s="7" t="s">
        <v>2434</v>
      </c>
      <c r="B3462" s="8">
        <v>0</v>
      </c>
      <c r="C3462" s="8"/>
    </row>
    <row r="3463" spans="1:3" x14ac:dyDescent="0.25">
      <c r="A3463" s="7" t="s">
        <v>3225</v>
      </c>
      <c r="B3463" s="8"/>
      <c r="C3463" s="8">
        <v>39</v>
      </c>
    </row>
    <row r="3464" spans="1:3" x14ac:dyDescent="0.25">
      <c r="A3464" s="7" t="s">
        <v>3938</v>
      </c>
      <c r="B3464" s="8">
        <v>2</v>
      </c>
      <c r="C3464" s="8"/>
    </row>
    <row r="3465" spans="1:3" x14ac:dyDescent="0.25">
      <c r="A3465" s="7" t="s">
        <v>2334</v>
      </c>
      <c r="B3465" s="8"/>
      <c r="C3465" s="8">
        <v>94</v>
      </c>
    </row>
    <row r="3466" spans="1:3" x14ac:dyDescent="0.25">
      <c r="A3466" s="7" t="s">
        <v>3682</v>
      </c>
      <c r="B3466" s="8"/>
      <c r="C3466" s="8">
        <v>126</v>
      </c>
    </row>
    <row r="3467" spans="1:3" x14ac:dyDescent="0.25">
      <c r="A3467" s="7" t="s">
        <v>102</v>
      </c>
      <c r="B3467" s="8"/>
      <c r="C3467" s="8">
        <v>26</v>
      </c>
    </row>
    <row r="3468" spans="1:3" x14ac:dyDescent="0.25">
      <c r="A3468" s="7" t="s">
        <v>3742</v>
      </c>
      <c r="B3468" s="8">
        <v>1</v>
      </c>
      <c r="C3468" s="8"/>
    </row>
    <row r="3469" spans="1:3" x14ac:dyDescent="0.25">
      <c r="A3469" s="7" t="s">
        <v>2057</v>
      </c>
      <c r="B3469" s="8"/>
      <c r="C3469" s="8">
        <v>554</v>
      </c>
    </row>
    <row r="3470" spans="1:3" x14ac:dyDescent="0.25">
      <c r="A3470" s="7" t="s">
        <v>904</v>
      </c>
      <c r="B3470" s="8">
        <v>4</v>
      </c>
      <c r="C3470" s="8"/>
    </row>
    <row r="3471" spans="1:3" x14ac:dyDescent="0.25">
      <c r="A3471" s="7" t="s">
        <v>522</v>
      </c>
      <c r="B3471" s="8"/>
      <c r="C3471" s="8">
        <v>56</v>
      </c>
    </row>
    <row r="3472" spans="1:3" x14ac:dyDescent="0.25">
      <c r="A3472" s="7" t="s">
        <v>668</v>
      </c>
      <c r="B3472" s="8">
        <v>28</v>
      </c>
      <c r="C3472" s="8"/>
    </row>
    <row r="3473" spans="1:3" x14ac:dyDescent="0.25">
      <c r="A3473" s="7" t="s">
        <v>2937</v>
      </c>
      <c r="B3473" s="8"/>
      <c r="C3473" s="8">
        <v>55</v>
      </c>
    </row>
    <row r="3474" spans="1:3" x14ac:dyDescent="0.25">
      <c r="A3474" s="7" t="s">
        <v>1949</v>
      </c>
      <c r="B3474" s="8"/>
      <c r="C3474" s="8">
        <v>4245</v>
      </c>
    </row>
    <row r="3475" spans="1:3" x14ac:dyDescent="0.25">
      <c r="A3475" s="7" t="s">
        <v>1900</v>
      </c>
      <c r="B3475" s="8"/>
      <c r="C3475" s="8">
        <v>42</v>
      </c>
    </row>
    <row r="3476" spans="1:3" x14ac:dyDescent="0.25">
      <c r="A3476" s="7" t="s">
        <v>2854</v>
      </c>
      <c r="B3476" s="8">
        <v>14</v>
      </c>
      <c r="C3476" s="8"/>
    </row>
    <row r="3477" spans="1:3" x14ac:dyDescent="0.25">
      <c r="A3477" s="7" t="s">
        <v>1126</v>
      </c>
      <c r="B3477" s="8">
        <v>0</v>
      </c>
      <c r="C3477" s="8"/>
    </row>
    <row r="3478" spans="1:3" x14ac:dyDescent="0.25">
      <c r="A3478" s="7" t="s">
        <v>3345</v>
      </c>
      <c r="B3478" s="8"/>
      <c r="C3478" s="8">
        <v>13</v>
      </c>
    </row>
    <row r="3479" spans="1:3" x14ac:dyDescent="0.25">
      <c r="A3479" s="7" t="s">
        <v>3860</v>
      </c>
      <c r="B3479" s="8">
        <v>0</v>
      </c>
      <c r="C3479" s="8"/>
    </row>
    <row r="3480" spans="1:3" x14ac:dyDescent="0.25">
      <c r="A3480" s="7" t="s">
        <v>1463</v>
      </c>
      <c r="B3480" s="8"/>
      <c r="C3480" s="8">
        <v>150</v>
      </c>
    </row>
    <row r="3481" spans="1:3" x14ac:dyDescent="0.25">
      <c r="A3481" s="7" t="s">
        <v>372</v>
      </c>
      <c r="B3481" s="8"/>
      <c r="C3481" s="8">
        <v>1062</v>
      </c>
    </row>
    <row r="3482" spans="1:3" x14ac:dyDescent="0.25">
      <c r="A3482" s="7" t="s">
        <v>3462</v>
      </c>
      <c r="B3482" s="8"/>
      <c r="C3482" s="8">
        <v>114</v>
      </c>
    </row>
    <row r="3483" spans="1:3" x14ac:dyDescent="0.25">
      <c r="A3483" s="7" t="s">
        <v>268</v>
      </c>
      <c r="B3483" s="8"/>
      <c r="C3483" s="8">
        <v>165</v>
      </c>
    </row>
    <row r="3484" spans="1:3" x14ac:dyDescent="0.25">
      <c r="A3484" s="7" t="s">
        <v>4076</v>
      </c>
      <c r="B3484" s="8">
        <v>0</v>
      </c>
      <c r="C3484" s="8"/>
    </row>
    <row r="3485" spans="1:3" x14ac:dyDescent="0.25">
      <c r="A3485" s="7" t="s">
        <v>3905</v>
      </c>
      <c r="B3485" s="8">
        <v>4</v>
      </c>
      <c r="C3485" s="8"/>
    </row>
    <row r="3486" spans="1:3" x14ac:dyDescent="0.25">
      <c r="A3486" s="7" t="s">
        <v>1360</v>
      </c>
      <c r="B3486" s="8"/>
      <c r="C3486" s="8">
        <v>19</v>
      </c>
    </row>
    <row r="3487" spans="1:3" x14ac:dyDescent="0.25">
      <c r="A3487" s="7" t="s">
        <v>739</v>
      </c>
      <c r="B3487" s="8"/>
      <c r="C3487" s="8">
        <v>41</v>
      </c>
    </row>
    <row r="3488" spans="1:3" x14ac:dyDescent="0.25">
      <c r="A3488" s="7" t="s">
        <v>165</v>
      </c>
      <c r="B3488" s="8">
        <v>0</v>
      </c>
      <c r="C3488" s="8"/>
    </row>
    <row r="3489" spans="1:3" x14ac:dyDescent="0.25">
      <c r="A3489" s="7" t="s">
        <v>3960</v>
      </c>
      <c r="B3489" s="8">
        <v>0</v>
      </c>
      <c r="C3489" s="8"/>
    </row>
    <row r="3490" spans="1:3" x14ac:dyDescent="0.25">
      <c r="A3490" s="7" t="s">
        <v>3765</v>
      </c>
      <c r="B3490" s="8"/>
      <c r="C3490" s="8">
        <v>58</v>
      </c>
    </row>
    <row r="3491" spans="1:3" x14ac:dyDescent="0.25">
      <c r="A3491" s="7" t="s">
        <v>3335</v>
      </c>
      <c r="B3491" s="8"/>
      <c r="C3491" s="8">
        <v>63</v>
      </c>
    </row>
    <row r="3492" spans="1:3" x14ac:dyDescent="0.25">
      <c r="A3492" s="7" t="s">
        <v>568</v>
      </c>
      <c r="B3492" s="8">
        <v>0</v>
      </c>
      <c r="C3492" s="8"/>
    </row>
    <row r="3493" spans="1:3" x14ac:dyDescent="0.25">
      <c r="A3493" s="7" t="s">
        <v>575</v>
      </c>
      <c r="B3493" s="8">
        <v>4</v>
      </c>
      <c r="C3493" s="8"/>
    </row>
    <row r="3494" spans="1:3" x14ac:dyDescent="0.25">
      <c r="A3494" s="7" t="s">
        <v>2133</v>
      </c>
      <c r="B3494" s="8">
        <v>99</v>
      </c>
      <c r="C3494" s="8"/>
    </row>
    <row r="3495" spans="1:3" x14ac:dyDescent="0.25">
      <c r="A3495" s="7" t="s">
        <v>2781</v>
      </c>
      <c r="B3495" s="8"/>
      <c r="C3495" s="8">
        <v>28</v>
      </c>
    </row>
    <row r="3496" spans="1:3" x14ac:dyDescent="0.25">
      <c r="A3496" s="7" t="s">
        <v>2632</v>
      </c>
      <c r="B3496" s="8"/>
      <c r="C3496" s="8">
        <v>42</v>
      </c>
    </row>
    <row r="3497" spans="1:3" x14ac:dyDescent="0.25">
      <c r="A3497" s="7" t="s">
        <v>595</v>
      </c>
      <c r="B3497" s="8">
        <v>2</v>
      </c>
      <c r="C3497" s="8"/>
    </row>
    <row r="3498" spans="1:3" x14ac:dyDescent="0.25">
      <c r="A3498" s="7" t="s">
        <v>1513</v>
      </c>
      <c r="B3498" s="8"/>
      <c r="C3498" s="8">
        <v>335</v>
      </c>
    </row>
    <row r="3499" spans="1:3" x14ac:dyDescent="0.25">
      <c r="A3499" s="7" t="s">
        <v>5</v>
      </c>
      <c r="B3499" s="8"/>
      <c r="C3499" s="8">
        <v>150</v>
      </c>
    </row>
    <row r="3500" spans="1:3" x14ac:dyDescent="0.25">
      <c r="A3500" s="7" t="s">
        <v>1207</v>
      </c>
      <c r="B3500" s="8"/>
      <c r="C3500" s="8">
        <v>32</v>
      </c>
    </row>
    <row r="3501" spans="1:3" x14ac:dyDescent="0.25">
      <c r="A3501" s="7" t="s">
        <v>1070</v>
      </c>
      <c r="B3501" s="8">
        <v>21</v>
      </c>
      <c r="C3501" s="8"/>
    </row>
    <row r="3502" spans="1:3" x14ac:dyDescent="0.25">
      <c r="A3502" s="7" t="s">
        <v>3278</v>
      </c>
      <c r="B3502" s="8"/>
      <c r="C3502" s="8">
        <v>34</v>
      </c>
    </row>
    <row r="3503" spans="1:3" x14ac:dyDescent="0.25">
      <c r="A3503" s="7" t="s">
        <v>1726</v>
      </c>
      <c r="B3503" s="8">
        <v>9</v>
      </c>
      <c r="C3503" s="8"/>
    </row>
    <row r="3504" spans="1:3" x14ac:dyDescent="0.25">
      <c r="A3504" s="7" t="s">
        <v>2668</v>
      </c>
      <c r="B3504" s="8"/>
      <c r="C3504" s="8">
        <v>28</v>
      </c>
    </row>
    <row r="3505" spans="1:3" x14ac:dyDescent="0.25">
      <c r="A3505" s="7" t="s">
        <v>43</v>
      </c>
      <c r="B3505" s="8"/>
      <c r="C3505" s="8">
        <v>19</v>
      </c>
    </row>
    <row r="3506" spans="1:3" x14ac:dyDescent="0.25">
      <c r="A3506" s="7" t="s">
        <v>2064</v>
      </c>
      <c r="B3506" s="8"/>
      <c r="C3506" s="8">
        <v>49</v>
      </c>
    </row>
    <row r="3507" spans="1:3" x14ac:dyDescent="0.25">
      <c r="A3507" s="7" t="s">
        <v>2622</v>
      </c>
      <c r="B3507" s="8"/>
      <c r="C3507" s="8">
        <v>74</v>
      </c>
    </row>
    <row r="3508" spans="1:3" x14ac:dyDescent="0.25">
      <c r="A3508" s="7" t="s">
        <v>3012</v>
      </c>
      <c r="B3508" s="8"/>
      <c r="C3508" s="8">
        <v>55</v>
      </c>
    </row>
    <row r="3509" spans="1:3" x14ac:dyDescent="0.25">
      <c r="A3509" s="7" t="s">
        <v>3342</v>
      </c>
      <c r="B3509" s="8"/>
      <c r="C3509" s="8">
        <v>78</v>
      </c>
    </row>
    <row r="3510" spans="1:3" x14ac:dyDescent="0.25">
      <c r="A3510" s="7" t="s">
        <v>3461</v>
      </c>
      <c r="B3510" s="8"/>
      <c r="C3510" s="8">
        <v>17</v>
      </c>
    </row>
    <row r="3511" spans="1:3" x14ac:dyDescent="0.25">
      <c r="A3511" s="7" t="s">
        <v>1553</v>
      </c>
      <c r="B3511" s="8">
        <v>16</v>
      </c>
      <c r="C3511" s="8"/>
    </row>
    <row r="3512" spans="1:3" x14ac:dyDescent="0.25">
      <c r="A3512" s="7" t="s">
        <v>3114</v>
      </c>
      <c r="B3512" s="8">
        <v>0</v>
      </c>
      <c r="C3512" s="8"/>
    </row>
    <row r="3513" spans="1:3" x14ac:dyDescent="0.25">
      <c r="A3513" s="7" t="s">
        <v>2529</v>
      </c>
      <c r="B3513" s="8"/>
      <c r="C3513" s="8">
        <v>76</v>
      </c>
    </row>
    <row r="3514" spans="1:3" x14ac:dyDescent="0.25">
      <c r="A3514" s="7" t="s">
        <v>1109</v>
      </c>
      <c r="B3514" s="8">
        <v>21</v>
      </c>
      <c r="C3514" s="8"/>
    </row>
    <row r="3515" spans="1:3" x14ac:dyDescent="0.25">
      <c r="A3515" s="7" t="s">
        <v>3084</v>
      </c>
      <c r="B3515" s="8">
        <v>6</v>
      </c>
      <c r="C3515" s="8"/>
    </row>
    <row r="3516" spans="1:3" x14ac:dyDescent="0.25">
      <c r="A3516" s="7" t="s">
        <v>1539</v>
      </c>
      <c r="B3516" s="8"/>
      <c r="C3516" s="8">
        <v>46</v>
      </c>
    </row>
    <row r="3517" spans="1:3" x14ac:dyDescent="0.25">
      <c r="A3517" s="7" t="s">
        <v>360</v>
      </c>
      <c r="B3517" s="8"/>
      <c r="C3517" s="8">
        <v>302</v>
      </c>
    </row>
    <row r="3518" spans="1:3" x14ac:dyDescent="0.25">
      <c r="A3518" s="7" t="s">
        <v>576</v>
      </c>
      <c r="B3518" s="8">
        <v>4</v>
      </c>
      <c r="C3518" s="8"/>
    </row>
    <row r="3519" spans="1:3" x14ac:dyDescent="0.25">
      <c r="A3519" s="7" t="s">
        <v>577</v>
      </c>
      <c r="B3519" s="8">
        <v>1</v>
      </c>
      <c r="C3519" s="8"/>
    </row>
    <row r="3520" spans="1:3" x14ac:dyDescent="0.25">
      <c r="A3520" s="7" t="s">
        <v>1598</v>
      </c>
      <c r="B3520" s="8">
        <v>0</v>
      </c>
      <c r="C3520" s="8"/>
    </row>
    <row r="3521" spans="1:3" x14ac:dyDescent="0.25">
      <c r="A3521" s="7" t="s">
        <v>3969</v>
      </c>
      <c r="B3521" s="8">
        <v>8</v>
      </c>
      <c r="C3521" s="8"/>
    </row>
    <row r="3522" spans="1:3" x14ac:dyDescent="0.25">
      <c r="A3522" s="7" t="s">
        <v>1898</v>
      </c>
      <c r="B3522" s="8"/>
      <c r="C3522" s="8">
        <v>183</v>
      </c>
    </row>
    <row r="3523" spans="1:3" x14ac:dyDescent="0.25">
      <c r="A3523" s="7" t="s">
        <v>3565</v>
      </c>
      <c r="B3523" s="8"/>
      <c r="C3523" s="8">
        <v>38</v>
      </c>
    </row>
    <row r="3524" spans="1:3" x14ac:dyDescent="0.25">
      <c r="A3524" s="7" t="s">
        <v>835</v>
      </c>
      <c r="B3524" s="8"/>
      <c r="C3524" s="8">
        <v>75</v>
      </c>
    </row>
    <row r="3525" spans="1:3" x14ac:dyDescent="0.25">
      <c r="A3525" s="7" t="s">
        <v>1785</v>
      </c>
      <c r="B3525" s="8">
        <v>33</v>
      </c>
      <c r="C3525" s="8"/>
    </row>
    <row r="3526" spans="1:3" x14ac:dyDescent="0.25">
      <c r="A3526" s="7" t="s">
        <v>3946</v>
      </c>
      <c r="B3526" s="8">
        <v>32</v>
      </c>
      <c r="C3526" s="8"/>
    </row>
    <row r="3527" spans="1:3" x14ac:dyDescent="0.25">
      <c r="A3527" s="7" t="s">
        <v>803</v>
      </c>
      <c r="B3527" s="8"/>
      <c r="C3527" s="8">
        <v>75</v>
      </c>
    </row>
    <row r="3528" spans="1:3" x14ac:dyDescent="0.25">
      <c r="A3528" s="7" t="s">
        <v>2444</v>
      </c>
      <c r="B3528" s="8"/>
      <c r="C3528" s="8">
        <v>311</v>
      </c>
    </row>
    <row r="3529" spans="1:3" x14ac:dyDescent="0.25">
      <c r="A3529" s="7" t="s">
        <v>1984</v>
      </c>
      <c r="B3529" s="8">
        <v>16</v>
      </c>
      <c r="C3529" s="8"/>
    </row>
    <row r="3530" spans="1:3" x14ac:dyDescent="0.25">
      <c r="A3530" s="7" t="s">
        <v>2004</v>
      </c>
      <c r="B3530" s="8"/>
      <c r="C3530" s="8">
        <v>17</v>
      </c>
    </row>
    <row r="3531" spans="1:3" x14ac:dyDescent="0.25">
      <c r="A3531" s="7" t="s">
        <v>3840</v>
      </c>
      <c r="B3531" s="8">
        <v>19</v>
      </c>
      <c r="C3531" s="8"/>
    </row>
    <row r="3532" spans="1:3" x14ac:dyDescent="0.25">
      <c r="A3532" s="7" t="s">
        <v>1795</v>
      </c>
      <c r="B3532" s="8">
        <v>18</v>
      </c>
      <c r="C3532" s="8"/>
    </row>
    <row r="3533" spans="1:3" x14ac:dyDescent="0.25">
      <c r="A3533" s="7" t="s">
        <v>3466</v>
      </c>
      <c r="B3533" s="8"/>
      <c r="C3533" s="8">
        <v>47</v>
      </c>
    </row>
    <row r="3534" spans="1:3" x14ac:dyDescent="0.25">
      <c r="A3534" s="7" t="s">
        <v>1667</v>
      </c>
      <c r="B3534" s="8"/>
      <c r="C3534" s="8">
        <v>98</v>
      </c>
    </row>
    <row r="3535" spans="1:3" x14ac:dyDescent="0.25">
      <c r="A3535" s="7" t="s">
        <v>3166</v>
      </c>
      <c r="B3535" s="8"/>
      <c r="C3535" s="8">
        <v>930</v>
      </c>
    </row>
    <row r="3536" spans="1:3" x14ac:dyDescent="0.25">
      <c r="A3536" s="7" t="s">
        <v>3736</v>
      </c>
      <c r="B3536" s="8">
        <v>8</v>
      </c>
      <c r="C3536" s="8"/>
    </row>
    <row r="3537" spans="1:3" x14ac:dyDescent="0.25">
      <c r="A3537" s="7" t="s">
        <v>2740</v>
      </c>
      <c r="B3537" s="8"/>
      <c r="C3537" s="8">
        <v>17</v>
      </c>
    </row>
    <row r="3538" spans="1:3" x14ac:dyDescent="0.25">
      <c r="A3538" s="7" t="s">
        <v>3892</v>
      </c>
      <c r="B3538" s="8">
        <v>1</v>
      </c>
      <c r="C3538" s="8"/>
    </row>
    <row r="3539" spans="1:3" x14ac:dyDescent="0.25">
      <c r="A3539" s="7" t="s">
        <v>527</v>
      </c>
      <c r="B3539" s="8"/>
      <c r="C3539" s="8">
        <v>23</v>
      </c>
    </row>
    <row r="3540" spans="1:3" x14ac:dyDescent="0.25">
      <c r="A3540" s="7" t="s">
        <v>1084</v>
      </c>
      <c r="B3540" s="8">
        <v>1</v>
      </c>
      <c r="C3540" s="8"/>
    </row>
    <row r="3541" spans="1:3" x14ac:dyDescent="0.25">
      <c r="A3541" s="7" t="s">
        <v>342</v>
      </c>
      <c r="B3541" s="8"/>
      <c r="C3541" s="8">
        <v>55</v>
      </c>
    </row>
    <row r="3542" spans="1:3" x14ac:dyDescent="0.25">
      <c r="A3542" s="7" t="s">
        <v>3360</v>
      </c>
      <c r="B3542" s="8"/>
      <c r="C3542" s="8">
        <v>68</v>
      </c>
    </row>
    <row r="3543" spans="1:3" x14ac:dyDescent="0.25">
      <c r="A3543" s="7" t="s">
        <v>89</v>
      </c>
      <c r="B3543" s="8"/>
      <c r="C3543" s="8">
        <v>25</v>
      </c>
    </row>
    <row r="3544" spans="1:3" x14ac:dyDescent="0.25">
      <c r="A3544" s="7" t="s">
        <v>3623</v>
      </c>
      <c r="B3544" s="8"/>
      <c r="C3544" s="8">
        <v>78</v>
      </c>
    </row>
    <row r="3545" spans="1:3" x14ac:dyDescent="0.25">
      <c r="A3545" s="7" t="s">
        <v>118</v>
      </c>
      <c r="B3545" s="8"/>
      <c r="C3545" s="8">
        <v>57</v>
      </c>
    </row>
    <row r="3546" spans="1:3" x14ac:dyDescent="0.25">
      <c r="A3546" s="7" t="s">
        <v>1065</v>
      </c>
      <c r="B3546" s="8">
        <v>123</v>
      </c>
      <c r="C3546" s="8"/>
    </row>
    <row r="3547" spans="1:3" x14ac:dyDescent="0.25">
      <c r="A3547" s="7" t="s">
        <v>2495</v>
      </c>
      <c r="B3547" s="8"/>
      <c r="C3547" s="8">
        <v>42</v>
      </c>
    </row>
    <row r="3548" spans="1:3" x14ac:dyDescent="0.25">
      <c r="A3548" s="7" t="s">
        <v>806</v>
      </c>
      <c r="B3548" s="8"/>
      <c r="C3548" s="8">
        <v>54</v>
      </c>
    </row>
    <row r="3549" spans="1:3" x14ac:dyDescent="0.25">
      <c r="A3549" s="7" t="s">
        <v>3428</v>
      </c>
      <c r="B3549" s="8"/>
      <c r="C3549" s="8">
        <v>12</v>
      </c>
    </row>
    <row r="3550" spans="1:3" x14ac:dyDescent="0.25">
      <c r="A3550" s="7" t="s">
        <v>3303</v>
      </c>
      <c r="B3550" s="8"/>
      <c r="C3550" s="8">
        <v>35</v>
      </c>
    </row>
    <row r="3551" spans="1:3" x14ac:dyDescent="0.25">
      <c r="A3551" s="7" t="s">
        <v>3349</v>
      </c>
      <c r="B3551" s="8"/>
      <c r="C3551" s="8">
        <v>51</v>
      </c>
    </row>
    <row r="3552" spans="1:3" x14ac:dyDescent="0.25">
      <c r="A3552" s="7" t="s">
        <v>687</v>
      </c>
      <c r="B3552" s="8">
        <v>0</v>
      </c>
      <c r="C3552" s="8"/>
    </row>
    <row r="3553" spans="1:3" x14ac:dyDescent="0.25">
      <c r="A3553" s="7" t="s">
        <v>650</v>
      </c>
      <c r="B3553" s="8"/>
      <c r="C3553" s="8">
        <v>82</v>
      </c>
    </row>
    <row r="3554" spans="1:3" x14ac:dyDescent="0.25">
      <c r="A3554" s="7" t="s">
        <v>2540</v>
      </c>
      <c r="B3554" s="8"/>
      <c r="C3554" s="8">
        <v>27</v>
      </c>
    </row>
    <row r="3555" spans="1:3" x14ac:dyDescent="0.25">
      <c r="A3555" s="7" t="s">
        <v>3000</v>
      </c>
      <c r="B3555" s="8"/>
      <c r="C3555" s="8">
        <v>8</v>
      </c>
    </row>
    <row r="3556" spans="1:3" x14ac:dyDescent="0.25">
      <c r="A3556" s="7" t="s">
        <v>3405</v>
      </c>
      <c r="B3556" s="8"/>
      <c r="C3556" s="8">
        <v>91</v>
      </c>
    </row>
    <row r="3557" spans="1:3" x14ac:dyDescent="0.25">
      <c r="A3557" s="7" t="s">
        <v>3575</v>
      </c>
      <c r="B3557" s="8"/>
      <c r="C3557" s="8">
        <v>5</v>
      </c>
    </row>
    <row r="3558" spans="1:3" x14ac:dyDescent="0.25">
      <c r="A3558" s="7" t="s">
        <v>2156</v>
      </c>
      <c r="B3558" s="8">
        <v>5</v>
      </c>
      <c r="C3558" s="8"/>
    </row>
    <row r="3559" spans="1:3" x14ac:dyDescent="0.25">
      <c r="A3559" s="7" t="s">
        <v>58</v>
      </c>
      <c r="B3559" s="8"/>
      <c r="C3559" s="8">
        <v>174</v>
      </c>
    </row>
    <row r="3560" spans="1:3" x14ac:dyDescent="0.25">
      <c r="A3560" s="7" t="s">
        <v>698</v>
      </c>
      <c r="B3560" s="8">
        <v>114</v>
      </c>
      <c r="C3560" s="8"/>
    </row>
    <row r="3561" spans="1:3" x14ac:dyDescent="0.25">
      <c r="A3561" s="7" t="s">
        <v>3617</v>
      </c>
      <c r="B3561" s="8"/>
      <c r="C3561" s="8">
        <v>17</v>
      </c>
    </row>
    <row r="3562" spans="1:3" x14ac:dyDescent="0.25">
      <c r="A3562" s="7" t="s">
        <v>2621</v>
      </c>
      <c r="B3562" s="8"/>
      <c r="C3562" s="8">
        <v>465</v>
      </c>
    </row>
    <row r="3563" spans="1:3" x14ac:dyDescent="0.25">
      <c r="A3563" s="7" t="s">
        <v>2134</v>
      </c>
      <c r="B3563" s="8">
        <v>3</v>
      </c>
      <c r="C3563" s="8"/>
    </row>
    <row r="3564" spans="1:3" x14ac:dyDescent="0.25">
      <c r="A3564" s="7" t="s">
        <v>3750</v>
      </c>
      <c r="B3564" s="8"/>
      <c r="C3564" s="8">
        <v>30</v>
      </c>
    </row>
    <row r="3565" spans="1:3" x14ac:dyDescent="0.25">
      <c r="A3565" s="7" t="s">
        <v>993</v>
      </c>
      <c r="B3565" s="8">
        <v>4</v>
      </c>
      <c r="C3565" s="8"/>
    </row>
    <row r="3566" spans="1:3" x14ac:dyDescent="0.25">
      <c r="A3566" s="7" t="s">
        <v>2437</v>
      </c>
      <c r="B3566" s="8">
        <v>2</v>
      </c>
      <c r="C3566" s="8"/>
    </row>
    <row r="3567" spans="1:3" x14ac:dyDescent="0.25">
      <c r="A3567" s="7" t="s">
        <v>3396</v>
      </c>
      <c r="B3567" s="8"/>
      <c r="C3567" s="8">
        <v>24</v>
      </c>
    </row>
    <row r="3568" spans="1:3" x14ac:dyDescent="0.25">
      <c r="A3568" s="7" t="s">
        <v>588</v>
      </c>
      <c r="B3568" s="8">
        <v>7</v>
      </c>
      <c r="C3568" s="8"/>
    </row>
    <row r="3569" spans="1:3" x14ac:dyDescent="0.25">
      <c r="A3569" s="7" t="s">
        <v>3217</v>
      </c>
      <c r="B3569" s="8"/>
      <c r="C3569" s="8">
        <v>104</v>
      </c>
    </row>
    <row r="3570" spans="1:3" x14ac:dyDescent="0.25">
      <c r="A3570" s="7" t="s">
        <v>533</v>
      </c>
      <c r="B3570" s="8"/>
      <c r="C3570" s="8">
        <v>173</v>
      </c>
    </row>
    <row r="3571" spans="1:3" x14ac:dyDescent="0.25">
      <c r="A3571" s="7" t="s">
        <v>4080</v>
      </c>
      <c r="B3571" s="8">
        <v>1</v>
      </c>
      <c r="C3571" s="8"/>
    </row>
    <row r="3572" spans="1:3" x14ac:dyDescent="0.25">
      <c r="A3572" s="7" t="s">
        <v>2245</v>
      </c>
      <c r="B3572" s="8"/>
      <c r="C3572" s="8">
        <v>290</v>
      </c>
    </row>
    <row r="3573" spans="1:3" x14ac:dyDescent="0.25">
      <c r="A3573" s="7" t="s">
        <v>1149</v>
      </c>
      <c r="B3573" s="8">
        <v>3</v>
      </c>
      <c r="C3573" s="8"/>
    </row>
    <row r="3574" spans="1:3" x14ac:dyDescent="0.25">
      <c r="A3574" s="7" t="s">
        <v>2412</v>
      </c>
      <c r="B3574" s="8">
        <v>3</v>
      </c>
      <c r="C3574" s="8"/>
    </row>
    <row r="3575" spans="1:3" x14ac:dyDescent="0.25">
      <c r="A3575" s="7" t="s">
        <v>1745</v>
      </c>
      <c r="B3575" s="8"/>
      <c r="C3575" s="8">
        <v>70</v>
      </c>
    </row>
    <row r="3576" spans="1:3" x14ac:dyDescent="0.25">
      <c r="A3576" s="7" t="s">
        <v>1440</v>
      </c>
      <c r="B3576" s="8">
        <v>6</v>
      </c>
      <c r="C3576" s="8"/>
    </row>
    <row r="3577" spans="1:3" x14ac:dyDescent="0.25">
      <c r="A3577" s="7" t="s">
        <v>2678</v>
      </c>
      <c r="B3577" s="8">
        <v>2</v>
      </c>
      <c r="C3577" s="8"/>
    </row>
    <row r="3578" spans="1:3" x14ac:dyDescent="0.25">
      <c r="A3578" s="7" t="s">
        <v>3848</v>
      </c>
      <c r="B3578" s="8">
        <v>24</v>
      </c>
      <c r="C3578" s="8"/>
    </row>
    <row r="3579" spans="1:3" x14ac:dyDescent="0.25">
      <c r="A3579" s="7" t="s">
        <v>3159</v>
      </c>
      <c r="B3579" s="8"/>
      <c r="C3579" s="8">
        <v>52</v>
      </c>
    </row>
    <row r="3580" spans="1:3" x14ac:dyDescent="0.25">
      <c r="A3580" s="7" t="s">
        <v>1467</v>
      </c>
      <c r="B3580" s="8"/>
      <c r="C3580" s="8">
        <v>248</v>
      </c>
    </row>
    <row r="3581" spans="1:3" x14ac:dyDescent="0.25">
      <c r="A3581" s="7" t="s">
        <v>1355</v>
      </c>
      <c r="B3581" s="8"/>
      <c r="C3581" s="8">
        <v>64</v>
      </c>
    </row>
    <row r="3582" spans="1:3" x14ac:dyDescent="0.25">
      <c r="A3582" s="7" t="s">
        <v>1537</v>
      </c>
      <c r="B3582" s="8"/>
      <c r="C3582" s="8">
        <v>455</v>
      </c>
    </row>
    <row r="3583" spans="1:3" x14ac:dyDescent="0.25">
      <c r="A3583" s="7" t="s">
        <v>4015</v>
      </c>
      <c r="B3583" s="8">
        <v>4</v>
      </c>
      <c r="C3583" s="8"/>
    </row>
    <row r="3584" spans="1:3" x14ac:dyDescent="0.25">
      <c r="A3584" s="7" t="s">
        <v>1638</v>
      </c>
      <c r="B3584" s="8"/>
      <c r="C3584" s="8">
        <v>15</v>
      </c>
    </row>
    <row r="3585" spans="1:3" x14ac:dyDescent="0.25">
      <c r="A3585" s="7" t="s">
        <v>1399</v>
      </c>
      <c r="B3585" s="8"/>
      <c r="C3585" s="8">
        <v>65</v>
      </c>
    </row>
    <row r="3586" spans="1:3" x14ac:dyDescent="0.25">
      <c r="A3586" s="7" t="s">
        <v>1286</v>
      </c>
      <c r="B3586" s="8"/>
      <c r="C3586" s="8">
        <v>63</v>
      </c>
    </row>
    <row r="3587" spans="1:3" x14ac:dyDescent="0.25">
      <c r="A3587" s="7" t="s">
        <v>246</v>
      </c>
      <c r="B3587" s="8"/>
      <c r="C3587" s="8">
        <v>96</v>
      </c>
    </row>
    <row r="3588" spans="1:3" x14ac:dyDescent="0.25">
      <c r="A3588" s="7" t="s">
        <v>1145</v>
      </c>
      <c r="B3588" s="8">
        <v>0</v>
      </c>
      <c r="C3588" s="8"/>
    </row>
    <row r="3589" spans="1:3" x14ac:dyDescent="0.25">
      <c r="A3589" s="7" t="s">
        <v>3160</v>
      </c>
      <c r="B3589" s="8"/>
      <c r="C3589" s="8">
        <v>57</v>
      </c>
    </row>
    <row r="3590" spans="1:3" x14ac:dyDescent="0.25">
      <c r="A3590" s="7" t="s">
        <v>3687</v>
      </c>
      <c r="B3590" s="8"/>
      <c r="C3590" s="8">
        <v>31</v>
      </c>
    </row>
    <row r="3591" spans="1:3" x14ac:dyDescent="0.25">
      <c r="A3591" s="7" t="s">
        <v>3276</v>
      </c>
      <c r="B3591" s="8"/>
      <c r="C3591" s="8">
        <v>100</v>
      </c>
    </row>
    <row r="3592" spans="1:3" x14ac:dyDescent="0.25">
      <c r="A3592" s="7" t="s">
        <v>3426</v>
      </c>
      <c r="B3592" s="8"/>
      <c r="C3592" s="8">
        <v>29</v>
      </c>
    </row>
    <row r="3593" spans="1:3" x14ac:dyDescent="0.25">
      <c r="A3593" s="7" t="s">
        <v>3648</v>
      </c>
      <c r="B3593" s="8"/>
      <c r="C3593" s="8">
        <v>17</v>
      </c>
    </row>
    <row r="3594" spans="1:3" x14ac:dyDescent="0.25">
      <c r="A3594" s="7" t="s">
        <v>654</v>
      </c>
      <c r="B3594" s="8"/>
      <c r="C3594" s="8">
        <v>1107</v>
      </c>
    </row>
    <row r="3595" spans="1:3" x14ac:dyDescent="0.25">
      <c r="A3595" s="7" t="s">
        <v>4099</v>
      </c>
      <c r="B3595" s="8">
        <v>6</v>
      </c>
      <c r="C3595" s="8"/>
    </row>
    <row r="3596" spans="1:3" x14ac:dyDescent="0.25">
      <c r="A3596" s="7" t="s">
        <v>2667</v>
      </c>
      <c r="B3596" s="8"/>
      <c r="C3596" s="8">
        <v>18</v>
      </c>
    </row>
    <row r="3597" spans="1:3" x14ac:dyDescent="0.25">
      <c r="A3597" s="7" t="s">
        <v>2411</v>
      </c>
      <c r="B3597" s="8">
        <v>0</v>
      </c>
      <c r="C3597" s="8"/>
    </row>
    <row r="3598" spans="1:3" x14ac:dyDescent="0.25">
      <c r="A3598" s="7" t="s">
        <v>579</v>
      </c>
      <c r="B3598" s="8">
        <v>7</v>
      </c>
      <c r="C3598" s="8"/>
    </row>
    <row r="3599" spans="1:3" x14ac:dyDescent="0.25">
      <c r="A3599" s="7" t="s">
        <v>2011</v>
      </c>
      <c r="B3599" s="8"/>
      <c r="C3599" s="8">
        <v>1737</v>
      </c>
    </row>
    <row r="3600" spans="1:3" x14ac:dyDescent="0.25">
      <c r="A3600" s="7" t="s">
        <v>3611</v>
      </c>
      <c r="B3600" s="8"/>
      <c r="C3600" s="8">
        <v>57</v>
      </c>
    </row>
    <row r="3601" spans="1:3" x14ac:dyDescent="0.25">
      <c r="A3601" s="7" t="s">
        <v>1517</v>
      </c>
      <c r="B3601" s="8"/>
      <c r="C3601" s="8">
        <v>116</v>
      </c>
    </row>
    <row r="3602" spans="1:3" x14ac:dyDescent="0.25">
      <c r="A3602" s="7" t="s">
        <v>2774</v>
      </c>
      <c r="B3602" s="8">
        <v>13</v>
      </c>
      <c r="C3602" s="8"/>
    </row>
    <row r="3603" spans="1:3" x14ac:dyDescent="0.25">
      <c r="A3603" s="7" t="s">
        <v>1888</v>
      </c>
      <c r="B3603" s="8"/>
      <c r="C3603" s="8">
        <v>8</v>
      </c>
    </row>
    <row r="3604" spans="1:3" x14ac:dyDescent="0.25">
      <c r="A3604" s="7" t="s">
        <v>574</v>
      </c>
      <c r="B3604" s="8">
        <v>9</v>
      </c>
      <c r="C3604" s="8"/>
    </row>
    <row r="3605" spans="1:3" x14ac:dyDescent="0.25">
      <c r="A3605" s="7" t="s">
        <v>984</v>
      </c>
      <c r="B3605" s="8">
        <v>179</v>
      </c>
      <c r="C3605" s="8"/>
    </row>
    <row r="3606" spans="1:3" x14ac:dyDescent="0.25">
      <c r="A3606" s="7" t="s">
        <v>2252</v>
      </c>
      <c r="B3606" s="8"/>
      <c r="C3606" s="8">
        <v>480</v>
      </c>
    </row>
    <row r="3607" spans="1:3" x14ac:dyDescent="0.25">
      <c r="A3607" s="7" t="s">
        <v>781</v>
      </c>
      <c r="B3607" s="8"/>
      <c r="C3607" s="8">
        <v>27</v>
      </c>
    </row>
    <row r="3608" spans="1:3" x14ac:dyDescent="0.25">
      <c r="A3608" s="7" t="s">
        <v>1557</v>
      </c>
      <c r="B3608" s="8">
        <v>12</v>
      </c>
      <c r="C3608" s="8"/>
    </row>
    <row r="3609" spans="1:3" x14ac:dyDescent="0.25">
      <c r="A3609" s="7" t="s">
        <v>855</v>
      </c>
      <c r="B3609" s="8"/>
      <c r="C3609" s="8">
        <v>499</v>
      </c>
    </row>
    <row r="3610" spans="1:3" x14ac:dyDescent="0.25">
      <c r="A3610" s="7" t="s">
        <v>3976</v>
      </c>
      <c r="B3610" s="8">
        <v>6</v>
      </c>
      <c r="C3610" s="8"/>
    </row>
    <row r="3611" spans="1:3" x14ac:dyDescent="0.25">
      <c r="A3611" s="7" t="s">
        <v>2742</v>
      </c>
      <c r="B3611" s="8">
        <v>18</v>
      </c>
      <c r="C3611" s="8"/>
    </row>
    <row r="3612" spans="1:3" x14ac:dyDescent="0.25">
      <c r="A3612" s="7" t="s">
        <v>1428</v>
      </c>
      <c r="B3612" s="8">
        <v>4</v>
      </c>
      <c r="C3612" s="8"/>
    </row>
    <row r="3613" spans="1:3" x14ac:dyDescent="0.25">
      <c r="A3613" s="7" t="s">
        <v>3856</v>
      </c>
      <c r="B3613" s="8">
        <v>1</v>
      </c>
      <c r="C3613" s="8"/>
    </row>
    <row r="3614" spans="1:3" x14ac:dyDescent="0.25">
      <c r="A3614" s="7" t="s">
        <v>1734</v>
      </c>
      <c r="B3614" s="8">
        <v>0</v>
      </c>
      <c r="C3614" s="8"/>
    </row>
    <row r="3615" spans="1:3" x14ac:dyDescent="0.25">
      <c r="A3615" s="7" t="s">
        <v>737</v>
      </c>
      <c r="B3615" s="8"/>
      <c r="C3615" s="8">
        <v>108</v>
      </c>
    </row>
    <row r="3616" spans="1:3" x14ac:dyDescent="0.25">
      <c r="A3616" s="7" t="s">
        <v>3785</v>
      </c>
      <c r="B3616" s="8">
        <v>1</v>
      </c>
      <c r="C3616" s="8"/>
    </row>
    <row r="3617" spans="1:3" x14ac:dyDescent="0.25">
      <c r="A3617" s="7" t="s">
        <v>1164</v>
      </c>
      <c r="B3617" s="8">
        <v>0</v>
      </c>
      <c r="C3617" s="8"/>
    </row>
    <row r="3618" spans="1:3" x14ac:dyDescent="0.25">
      <c r="A3618" s="7" t="s">
        <v>2918</v>
      </c>
      <c r="B3618" s="8">
        <v>20</v>
      </c>
      <c r="C3618" s="8"/>
    </row>
    <row r="3619" spans="1:3" x14ac:dyDescent="0.25">
      <c r="A3619" s="7" t="s">
        <v>206</v>
      </c>
      <c r="B3619" s="8">
        <v>1293</v>
      </c>
      <c r="C3619" s="8"/>
    </row>
    <row r="3620" spans="1:3" x14ac:dyDescent="0.25">
      <c r="A3620" s="7" t="s">
        <v>379</v>
      </c>
      <c r="B3620" s="8"/>
      <c r="C3620" s="8">
        <v>83</v>
      </c>
    </row>
    <row r="3621" spans="1:3" x14ac:dyDescent="0.25">
      <c r="A3621" s="7" t="s">
        <v>763</v>
      </c>
      <c r="B3621" s="8">
        <v>0</v>
      </c>
      <c r="C3621" s="8"/>
    </row>
    <row r="3622" spans="1:3" x14ac:dyDescent="0.25">
      <c r="A3622" s="7" t="s">
        <v>2919</v>
      </c>
      <c r="B3622" s="8">
        <v>6</v>
      </c>
      <c r="C3622" s="8"/>
    </row>
    <row r="3623" spans="1:3" x14ac:dyDescent="0.25">
      <c r="A3623" s="7" t="s">
        <v>4059</v>
      </c>
      <c r="B3623" s="8">
        <v>9</v>
      </c>
      <c r="C3623" s="8"/>
    </row>
    <row r="3624" spans="1:3" x14ac:dyDescent="0.25">
      <c r="A3624" s="7" t="s">
        <v>1773</v>
      </c>
      <c r="B3624" s="8">
        <v>19</v>
      </c>
      <c r="C3624" s="8"/>
    </row>
    <row r="3625" spans="1:3" x14ac:dyDescent="0.25">
      <c r="A3625" s="7" t="s">
        <v>324</v>
      </c>
      <c r="B3625" s="8"/>
      <c r="C3625" s="8">
        <v>58</v>
      </c>
    </row>
    <row r="3626" spans="1:3" x14ac:dyDescent="0.25">
      <c r="A3626" s="7" t="s">
        <v>3781</v>
      </c>
      <c r="B3626" s="8"/>
      <c r="C3626" s="8">
        <v>10</v>
      </c>
    </row>
    <row r="3627" spans="1:3" x14ac:dyDescent="0.25">
      <c r="A3627" s="7" t="s">
        <v>298</v>
      </c>
      <c r="B3627" s="8"/>
      <c r="C3627" s="8">
        <v>142</v>
      </c>
    </row>
    <row r="3628" spans="1:3" x14ac:dyDescent="0.25">
      <c r="A3628" s="7" t="s">
        <v>3408</v>
      </c>
      <c r="B3628" s="8"/>
      <c r="C3628" s="8">
        <v>21</v>
      </c>
    </row>
    <row r="3629" spans="1:3" x14ac:dyDescent="0.25">
      <c r="A3629" s="7" t="s">
        <v>37</v>
      </c>
      <c r="B3629" s="8"/>
      <c r="C3629" s="8">
        <v>28</v>
      </c>
    </row>
    <row r="3630" spans="1:3" x14ac:dyDescent="0.25">
      <c r="A3630" s="7" t="s">
        <v>3018</v>
      </c>
      <c r="B3630" s="8"/>
      <c r="C3630" s="8">
        <v>41</v>
      </c>
    </row>
    <row r="3631" spans="1:3" x14ac:dyDescent="0.25">
      <c r="A3631" s="7" t="s">
        <v>2772</v>
      </c>
      <c r="B3631" s="8">
        <v>0</v>
      </c>
      <c r="C3631" s="8"/>
    </row>
    <row r="3632" spans="1:3" x14ac:dyDescent="0.25">
      <c r="A3632" s="7" t="s">
        <v>2815</v>
      </c>
      <c r="B3632" s="8"/>
      <c r="C3632" s="8">
        <v>14</v>
      </c>
    </row>
    <row r="3633" spans="1:3" x14ac:dyDescent="0.25">
      <c r="A3633" s="7" t="s">
        <v>373</v>
      </c>
      <c r="B3633" s="8"/>
      <c r="C3633" s="8">
        <v>9</v>
      </c>
    </row>
    <row r="3634" spans="1:3" x14ac:dyDescent="0.25">
      <c r="A3634" s="7" t="s">
        <v>365</v>
      </c>
      <c r="B3634" s="8"/>
      <c r="C3634" s="8">
        <v>113</v>
      </c>
    </row>
    <row r="3635" spans="1:3" x14ac:dyDescent="0.25">
      <c r="A3635" s="7" t="s">
        <v>3106</v>
      </c>
      <c r="B3635" s="8">
        <v>4</v>
      </c>
      <c r="C3635" s="8"/>
    </row>
    <row r="3636" spans="1:3" x14ac:dyDescent="0.25">
      <c r="A3636" s="7" t="s">
        <v>760</v>
      </c>
      <c r="B3636" s="8"/>
      <c r="C3636" s="8">
        <v>99</v>
      </c>
    </row>
    <row r="3637" spans="1:3" x14ac:dyDescent="0.25">
      <c r="A3637" s="7" t="s">
        <v>2303</v>
      </c>
      <c r="B3637" s="8"/>
      <c r="C3637" s="8">
        <v>85</v>
      </c>
    </row>
    <row r="3638" spans="1:3" x14ac:dyDescent="0.25">
      <c r="A3638" s="7" t="s">
        <v>3336</v>
      </c>
      <c r="B3638" s="8"/>
      <c r="C3638" s="8">
        <v>9</v>
      </c>
    </row>
    <row r="3639" spans="1:3" x14ac:dyDescent="0.25">
      <c r="A3639" s="7" t="s">
        <v>1851</v>
      </c>
      <c r="B3639" s="8"/>
      <c r="C3639" s="8">
        <v>179</v>
      </c>
    </row>
    <row r="3640" spans="1:3" x14ac:dyDescent="0.25">
      <c r="A3640" s="7" t="s">
        <v>3490</v>
      </c>
      <c r="B3640" s="8"/>
      <c r="C3640" s="8">
        <v>10</v>
      </c>
    </row>
    <row r="3641" spans="1:3" x14ac:dyDescent="0.25">
      <c r="A3641" s="7" t="s">
        <v>1353</v>
      </c>
      <c r="B3641" s="8"/>
      <c r="C3641" s="8">
        <v>227</v>
      </c>
    </row>
    <row r="3642" spans="1:3" x14ac:dyDescent="0.25">
      <c r="A3642" s="7" t="s">
        <v>1251</v>
      </c>
      <c r="B3642" s="8"/>
      <c r="C3642" s="8">
        <v>508</v>
      </c>
    </row>
    <row r="3643" spans="1:3" x14ac:dyDescent="0.25">
      <c r="A3643" s="7" t="s">
        <v>820</v>
      </c>
      <c r="B3643" s="8"/>
      <c r="C3643" s="8">
        <v>14</v>
      </c>
    </row>
    <row r="3644" spans="1:3" x14ac:dyDescent="0.25">
      <c r="A3644" s="7" t="s">
        <v>2214</v>
      </c>
      <c r="B3644" s="8"/>
      <c r="C3644" s="8">
        <v>1</v>
      </c>
    </row>
    <row r="3645" spans="1:3" x14ac:dyDescent="0.25">
      <c r="A3645" s="7" t="s">
        <v>285</v>
      </c>
      <c r="B3645" s="8"/>
      <c r="C3645" s="8">
        <v>760</v>
      </c>
    </row>
    <row r="3646" spans="1:3" x14ac:dyDescent="0.25">
      <c r="A3646" s="7" t="s">
        <v>1729</v>
      </c>
      <c r="B3646" s="8">
        <v>7</v>
      </c>
      <c r="C3646" s="8"/>
    </row>
    <row r="3647" spans="1:3" x14ac:dyDescent="0.25">
      <c r="A3647" s="7" t="s">
        <v>3511</v>
      </c>
      <c r="B3647" s="8"/>
      <c r="C3647" s="8">
        <v>17</v>
      </c>
    </row>
    <row r="3648" spans="1:3" x14ac:dyDescent="0.25">
      <c r="A3648" s="7" t="s">
        <v>240</v>
      </c>
      <c r="B3648" s="8">
        <v>0</v>
      </c>
      <c r="C3648" s="8"/>
    </row>
    <row r="3649" spans="1:3" x14ac:dyDescent="0.25">
      <c r="A3649" s="7" t="s">
        <v>721</v>
      </c>
      <c r="B3649" s="8"/>
      <c r="C3649" s="8">
        <v>41</v>
      </c>
    </row>
    <row r="3650" spans="1:3" x14ac:dyDescent="0.25">
      <c r="A3650" s="7" t="s">
        <v>442</v>
      </c>
      <c r="B3650" s="8">
        <v>0</v>
      </c>
      <c r="C3650" s="8"/>
    </row>
    <row r="3651" spans="1:3" x14ac:dyDescent="0.25">
      <c r="A3651" s="7" t="s">
        <v>1394</v>
      </c>
      <c r="B3651" s="8"/>
      <c r="C3651" s="8">
        <v>52</v>
      </c>
    </row>
    <row r="3652" spans="1:3" x14ac:dyDescent="0.25">
      <c r="A3652" s="7" t="s">
        <v>3906</v>
      </c>
      <c r="B3652" s="8">
        <v>4</v>
      </c>
      <c r="C3652" s="8"/>
    </row>
    <row r="3653" spans="1:3" x14ac:dyDescent="0.25">
      <c r="A3653" s="7" t="s">
        <v>3732</v>
      </c>
      <c r="B3653" s="8">
        <v>2</v>
      </c>
      <c r="C3653" s="8"/>
    </row>
    <row r="3654" spans="1:3" x14ac:dyDescent="0.25">
      <c r="A3654" s="7" t="s">
        <v>2131</v>
      </c>
      <c r="B3654" s="8">
        <v>4</v>
      </c>
      <c r="C3654" s="8"/>
    </row>
    <row r="3655" spans="1:3" x14ac:dyDescent="0.25">
      <c r="A3655" s="7" t="s">
        <v>1823</v>
      </c>
      <c r="B3655" s="8"/>
      <c r="C3655" s="8">
        <v>11</v>
      </c>
    </row>
    <row r="3656" spans="1:3" x14ac:dyDescent="0.25">
      <c r="A3656" s="7" t="s">
        <v>2180</v>
      </c>
      <c r="B3656" s="8"/>
      <c r="C3656" s="8">
        <v>21</v>
      </c>
    </row>
    <row r="3657" spans="1:3" x14ac:dyDescent="0.25">
      <c r="A3657" s="7" t="s">
        <v>505</v>
      </c>
      <c r="B3657" s="8">
        <v>5</v>
      </c>
      <c r="C3657" s="8"/>
    </row>
    <row r="3658" spans="1:3" x14ac:dyDescent="0.25">
      <c r="A3658" s="7" t="s">
        <v>3993</v>
      </c>
      <c r="B3658" s="8">
        <v>0</v>
      </c>
      <c r="C3658" s="8"/>
    </row>
    <row r="3659" spans="1:3" x14ac:dyDescent="0.25">
      <c r="A3659" s="7" t="s">
        <v>1073</v>
      </c>
      <c r="B3659" s="8">
        <v>4</v>
      </c>
      <c r="C3659" s="8"/>
    </row>
    <row r="3660" spans="1:3" x14ac:dyDescent="0.25">
      <c r="A3660" s="7" t="s">
        <v>302</v>
      </c>
      <c r="B3660" s="8"/>
      <c r="C3660" s="8">
        <v>251</v>
      </c>
    </row>
    <row r="3661" spans="1:3" x14ac:dyDescent="0.25">
      <c r="A3661" s="7" t="s">
        <v>487</v>
      </c>
      <c r="B3661" s="8">
        <v>1</v>
      </c>
      <c r="C3661" s="8"/>
    </row>
    <row r="3662" spans="1:3" x14ac:dyDescent="0.25">
      <c r="A3662" s="7" t="s">
        <v>2971</v>
      </c>
      <c r="B3662" s="8"/>
      <c r="C3662" s="8">
        <v>43</v>
      </c>
    </row>
    <row r="3663" spans="1:3" x14ac:dyDescent="0.25">
      <c r="A3663" s="7" t="s">
        <v>3527</v>
      </c>
      <c r="B3663" s="8"/>
      <c r="C3663" s="8">
        <v>37</v>
      </c>
    </row>
    <row r="3664" spans="1:3" x14ac:dyDescent="0.25">
      <c r="A3664" s="7" t="s">
        <v>3214</v>
      </c>
      <c r="B3664" s="8"/>
      <c r="C3664" s="8">
        <v>115</v>
      </c>
    </row>
    <row r="3665" spans="1:3" x14ac:dyDescent="0.25">
      <c r="A3665" s="7" t="s">
        <v>502</v>
      </c>
      <c r="B3665" s="8">
        <v>0</v>
      </c>
      <c r="C3665" s="8"/>
    </row>
    <row r="3666" spans="1:3" x14ac:dyDescent="0.25">
      <c r="A3666" s="7" t="s">
        <v>678</v>
      </c>
      <c r="B3666" s="8">
        <v>96</v>
      </c>
      <c r="C3666" s="8"/>
    </row>
    <row r="3667" spans="1:3" x14ac:dyDescent="0.25">
      <c r="A3667" s="7" t="s">
        <v>679</v>
      </c>
      <c r="B3667" s="8">
        <v>17</v>
      </c>
      <c r="C3667" s="8"/>
    </row>
    <row r="3668" spans="1:3" x14ac:dyDescent="0.25">
      <c r="A3668" s="7" t="s">
        <v>1294</v>
      </c>
      <c r="B3668" s="8"/>
      <c r="C3668" s="8">
        <v>120</v>
      </c>
    </row>
    <row r="3669" spans="1:3" x14ac:dyDescent="0.25">
      <c r="A3669" s="7" t="s">
        <v>1263</v>
      </c>
      <c r="B3669" s="8"/>
      <c r="C3669" s="8">
        <v>105</v>
      </c>
    </row>
    <row r="3670" spans="1:3" x14ac:dyDescent="0.25">
      <c r="A3670" s="7" t="s">
        <v>2428</v>
      </c>
      <c r="B3670" s="8">
        <v>1</v>
      </c>
      <c r="C3670" s="8"/>
    </row>
    <row r="3671" spans="1:3" x14ac:dyDescent="0.25">
      <c r="A3671" s="7" t="s">
        <v>3983</v>
      </c>
      <c r="B3671" s="8">
        <v>13</v>
      </c>
      <c r="C3671" s="8"/>
    </row>
    <row r="3672" spans="1:3" x14ac:dyDescent="0.25">
      <c r="A3672" s="7" t="s">
        <v>821</v>
      </c>
      <c r="B3672" s="8"/>
      <c r="C3672" s="8">
        <v>38</v>
      </c>
    </row>
    <row r="3673" spans="1:3" x14ac:dyDescent="0.25">
      <c r="A3673" s="7" t="s">
        <v>3610</v>
      </c>
      <c r="B3673" s="8"/>
      <c r="C3673" s="8">
        <v>51</v>
      </c>
    </row>
    <row r="3674" spans="1:3" x14ac:dyDescent="0.25">
      <c r="A3674" s="7" t="s">
        <v>1100</v>
      </c>
      <c r="B3674" s="8">
        <v>1</v>
      </c>
      <c r="C3674" s="8"/>
    </row>
    <row r="3675" spans="1:3" x14ac:dyDescent="0.25">
      <c r="A3675" s="7" t="s">
        <v>2948</v>
      </c>
      <c r="B3675" s="8">
        <v>9</v>
      </c>
      <c r="C3675" s="8"/>
    </row>
    <row r="3676" spans="1:3" x14ac:dyDescent="0.25">
      <c r="A3676" s="7" t="s">
        <v>256</v>
      </c>
      <c r="B3676" s="8"/>
      <c r="C3676" s="8">
        <v>188</v>
      </c>
    </row>
    <row r="3677" spans="1:3" x14ac:dyDescent="0.25">
      <c r="A3677" s="7" t="s">
        <v>1969</v>
      </c>
      <c r="B3677" s="8"/>
      <c r="C3677" s="8">
        <v>510</v>
      </c>
    </row>
    <row r="3678" spans="1:3" x14ac:dyDescent="0.25">
      <c r="A3678" s="7" t="s">
        <v>2730</v>
      </c>
      <c r="B3678" s="8"/>
      <c r="C3678" s="8">
        <v>682</v>
      </c>
    </row>
    <row r="3679" spans="1:3" x14ac:dyDescent="0.25">
      <c r="A3679" s="7" t="s">
        <v>3954</v>
      </c>
      <c r="B3679" s="8">
        <v>1</v>
      </c>
      <c r="C3679" s="8"/>
    </row>
    <row r="3680" spans="1:3" x14ac:dyDescent="0.25">
      <c r="A3680" s="7" t="s">
        <v>2513</v>
      </c>
      <c r="B3680" s="8">
        <v>0</v>
      </c>
      <c r="C3680" s="8"/>
    </row>
    <row r="3681" spans="1:3" x14ac:dyDescent="0.25">
      <c r="A3681" s="7" t="s">
        <v>1759</v>
      </c>
      <c r="B3681" s="8"/>
      <c r="C3681" s="8">
        <v>27</v>
      </c>
    </row>
    <row r="3682" spans="1:3" x14ac:dyDescent="0.25">
      <c r="A3682" s="7" t="s">
        <v>3249</v>
      </c>
      <c r="B3682" s="8"/>
      <c r="C3682" s="8">
        <v>88</v>
      </c>
    </row>
    <row r="3683" spans="1:3" x14ac:dyDescent="0.25">
      <c r="A3683" s="7" t="s">
        <v>851</v>
      </c>
      <c r="B3683" s="8"/>
      <c r="C3683" s="8">
        <v>133</v>
      </c>
    </row>
    <row r="3684" spans="1:3" x14ac:dyDescent="0.25">
      <c r="A3684" s="7" t="s">
        <v>352</v>
      </c>
      <c r="B3684" s="8"/>
      <c r="C3684" s="8">
        <v>964</v>
      </c>
    </row>
    <row r="3685" spans="1:3" x14ac:dyDescent="0.25">
      <c r="A3685" s="7" t="s">
        <v>2456</v>
      </c>
      <c r="B3685" s="8"/>
      <c r="C3685" s="8">
        <v>16</v>
      </c>
    </row>
    <row r="3686" spans="1:3" x14ac:dyDescent="0.25">
      <c r="A3686" s="7" t="s">
        <v>3893</v>
      </c>
      <c r="B3686" s="8">
        <v>4</v>
      </c>
      <c r="C3686" s="8"/>
    </row>
    <row r="3687" spans="1:3" x14ac:dyDescent="0.25">
      <c r="A3687" s="7" t="s">
        <v>1224</v>
      </c>
      <c r="B3687" s="8"/>
      <c r="C3687" s="8">
        <v>191</v>
      </c>
    </row>
    <row r="3688" spans="1:3" x14ac:dyDescent="0.25">
      <c r="A3688" s="7" t="s">
        <v>69</v>
      </c>
      <c r="B3688" s="8"/>
      <c r="C3688" s="8">
        <v>20</v>
      </c>
    </row>
    <row r="3689" spans="1:3" x14ac:dyDescent="0.25">
      <c r="A3689" s="7" t="s">
        <v>1488</v>
      </c>
      <c r="B3689" s="8">
        <v>0</v>
      </c>
      <c r="C3689" s="8"/>
    </row>
    <row r="3690" spans="1:3" x14ac:dyDescent="0.25">
      <c r="A3690" s="7" t="s">
        <v>2118</v>
      </c>
      <c r="B3690" s="8"/>
      <c r="C3690" s="8">
        <v>35</v>
      </c>
    </row>
    <row r="3691" spans="1:3" x14ac:dyDescent="0.25">
      <c r="A3691" s="7" t="s">
        <v>28</v>
      </c>
      <c r="B3691" s="8"/>
      <c r="C3691" s="8">
        <v>19</v>
      </c>
    </row>
    <row r="3692" spans="1:3" x14ac:dyDescent="0.25">
      <c r="A3692" s="7" t="s">
        <v>3399</v>
      </c>
      <c r="B3692" s="8"/>
      <c r="C3692" s="8">
        <v>85</v>
      </c>
    </row>
    <row r="3693" spans="1:3" x14ac:dyDescent="0.25">
      <c r="A3693" s="7" t="s">
        <v>1981</v>
      </c>
      <c r="B3693" s="8"/>
      <c r="C3693" s="8">
        <v>1945</v>
      </c>
    </row>
    <row r="3694" spans="1:3" x14ac:dyDescent="0.25">
      <c r="A3694" s="7" t="s">
        <v>2443</v>
      </c>
      <c r="B3694" s="8"/>
      <c r="C3694" s="8">
        <v>372</v>
      </c>
    </row>
    <row r="3695" spans="1:3" x14ac:dyDescent="0.25">
      <c r="A3695" s="7" t="s">
        <v>3532</v>
      </c>
      <c r="B3695" s="8"/>
      <c r="C3695" s="8">
        <v>8</v>
      </c>
    </row>
    <row r="3696" spans="1:3" x14ac:dyDescent="0.25">
      <c r="A3696" s="7" t="s">
        <v>3162</v>
      </c>
      <c r="B3696" s="8"/>
      <c r="C3696" s="8">
        <v>63</v>
      </c>
    </row>
    <row r="3697" spans="1:3" x14ac:dyDescent="0.25">
      <c r="A3697" s="7" t="s">
        <v>673</v>
      </c>
      <c r="B3697" s="8">
        <v>215</v>
      </c>
      <c r="C3697" s="8"/>
    </row>
    <row r="3698" spans="1:3" x14ac:dyDescent="0.25">
      <c r="A3698" s="7" t="s">
        <v>2052</v>
      </c>
      <c r="B3698" s="8"/>
      <c r="C3698" s="8">
        <v>242</v>
      </c>
    </row>
    <row r="3699" spans="1:3" x14ac:dyDescent="0.25">
      <c r="A3699" s="7" t="s">
        <v>2587</v>
      </c>
      <c r="B3699" s="8">
        <v>6</v>
      </c>
      <c r="C3699" s="8"/>
    </row>
    <row r="3700" spans="1:3" x14ac:dyDescent="0.25">
      <c r="A3700" s="7" t="s">
        <v>2799</v>
      </c>
      <c r="B3700" s="8"/>
      <c r="C3700" s="8">
        <v>130</v>
      </c>
    </row>
    <row r="3701" spans="1:3" x14ac:dyDescent="0.25">
      <c r="A3701" s="7" t="s">
        <v>3645</v>
      </c>
      <c r="B3701" s="8">
        <v>2</v>
      </c>
      <c r="C3701" s="8"/>
    </row>
    <row r="3702" spans="1:3" x14ac:dyDescent="0.25">
      <c r="A3702" s="7" t="s">
        <v>525</v>
      </c>
      <c r="B3702" s="8"/>
      <c r="C3702" s="8">
        <v>130</v>
      </c>
    </row>
    <row r="3703" spans="1:3" x14ac:dyDescent="0.25">
      <c r="A3703" s="7" t="s">
        <v>2203</v>
      </c>
      <c r="B3703" s="8"/>
      <c r="C3703" s="8">
        <v>721</v>
      </c>
    </row>
    <row r="3704" spans="1:3" x14ac:dyDescent="0.25">
      <c r="A3704" s="7" t="s">
        <v>705</v>
      </c>
      <c r="B3704" s="8">
        <v>4</v>
      </c>
      <c r="C3704" s="8"/>
    </row>
    <row r="3705" spans="1:3" x14ac:dyDescent="0.25">
      <c r="A3705" s="7" t="s">
        <v>292</v>
      </c>
      <c r="B3705" s="8"/>
      <c r="C3705" s="8">
        <v>128</v>
      </c>
    </row>
    <row r="3706" spans="1:3" x14ac:dyDescent="0.25">
      <c r="A3706" s="7" t="s">
        <v>2280</v>
      </c>
      <c r="B3706" s="8"/>
      <c r="C3706" s="8">
        <v>32</v>
      </c>
    </row>
    <row r="3707" spans="1:3" x14ac:dyDescent="0.25">
      <c r="A3707" s="7" t="s">
        <v>1873</v>
      </c>
      <c r="B3707" s="8">
        <v>13</v>
      </c>
      <c r="C3707" s="8"/>
    </row>
    <row r="3708" spans="1:3" x14ac:dyDescent="0.25">
      <c r="A3708" s="7" t="s">
        <v>2149</v>
      </c>
      <c r="B3708" s="8">
        <v>2</v>
      </c>
      <c r="C3708" s="8"/>
    </row>
    <row r="3709" spans="1:3" x14ac:dyDescent="0.25">
      <c r="A3709" s="7" t="s">
        <v>2254</v>
      </c>
      <c r="B3709" s="8"/>
      <c r="C3709" s="8">
        <v>84</v>
      </c>
    </row>
    <row r="3710" spans="1:3" x14ac:dyDescent="0.25">
      <c r="A3710" s="7" t="s">
        <v>1915</v>
      </c>
      <c r="B3710" s="8">
        <v>2</v>
      </c>
      <c r="C3710" s="8"/>
    </row>
    <row r="3711" spans="1:3" x14ac:dyDescent="0.25">
      <c r="A3711" s="15">
        <v>39756</v>
      </c>
      <c r="B3711" s="8"/>
      <c r="C3711" s="8">
        <v>84</v>
      </c>
    </row>
  </sheetData>
  <mergeCells count="1">
    <mergeCell ref="H2:J2"/>
  </mergeCell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12E1A-7E34-4DB6-BBFC-FCF9676156D0}">
  <sheetPr codeName="Sheet4"/>
  <dimension ref="A1:F26"/>
  <sheetViews>
    <sheetView zoomScale="90" workbookViewId="0">
      <selection activeCell="K34" sqref="K34"/>
    </sheetView>
  </sheetViews>
  <sheetFormatPr defaultRowHeight="15" x14ac:dyDescent="0.25"/>
  <cols>
    <col min="1" max="1" width="19.28515625" customWidth="1"/>
    <col min="2" max="2" width="16.42578125" bestFit="1" customWidth="1"/>
    <col min="3" max="3" width="7.42578125" bestFit="1" customWidth="1"/>
    <col min="4" max="4" width="6.28515625" bestFit="1" customWidth="1"/>
    <col min="5" max="5" width="10.140625" bestFit="1" customWidth="1"/>
    <col min="6" max="6" width="11.28515625" bestFit="1" customWidth="1"/>
  </cols>
  <sheetData>
    <row r="1" spans="1:6" x14ac:dyDescent="0.25">
      <c r="A1" s="6" t="s">
        <v>8365</v>
      </c>
      <c r="B1" t="s">
        <v>8361</v>
      </c>
    </row>
    <row r="3" spans="1:6" x14ac:dyDescent="0.25">
      <c r="A3" s="6" t="s">
        <v>8364</v>
      </c>
      <c r="B3" s="6" t="s">
        <v>8381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25">
      <c r="A5" s="7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8310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8312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8313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8315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8318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  <row r="15" spans="1:6" ht="15.75" thickBot="1" x14ac:dyDescent="0.3"/>
    <row r="16" spans="1:6" ht="15.75" thickBot="1" x14ac:dyDescent="0.3">
      <c r="A16" s="35" t="s">
        <v>8415</v>
      </c>
      <c r="B16" s="36"/>
      <c r="C16" s="36"/>
      <c r="D16" s="36"/>
      <c r="E16" s="37"/>
    </row>
    <row r="17" spans="1:5" x14ac:dyDescent="0.25">
      <c r="A17" s="26"/>
      <c r="B17" s="29" t="s">
        <v>8220</v>
      </c>
      <c r="C17" s="29" t="s">
        <v>8221</v>
      </c>
      <c r="D17" s="29" t="s">
        <v>8222</v>
      </c>
      <c r="E17" s="30" t="s">
        <v>8219</v>
      </c>
    </row>
    <row r="18" spans="1:5" x14ac:dyDescent="0.25">
      <c r="A18" s="27" t="s">
        <v>8309</v>
      </c>
      <c r="B18" s="25">
        <f>IF(VLOOKUP($A18,$A$5:$F$13,2,FALSE)/VLOOKUP($A18,$A$5:$F$13,6,FALSE)=0,"",VLOOKUP($A18,$A$5:$F$13,2,FALSE)/VLOOKUP($A18,$A$5:$F$13,6,FALSE))</f>
        <v>7.6923076923076927E-2</v>
      </c>
      <c r="C18" s="24">
        <f>IF(VLOOKUP($A18,$A$5:$F$13,3,FALSE)/VLOOKUP($A18,$A$5:$F$13,6,FALSE)=0,"",VLOOKUP($A18,$A$5:$F$13,3,FALSE)/VLOOKUP($A18,$A$5:$F$13,6,FALSE))</f>
        <v>0.34615384615384615</v>
      </c>
      <c r="D18" s="24" t="str">
        <f>IF(VLOOKUP($A18,$A$5:$F$13,4,FALSE)/VLOOKUP($A18,$A$5:$F$13,6,FALSE)=0,"",VLOOKUP($A18,$A$5:$F$13,4,FALSE)/VLOOKUP($A18,$A$5:$F$13,6,FALSE))</f>
        <v/>
      </c>
      <c r="E18" s="31">
        <f>IF(VLOOKUP($A18,$A$5:$F$13,5,FALSE)/VLOOKUP($A18,$A$5:$F$13,6,FALSE)=0,"",VLOOKUP($A18,$A$5:$F$13,5,FALSE)/VLOOKUP($A18,$A$5:$F$13,6,FALSE))</f>
        <v>0.57692307692307687</v>
      </c>
    </row>
    <row r="19" spans="1:5" x14ac:dyDescent="0.25">
      <c r="A19" s="27" t="s">
        <v>8310</v>
      </c>
      <c r="B19" s="25">
        <f t="shared" ref="B19:B26" si="0">IF(VLOOKUP($A19,$A$5:$F$13,2,FALSE)/VLOOKUP($A19,$A$5:$F$13,6,FALSE)=0,"",VLOOKUP($A19,$A$5:$F$13,2,FALSE)/VLOOKUP($A19,$A$5:$F$13,6,FALSE))</f>
        <v>0.1</v>
      </c>
      <c r="C19" s="24">
        <f t="shared" ref="C19:C26" si="1">IF(VLOOKUP($A19,$A$5:$F$13,3,FALSE)/VLOOKUP($A19,$A$5:$F$13,6,FALSE)=0,"",VLOOKUP($A19,$A$5:$F$13,3,FALSE)/VLOOKUP($A19,$A$5:$F$13,6,FALSE))</f>
        <v>0.7</v>
      </c>
      <c r="D19" s="24">
        <f t="shared" ref="D19:D26" si="2">IF(VLOOKUP($A19,$A$5:$F$13,4,FALSE)/VLOOKUP($A19,$A$5:$F$13,6,FALSE)=0,"",VLOOKUP($A19,$A$5:$F$13,4,FALSE)/VLOOKUP($A19,$A$5:$F$13,6,FALSE))</f>
        <v>0.03</v>
      </c>
      <c r="E19" s="31">
        <f t="shared" ref="E19:E26" si="3">IF(VLOOKUP($A19,$A$5:$F$13,5,FALSE)/VLOOKUP($A19,$A$5:$F$13,6,FALSE)=0,"",VLOOKUP($A19,$A$5:$F$13,5,FALSE)/VLOOKUP($A19,$A$5:$F$13,6,FALSE))</f>
        <v>0.17</v>
      </c>
    </row>
    <row r="20" spans="1:5" x14ac:dyDescent="0.25">
      <c r="A20" s="27" t="s">
        <v>8311</v>
      </c>
      <c r="B20" s="25" t="str">
        <f t="shared" si="0"/>
        <v/>
      </c>
      <c r="C20" s="24">
        <f t="shared" si="1"/>
        <v>0.63636363636363635</v>
      </c>
      <c r="D20" s="24" t="str">
        <f t="shared" si="2"/>
        <v/>
      </c>
      <c r="E20" s="31">
        <f t="shared" si="3"/>
        <v>0.36363636363636365</v>
      </c>
    </row>
    <row r="21" spans="1:5" x14ac:dyDescent="0.25">
      <c r="A21" s="27" t="s">
        <v>8312</v>
      </c>
      <c r="B21" s="25">
        <f t="shared" si="0"/>
        <v>1</v>
      </c>
      <c r="C21" s="24" t="str">
        <f t="shared" si="1"/>
        <v/>
      </c>
      <c r="D21" s="24" t="str">
        <f t="shared" si="2"/>
        <v/>
      </c>
      <c r="E21" s="31" t="str">
        <f t="shared" si="3"/>
        <v/>
      </c>
    </row>
    <row r="22" spans="1:5" x14ac:dyDescent="0.25">
      <c r="A22" s="27" t="s">
        <v>8313</v>
      </c>
      <c r="B22" s="25">
        <f t="shared" si="0"/>
        <v>2.8571428571428571E-2</v>
      </c>
      <c r="C22" s="24">
        <f t="shared" si="1"/>
        <v>0.17142857142857143</v>
      </c>
      <c r="D22" s="24">
        <f t="shared" si="2"/>
        <v>2.8571428571428571E-2</v>
      </c>
      <c r="E22" s="31">
        <f t="shared" si="3"/>
        <v>0.77142857142857146</v>
      </c>
    </row>
    <row r="23" spans="1:5" x14ac:dyDescent="0.25">
      <c r="A23" s="27" t="s">
        <v>8314</v>
      </c>
      <c r="B23" s="25" t="str">
        <f t="shared" si="0"/>
        <v/>
      </c>
      <c r="C23" s="24">
        <f t="shared" si="1"/>
        <v>0.53181818181818186</v>
      </c>
      <c r="D23" s="24" t="str">
        <f t="shared" si="2"/>
        <v/>
      </c>
      <c r="E23" s="31">
        <f t="shared" si="3"/>
        <v>0.4681818181818182</v>
      </c>
    </row>
    <row r="24" spans="1:5" x14ac:dyDescent="0.25">
      <c r="A24" s="27" t="s">
        <v>8315</v>
      </c>
      <c r="B24" s="25">
        <f t="shared" si="0"/>
        <v>0.12658227848101267</v>
      </c>
      <c r="C24" s="24">
        <f t="shared" si="1"/>
        <v>0.53586497890295359</v>
      </c>
      <c r="D24" s="24" t="str">
        <f t="shared" si="2"/>
        <v/>
      </c>
      <c r="E24" s="31">
        <f t="shared" si="3"/>
        <v>0.33755274261603374</v>
      </c>
    </row>
    <row r="25" spans="1:5" x14ac:dyDescent="0.25">
      <c r="A25" s="27" t="s">
        <v>8316</v>
      </c>
      <c r="B25" s="25">
        <f t="shared" si="0"/>
        <v>0.29666666666666669</v>
      </c>
      <c r="C25" s="24">
        <f t="shared" si="1"/>
        <v>0.35499999999999998</v>
      </c>
      <c r="D25" s="24" t="str">
        <f t="shared" si="2"/>
        <v/>
      </c>
      <c r="E25" s="31">
        <f t="shared" si="3"/>
        <v>0.34833333333333333</v>
      </c>
    </row>
    <row r="26" spans="1:5" ht="15.75" thickBot="1" x14ac:dyDescent="0.3">
      <c r="A26" s="28" t="s">
        <v>8317</v>
      </c>
      <c r="B26" s="32">
        <f t="shared" si="0"/>
        <v>2.6561378320172292E-2</v>
      </c>
      <c r="C26" s="33">
        <f t="shared" si="1"/>
        <v>0.35391241923905242</v>
      </c>
      <c r="D26" s="33">
        <f t="shared" si="2"/>
        <v>1.7229002153625269E-2</v>
      </c>
      <c r="E26" s="34">
        <f t="shared" si="3"/>
        <v>0.60229720028715006</v>
      </c>
    </row>
  </sheetData>
  <mergeCells count="1">
    <mergeCell ref="A16:E16"/>
  </mergeCells>
  <conditionalFormatting sqref="B18:B26">
    <cfRule type="top10" dxfId="18" priority="8" rank="3"/>
    <cfRule type="top10" dxfId="17" priority="7" bottom="1" rank="3"/>
  </conditionalFormatting>
  <conditionalFormatting sqref="C18:C26">
    <cfRule type="top10" dxfId="16" priority="5" bottom="1" rank="3"/>
    <cfRule type="top10" dxfId="15" priority="6" rank="3"/>
  </conditionalFormatting>
  <conditionalFormatting sqref="E18:E26">
    <cfRule type="top10" dxfId="14" priority="2" rank="3"/>
    <cfRule type="top10" dxfId="13" priority="1" bottom="1" rank="3"/>
  </conditionalFormatting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E3879-6747-44B6-ACC3-67670E93CB3A}">
  <sheetPr codeName="Sheet5"/>
  <dimension ref="A1:F47"/>
  <sheetViews>
    <sheetView topLeftCell="A2" workbookViewId="0">
      <selection activeCell="C2" sqref="C2"/>
    </sheetView>
  </sheetViews>
  <sheetFormatPr defaultRowHeight="15" x14ac:dyDescent="0.25"/>
  <cols>
    <col min="1" max="1" width="23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8365</v>
      </c>
      <c r="B1" t="s">
        <v>8361</v>
      </c>
    </row>
    <row r="2" spans="1:6" x14ac:dyDescent="0.25">
      <c r="A2" s="6" t="s">
        <v>8306</v>
      </c>
      <c r="B2" t="s">
        <v>8361</v>
      </c>
    </row>
    <row r="4" spans="1:6" x14ac:dyDescent="0.25">
      <c r="A4" s="6" t="s">
        <v>8363</v>
      </c>
      <c r="B4" s="6" t="s">
        <v>8381</v>
      </c>
    </row>
    <row r="5" spans="1:6" x14ac:dyDescent="0.25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5">
      <c r="A6" s="7" t="s">
        <v>8319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8345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8346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8332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8320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8321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8347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8351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8352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8336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8353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8337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8328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8348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8338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8349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8326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8339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8322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8323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8327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8329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8324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8350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8356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8318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5001-42B5-4293-BF79-4B3AA33EE554}">
  <sheetPr codeName="Sheet6"/>
  <dimension ref="A1:F18"/>
  <sheetViews>
    <sheetView topLeftCell="A7" workbookViewId="0">
      <selection activeCell="F6" sqref="F6"/>
    </sheetView>
  </sheetViews>
  <sheetFormatPr defaultRowHeight="15" x14ac:dyDescent="0.25"/>
  <cols>
    <col min="1" max="1" width="13.7109375" bestFit="1" customWidth="1"/>
    <col min="2" max="2" width="10.71093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6" t="s">
        <v>8306</v>
      </c>
      <c r="B1" t="s">
        <v>8361</v>
      </c>
    </row>
    <row r="2" spans="1:6" x14ac:dyDescent="0.25">
      <c r="A2" s="6" t="s">
        <v>8382</v>
      </c>
      <c r="B2" t="s">
        <v>8361</v>
      </c>
    </row>
    <row r="4" spans="1:6" x14ac:dyDescent="0.25">
      <c r="A4" s="6" t="s">
        <v>8384</v>
      </c>
      <c r="B4" s="6" t="s">
        <v>8385</v>
      </c>
    </row>
    <row r="5" spans="1:6" x14ac:dyDescent="0.25">
      <c r="A5" s="6" t="s">
        <v>8383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5">
      <c r="A6" s="11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1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1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1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1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1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1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1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1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1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1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1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1" t="s">
        <v>8318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Goals</vt:lpstr>
      <vt:lpstr>Backers</vt:lpstr>
      <vt:lpstr>Category</vt:lpstr>
      <vt:lpstr>Sub-Category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Zone6Mars</cp:lastModifiedBy>
  <dcterms:created xsi:type="dcterms:W3CDTF">2017-04-20T15:17:24Z</dcterms:created>
  <dcterms:modified xsi:type="dcterms:W3CDTF">2021-07-08T08:13:20Z</dcterms:modified>
</cp:coreProperties>
</file>