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600" yWindow="615" windowWidth="28095" windowHeight="12720" tabRatio="897"/>
  </bookViews>
  <sheets>
    <sheet name="Cover" sheetId="4" r:id="rId1"/>
    <sheet name="Contents" sheetId="5" r:id="rId2"/>
    <sheet name="Assumptions_SC" sheetId="23" state="hidden" r:id="rId3"/>
    <sheet name="TS_BA" sheetId="24" state="hidden" r:id="rId4"/>
    <sheet name="Practical_Exercises_SC" sheetId="6" r:id="rId5"/>
    <sheet name="Headings_BO" sheetId="19" r:id="rId6"/>
    <sheet name="Assumptions_BA" sheetId="18" r:id="rId7"/>
    <sheet name="Outputs_BO" sheetId="20" r:id="rId8"/>
    <sheet name="Formats_TO" sheetId="25" r:id="rId9"/>
    <sheet name="WIP_TO" sheetId="26" r:id="rId10"/>
    <sheet name="Appendices_SC" sheetId="11" r:id="rId11"/>
    <sheet name="Keys_SSC" sheetId="16" r:id="rId12"/>
    <sheet name="LU_SSC" sheetId="21" state="hidden" r:id="rId13"/>
    <sheet name="TS_LU" sheetId="22" state="hidden" r:id="rId14"/>
  </sheets>
  <definedNames>
    <definedName name="Annual">TS_LU!$D$77</definedName>
    <definedName name="BA_LU" hidden="1">TS_LU!$5:$105</definedName>
    <definedName name="BA_TS_Ass" hidden="1">TS_BA!$5:$65</definedName>
    <definedName name="Billion">TS_LU!$D$105</definedName>
    <definedName name="Billions">TS_LU!$D$63</definedName>
    <definedName name="CB_TS_Show_Hist_Fcast_Pers">TS_BA!$J$31</definedName>
    <definedName name="Currency">TS_LU!$D$66</definedName>
    <definedName name="DD_TS_Data_Term_Basis">TS_BA!$J$40</definedName>
    <definedName name="DD_TS_Denom">TS_BA!$J$26</definedName>
    <definedName name="DD_TS_Fin_YE_Day">TS_BA!$J$13</definedName>
    <definedName name="DD_TS_Fin_YE_Mth">TS_BA!$K$13</definedName>
    <definedName name="Half_Yr_Name">TS_LU!$D$86</definedName>
    <definedName name="Halves_In_Yr">TS_LU!$D$94</definedName>
    <definedName name="HL_Home">Contents!$B$1</definedName>
    <definedName name="HL_Sheet_Main" hidden="1">Cover!$A$1</definedName>
    <definedName name="HL_Sheet_Main_10" hidden="1">TS_BA!$A$1</definedName>
    <definedName name="HL_Sheet_Main_11" hidden="1">Formats_TO!$A$1</definedName>
    <definedName name="HL_Sheet_Main_12" hidden="1">WIP_TO!$A$1</definedName>
    <definedName name="HL_Sheet_Main_13" hidden="1">Keys_SSC!$A$1</definedName>
    <definedName name="HL_Sheet_Main_15" hidden="1">Assumptions_BA!$A$1</definedName>
    <definedName name="HL_Sheet_Main_2" hidden="1">Contents!$A$1</definedName>
    <definedName name="HL_Sheet_Main_3" hidden="1">Practical_Exercises_SC!$A$1</definedName>
    <definedName name="HL_Sheet_Main_4" hidden="1">Headings_BO!$A$1</definedName>
    <definedName name="HL_Sheet_Main_5" hidden="1">Outputs_BO!$A$1</definedName>
    <definedName name="HL_Sheet_Main_6" hidden="1">LU_SSC!$A$1</definedName>
    <definedName name="HL_Sheet_Main_7" hidden="1">TS_LU!$A$1</definedName>
    <definedName name="HL_Sheet_Main_8" hidden="1">Appendices_SC!$A$1</definedName>
    <definedName name="HL_Sheet_Main_9" hidden="1">Assumptions_SC!$A$1</definedName>
    <definedName name="HL_TOC_1" hidden="1">TS_LU!$B$7</definedName>
    <definedName name="HL_TOC_2" hidden="1">TS_BA!$B$7</definedName>
    <definedName name="Hundred">TS_LU!$D$102</definedName>
    <definedName name="LU_Data_Term_Basis">TS_LU!$D$71:$D$72</definedName>
    <definedName name="LU_Denom">TS_LU!$D$63:$D$66</definedName>
    <definedName name="LU_Mth_Days">TS_LU!$D$12:$D$42</definedName>
    <definedName name="LU_Mth_Names">TS_LU!$D$47:$D$58</definedName>
    <definedName name="LU_Period_Type_Names">TS_LU!$D$85:$D$88</definedName>
    <definedName name="LU_Periodicity">TS_LU!$D$77:$D$80</definedName>
    <definedName name="LU_Pers_In_Yr">TS_LU!$D$93:$D$96</definedName>
    <definedName name="Million">TS_LU!$D$104</definedName>
    <definedName name="Millions">TS_LU!$D$64</definedName>
    <definedName name="Model_Name">Cover!$C$10</definedName>
    <definedName name="Mth_Name">TS_LU!$D$88</definedName>
    <definedName name="Mthly">TS_LU!$D$80</definedName>
    <definedName name="Mths_In_Yr">TS_LU!$D$96</definedName>
    <definedName name="_xlnm.Print_Area" localSheetId="10">Appendices_SC!$B$1:$N$30</definedName>
    <definedName name="_xlnm.Print_Area" localSheetId="6">Assumptions_BA!$B$1:$O$36</definedName>
    <definedName name="_xlnm.Print_Area" localSheetId="2">Assumptions_SC!$B$1:$N$30</definedName>
    <definedName name="_xlnm.Print_Area" localSheetId="1">Contents!$B$1:$Q$17</definedName>
    <definedName name="_xlnm.Print_Area" localSheetId="0">Cover!$B$1:$N$30</definedName>
    <definedName name="_xlnm.Print_Area" localSheetId="8">Formats_TO!$B$1:$N$123</definedName>
    <definedName name="_xlnm.Print_Area" localSheetId="5">Headings_BO!$B$1:$Q$40</definedName>
    <definedName name="_xlnm.Print_Area" localSheetId="11">Keys_SSC!$B$1:$N$30</definedName>
    <definedName name="_xlnm.Print_Area" localSheetId="12">LU_SSC!$B$1:$N$30</definedName>
    <definedName name="_xlnm.Print_Area" localSheetId="7">Outputs_BO!$B$1:$N$42</definedName>
    <definedName name="_xlnm.Print_Area" localSheetId="4">Practical_Exercises_SC!$B$1:$N$30</definedName>
    <definedName name="_xlnm.Print_Area" localSheetId="3">TS_BA!$B$1:$N$66</definedName>
    <definedName name="_xlnm.Print_Area" localSheetId="13">TS_LU!$B$1:$G$105</definedName>
    <definedName name="_xlnm.Print_Area" localSheetId="9">WIP_TO!$B$1:$N$33</definedName>
    <definedName name="_xlnm.Print_Titles" localSheetId="6">Assumptions_BA!$1:$6</definedName>
    <definedName name="_xlnm.Print_Titles" localSheetId="1">Contents!$1:$7</definedName>
    <definedName name="_xlnm.Print_Titles" localSheetId="8">Formats_TO!$1:$15</definedName>
    <definedName name="_xlnm.Print_Titles" localSheetId="5">Headings_BO!$1:$5</definedName>
    <definedName name="_xlnm.Print_Titles" localSheetId="7">Outputs_BO!$1:$6</definedName>
    <definedName name="_xlnm.Print_Titles" localSheetId="3">TS_BA!$1:$6</definedName>
    <definedName name="_xlnm.Print_Titles" localSheetId="13">TS_LU!$1:$6</definedName>
    <definedName name="_xlnm.Print_Titles" localSheetId="9">WIP_TO!$1:$15</definedName>
    <definedName name="Qtr_Name">TS_LU!$D$87</definedName>
    <definedName name="Qtrly">TS_LU!$D$79</definedName>
    <definedName name="Qtrs_In_Yr">TS_LU!$D$95</definedName>
    <definedName name="RA_TS_Ass_Actual_Per_Title" hidden="1">TS_BA!$34:$34</definedName>
    <definedName name="RA_TS_Ass_Actual_Pers" hidden="1">TS_BA!$32:$32</definedName>
    <definedName name="RA_TS_Ass_Budget_Per_Title" hidden="1">TS_BA!$35:$35</definedName>
    <definedName name="RA_TS_Ass_Budget_Pers" hidden="1">TS_BA!$33:$33</definedName>
    <definedName name="RA_TS_Ass_Core_Fin_YE" hidden="1">TS_BA!$13:$13</definedName>
    <definedName name="RA_TS_Ass_Core_Main_Ass_Hdg" hidden="1">TS_BA!$9:$9</definedName>
    <definedName name="RA_TS_Ass_Core_Main_Ass_Hdg_Spacer" hidden="1">TS_BA!$8:$8</definedName>
    <definedName name="RA_TS_Ass_Core_Main_Ass_Spacer" hidden="1">TS_BA!$10:$10</definedName>
    <definedName name="RA_TS_Ass_Core_Main_Hdg" hidden="1">TS_BA!$7:$7</definedName>
    <definedName name="RA_TS_Ass_Core_Main_Hdg_Spacer1" hidden="1">TS_BA!$5:$5</definedName>
    <definedName name="RA_TS_Ass_Core_Main_Hdg_Spacer2" hidden="1">TS_BA!$6:$6</definedName>
    <definedName name="RA_TS_Ass_Data_Ass_Spacer" hidden="1">TS_BA!$45:$45</definedName>
    <definedName name="RA_TS_Ass_Data_End_Date" hidden="1">TS_BA!$46:$46</definedName>
    <definedName name="RA_TS_Ass_Data_Final_Stub" hidden="1">TS_BA!$49:$49</definedName>
    <definedName name="RA_TS_Ass_Data_Full_Pers" hidden="1">TS_BA!$48:$48</definedName>
    <definedName name="RA_TS_Ass_Data_Hdg" hidden="1">TS_BA!$44:$44</definedName>
    <definedName name="RA_TS_Ass_Data_Hdg_Spacer" hidden="1">TS_BA!$43:$43</definedName>
    <definedName name="RA_TS_Ass_Data_Pers_Ass" hidden="1">TS_BA!$41:$41</definedName>
    <definedName name="RA_TS_Ass_Data_Proj_Ass_Spacer" hidden="1">TS_BA!$39:$39</definedName>
    <definedName name="RA_TS_Ass_Data_Proj_Hdg" hidden="1">TS_BA!$38:$38</definedName>
    <definedName name="RA_TS_Ass_Data_Proj_Hdg_Spacer" hidden="1">TS_BA!$37:$37</definedName>
    <definedName name="RA_TS_Ass_Data_Term_Basis" hidden="1">TS_BA!$40:$40</definedName>
    <definedName name="RA_TS_Ass_Data_Total_Pers" hidden="1">TS_BA!$47:$47</definedName>
    <definedName name="RA_TS_Ass_Denom" hidden="1">TS_BA!$26:$26</definedName>
    <definedName name="RA_TS_Ass_Denom_Label" hidden="1">TS_BA!$27:$27</definedName>
    <definedName name="RA_TS_Ass_Fcast_Per_Title" hidden="1">TS_BA!$36:$36</definedName>
    <definedName name="RA_TS_Ass_Hist_Fcast_Ass_Spacer" hidden="1">TS_BA!$30:$30</definedName>
    <definedName name="RA_TS_Ass_Hist_Fcast_Hdg" hidden="1">TS_BA!$29:$29</definedName>
    <definedName name="RA_TS_Ass_Hist_Fcast_Hdg_Spacer" hidden="1">TS_BA!$28:$28</definedName>
    <definedName name="RA_TS_Ass_Mth_End" hidden="1">TS_BA!$18:$18</definedName>
    <definedName name="RA_TS_Ass_Mths_In_Per" hidden="1">TS_BA!$22:$22</definedName>
    <definedName name="RA_TS_Ass_Note_Budget_Per" hidden="1">TS_BA!$63:$63</definedName>
    <definedName name="RA_TS_Ass_Note_Data_Proj_Timing" hidden="1">TS_BA!$64:$64</definedName>
    <definedName name="RA_TS_Ass_Note_Denom" hidden="1">TS_BA!$62:$62</definedName>
    <definedName name="RA_TS_Ass_Note_Fin_YE" hidden="1">TS_BA!$61:$61</definedName>
    <definedName name="RA_TS_Ass_Note_Inactive_Cols_Treat" hidden="1">TS_BA!$65:$65</definedName>
    <definedName name="RA_TS_Ass_Notes_Hdg" hidden="1">TS_BA!$60:$60</definedName>
    <definedName name="RA_TS_Ass_Notes_Hdg_Spacer" hidden="1">TS_BA!$59:$59</definedName>
    <definedName name="RA_TS_Ass_Per_1_End_Date" hidden="1">TS_BA!$25:$25</definedName>
    <definedName name="RA_TS_Ass_Per_1_FY_End_Date" hidden="1">TS_BA!$20:$20</definedName>
    <definedName name="RA_TS_Ass_Per_1_FY_Start_Date" hidden="1">TS_BA!$19:$19</definedName>
    <definedName name="RA_TS_Ass_Per_1_Number" hidden="1">TS_BA!$23:$23</definedName>
    <definedName name="RA_TS_Ass_Per_1_Start_Date" hidden="1">TS_BA!$24:$24</definedName>
    <definedName name="RA_TS_Ass_Per_Type_Name" hidden="1">TS_BA!$16:$16</definedName>
    <definedName name="RA_TS_Ass_Per_Type_Prefix" hidden="1">TS_BA!$17:$17</definedName>
    <definedName name="RA_TS_Ass_Periodicity" hidden="1">TS_BA!$12:$12</definedName>
    <definedName name="RA_TS_Ass_Pers_In_Yr" hidden="1">TS_BA!$21:$21</definedName>
    <definedName name="RA_TS_Ass_Proj_Ass_Spacer" hidden="1">TS_BA!$52:$52</definedName>
    <definedName name="RA_TS_Ass_Proj_Hdg" hidden="1">TS_BA!$51:$51</definedName>
    <definedName name="RA_TS_Ass_Proj_Hdg_Spacer" hidden="1">TS_BA!$50:$50</definedName>
    <definedName name="RA_TS_Ass_Proj_Per_1_End_Date" hidden="1">TS_BA!$58:$58</definedName>
    <definedName name="RA_TS_Ass_Proj_Per_1_FY_End_Date" hidden="1">TS_BA!$55:$55</definedName>
    <definedName name="RA_TS_Ass_Proj_Per_1_FY_Start_Date" hidden="1">TS_BA!$54:$54</definedName>
    <definedName name="RA_TS_Ass_Proj_Per_1_Number" hidden="1">TS_BA!$56:$56</definedName>
    <definedName name="RA_TS_Ass_Proj_Per_1_Start_Date" hidden="1">TS_BA!$57:$57</definedName>
    <definedName name="RA_TS_Ass_Proj_Start_Date" hidden="1">TS_BA!$53:$53</definedName>
    <definedName name="RA_TS_Ass_Proj_Start_Date_Ass" hidden="1">TS_BA!$42:$42</definedName>
    <definedName name="RA_TS_Ass_Show_Hist_Fcast_Pers" hidden="1">TS_BA!$31:$31</definedName>
    <definedName name="RA_TS_Ass_Start_Date" hidden="1">TS_BA!$14:$14</definedName>
    <definedName name="RA_TS_Ass_Std_Pers" hidden="1">TS_BA!$15:$15</definedName>
    <definedName name="RA_TS_Ass_Title" hidden="1">TS_BA!$11:$11</definedName>
    <definedName name="Semi_Annual">TS_LU!$D$78</definedName>
    <definedName name="TBXBST" localSheetId="10" hidden="1">"|B|SC|B|"</definedName>
    <definedName name="TBXBST" localSheetId="6" hidden="1">"|B|BA|B|"</definedName>
    <definedName name="TBXBST" localSheetId="2" hidden="1">"|B|SC|B|"</definedName>
    <definedName name="TBXBST" localSheetId="1" hidden="1">"|B|Contents|B|"</definedName>
    <definedName name="TBXBST" localSheetId="0" hidden="1">"|B|Cover|B|"</definedName>
    <definedName name="TBXBST" localSheetId="8" hidden="1">"|B|TO|B||T|All|T||N|1|N||FTSCN|10|FTSCN||TSP|8|TSP|"</definedName>
    <definedName name="TBXBST" localSheetId="5" hidden="1">"|B|BO|B|"</definedName>
    <definedName name="TBXBST" localSheetId="11" hidden="1">"|B|SSC|B|"</definedName>
    <definedName name="TBXBST" localSheetId="12" hidden="1">"|B|SSC|B|"</definedName>
    <definedName name="TBXBST" localSheetId="7" hidden="1">"|B|BO|B|"</definedName>
    <definedName name="TBXBST" localSheetId="4" hidden="1">"|B|SC|B|"</definedName>
    <definedName name="TBXBST" localSheetId="3" hidden="1">"|B|BA|B|"</definedName>
    <definedName name="TBXBST" localSheetId="13" hidden="1">"|B|LU|B|"</definedName>
    <definedName name="TBXBST" localSheetId="9" hidden="1">"|B|TO|B||T|All|T||N|1|N||FTSCN|10|FTSCN||TSP|5|TSP|"</definedName>
    <definedName name="Ten">TS_LU!$D$101</definedName>
    <definedName name="Thousand">TS_LU!$D$103</definedName>
    <definedName name="Thousands">TS_LU!$D$65</definedName>
    <definedName name="TOC_Hdg_1" hidden="1">TS_LU!$B$7</definedName>
    <definedName name="TOC_Hdg_2" hidden="1">TS_BA!$B$7</definedName>
    <definedName name="TS">TS_BA!$J$65</definedName>
    <definedName name="TS_Actual_Per_Title">TS_BA!$J$34</definedName>
    <definedName name="TS_Actual_Pers">TS_BA!$J$32</definedName>
    <definedName name="TS_Budget_Per_Title">TS_BA!$J$35</definedName>
    <definedName name="TS_Budget_Pers">TS_BA!$J$33</definedName>
    <definedName name="TS_Data_End_Date">TS_BA!$J$46</definedName>
    <definedName name="TS_Data_Final_Stub">TS_BA!$J$49</definedName>
    <definedName name="TS_Data_Full_Pers">TS_BA!$J$48</definedName>
    <definedName name="TS_Data_Pers_Ass">TS_BA!$J$41</definedName>
    <definedName name="TS_Data_Total_Pers">TS_BA!$J$47</definedName>
    <definedName name="TS_Denom_Label">TS_BA!$J$27</definedName>
    <definedName name="TS_Fcast_Per_Title">TS_BA!$J$36</definedName>
    <definedName name="TS_Mth_End">TS_BA!$J$18</definedName>
    <definedName name="TS_Mths_In_Per">TS_BA!$J$22</definedName>
    <definedName name="TS_Per_1_End_Date">TS_BA!$J$25</definedName>
    <definedName name="TS_Per_1_FY_End_Date">TS_BA!$J$20</definedName>
    <definedName name="TS_Per_1_FY_Start_Date">TS_BA!$J$19</definedName>
    <definedName name="TS_Per_1_Number">TS_BA!$J$23</definedName>
    <definedName name="TS_Per_1_Start_Date">TS_BA!$J$24</definedName>
    <definedName name="TS_Per_Type_Name">TS_BA!$J$16</definedName>
    <definedName name="TS_Per_Type_Prefix">TS_BA!$J$17</definedName>
    <definedName name="TS_Periodicity">TS_BA!$J$12</definedName>
    <definedName name="TS_Pers_In_Yr">TS_BA!$J$21</definedName>
    <definedName name="TS_Proj_Per_1_End_Date">TS_BA!$J$58</definedName>
    <definedName name="TS_Proj_Per_1_FY_End_Date">TS_BA!$J$55</definedName>
    <definedName name="TS_Proj_Per_1_FY_Start_Date">TS_BA!$J$54</definedName>
    <definedName name="TS_Proj_Per_1_Number">TS_BA!$J$56</definedName>
    <definedName name="TS_Proj_Per_1_Start_Date">TS_BA!$J$57</definedName>
    <definedName name="TS_Proj_Start_Date">TS_BA!$J$53</definedName>
    <definedName name="TS_Proj_Start_Date_Ass">TS_BA!$J$42</definedName>
    <definedName name="TS_Start_Date">TS_BA!$J$14</definedName>
    <definedName name="TS_Std_Pers">TS_BA!$J$15</definedName>
    <definedName name="TS_Title">TS_BA!$J$11</definedName>
    <definedName name="Yr_Name">TS_LU!$D$85</definedName>
    <definedName name="Yrs_In_Yr">TS_LU!$D$93</definedName>
  </definedNames>
  <calcPr calcId="125725"/>
</workbook>
</file>

<file path=xl/calcChain.xml><?xml version="1.0" encoding="utf-8"?>
<calcChain xmlns="http://schemas.openxmlformats.org/spreadsheetml/2006/main">
  <c r="F15" i="5"/>
  <c r="D14"/>
  <c r="H13"/>
  <c r="H12"/>
  <c r="H11"/>
  <c r="H10"/>
  <c r="H9"/>
  <c r="D8"/>
  <c r="N64" i="25"/>
  <c r="M64"/>
  <c r="L64"/>
  <c r="K64"/>
  <c r="J64"/>
  <c r="N62"/>
  <c r="M62"/>
  <c r="L62"/>
  <c r="K62"/>
  <c r="J62"/>
  <c r="N60"/>
  <c r="M60"/>
  <c r="L60"/>
  <c r="K60"/>
  <c r="J60"/>
  <c r="N58"/>
  <c r="M58"/>
  <c r="L58"/>
  <c r="K58"/>
  <c r="J58"/>
  <c r="N56"/>
  <c r="M56"/>
  <c r="L56"/>
  <c r="K56"/>
  <c r="J56"/>
  <c r="N52"/>
  <c r="M52"/>
  <c r="L52"/>
  <c r="K52"/>
  <c r="J52"/>
  <c r="N50"/>
  <c r="M50"/>
  <c r="L50"/>
  <c r="K50"/>
  <c r="J50"/>
  <c r="N48"/>
  <c r="M48"/>
  <c r="L48"/>
  <c r="K48"/>
  <c r="J48"/>
  <c r="N46"/>
  <c r="M46"/>
  <c r="L46"/>
  <c r="K46"/>
  <c r="J46"/>
  <c r="N44"/>
  <c r="M44"/>
  <c r="L44"/>
  <c r="K44"/>
  <c r="J44"/>
  <c r="N40"/>
  <c r="M40"/>
  <c r="L40"/>
  <c r="K40"/>
  <c r="J40"/>
  <c r="N38"/>
  <c r="M38"/>
  <c r="L38"/>
  <c r="K38"/>
  <c r="J38"/>
  <c r="N36"/>
  <c r="M36"/>
  <c r="L36"/>
  <c r="K36"/>
  <c r="J36"/>
  <c r="N34"/>
  <c r="M34"/>
  <c r="L34"/>
  <c r="K34"/>
  <c r="J34"/>
  <c r="N32"/>
  <c r="M32"/>
  <c r="L32"/>
  <c r="K32"/>
  <c r="J32"/>
  <c r="N116"/>
  <c r="M116"/>
  <c r="L116"/>
  <c r="K116"/>
  <c r="J116"/>
  <c r="N114"/>
  <c r="M114"/>
  <c r="L114"/>
  <c r="K114"/>
  <c r="J114"/>
  <c r="N112"/>
  <c r="M112"/>
  <c r="L112"/>
  <c r="K112"/>
  <c r="J112"/>
  <c r="N110"/>
  <c r="M110"/>
  <c r="L110"/>
  <c r="K110"/>
  <c r="J110"/>
  <c r="N108"/>
  <c r="M108"/>
  <c r="L108"/>
  <c r="K108"/>
  <c r="J108"/>
  <c r="N104"/>
  <c r="M104"/>
  <c r="L104"/>
  <c r="K104"/>
  <c r="J104"/>
  <c r="N102"/>
  <c r="M102"/>
  <c r="L102"/>
  <c r="K102"/>
  <c r="J102"/>
  <c r="N100"/>
  <c r="M100"/>
  <c r="L100"/>
  <c r="K100"/>
  <c r="J100"/>
  <c r="N98"/>
  <c r="M98"/>
  <c r="L98"/>
  <c r="K98"/>
  <c r="J98"/>
  <c r="N96"/>
  <c r="M96"/>
  <c r="L96"/>
  <c r="K96"/>
  <c r="J96"/>
  <c r="N92"/>
  <c r="M92"/>
  <c r="L92"/>
  <c r="K92"/>
  <c r="J92"/>
  <c r="N90"/>
  <c r="M90"/>
  <c r="L90"/>
  <c r="K90"/>
  <c r="J90"/>
  <c r="N88"/>
  <c r="M88"/>
  <c r="L88"/>
  <c r="K88"/>
  <c r="J88"/>
  <c r="N86"/>
  <c r="M86"/>
  <c r="L86"/>
  <c r="K86"/>
  <c r="J86"/>
  <c r="N84"/>
  <c r="M84"/>
  <c r="L84"/>
  <c r="K84"/>
  <c r="J84"/>
  <c r="C10" i="4"/>
  <c r="I33" i="19"/>
  <c r="I31"/>
  <c r="I29"/>
  <c r="I27"/>
  <c r="E33"/>
  <c r="D31"/>
  <c r="C29"/>
  <c r="B27"/>
  <c r="E24"/>
  <c r="D22"/>
  <c r="C20"/>
  <c r="B18"/>
  <c r="I24"/>
  <c r="I22"/>
  <c r="I20"/>
  <c r="I18"/>
  <c r="N12" i="26"/>
  <c r="M12"/>
  <c r="L12"/>
  <c r="K12"/>
  <c r="J12"/>
  <c r="J8" s="1"/>
  <c r="B2"/>
  <c r="I116" i="25"/>
  <c r="H116"/>
  <c r="I114"/>
  <c r="H114"/>
  <c r="I112"/>
  <c r="H112"/>
  <c r="I110"/>
  <c r="H110"/>
  <c r="I108"/>
  <c r="H108"/>
  <c r="I104"/>
  <c r="H104"/>
  <c r="I102"/>
  <c r="H102"/>
  <c r="I100"/>
  <c r="H100"/>
  <c r="I98"/>
  <c r="H98"/>
  <c r="I96"/>
  <c r="H96"/>
  <c r="I92"/>
  <c r="H92"/>
  <c r="I90"/>
  <c r="H90"/>
  <c r="I88"/>
  <c r="H88"/>
  <c r="I86"/>
  <c r="H86"/>
  <c r="I84"/>
  <c r="H84"/>
  <c r="I80"/>
  <c r="I78"/>
  <c r="I76"/>
  <c r="I74"/>
  <c r="I72"/>
  <c r="H80"/>
  <c r="H78"/>
  <c r="H76"/>
  <c r="H74"/>
  <c r="H72"/>
  <c r="D116"/>
  <c r="D114"/>
  <c r="D112"/>
  <c r="D110"/>
  <c r="D108"/>
  <c r="D104"/>
  <c r="D102"/>
  <c r="D100"/>
  <c r="D98"/>
  <c r="D96"/>
  <c r="D92"/>
  <c r="D90"/>
  <c r="D88"/>
  <c r="D86"/>
  <c r="D84"/>
  <c r="D80"/>
  <c r="D78"/>
  <c r="D76"/>
  <c r="D74"/>
  <c r="D72"/>
  <c r="B67"/>
  <c r="B16"/>
  <c r="D64"/>
  <c r="D62"/>
  <c r="D60"/>
  <c r="D58"/>
  <c r="D56"/>
  <c r="D52"/>
  <c r="D50"/>
  <c r="D48"/>
  <c r="D46"/>
  <c r="D44"/>
  <c r="D40"/>
  <c r="D38"/>
  <c r="D36"/>
  <c r="D34"/>
  <c r="D32"/>
  <c r="D28"/>
  <c r="D26"/>
  <c r="D24"/>
  <c r="D22"/>
  <c r="D20"/>
  <c r="N12"/>
  <c r="M12"/>
  <c r="L12"/>
  <c r="K12"/>
  <c r="J12"/>
  <c r="B2"/>
  <c r="J27" i="24"/>
  <c r="J18"/>
  <c r="J12"/>
  <c r="J21" s="1"/>
  <c r="J22" s="1"/>
  <c r="B2"/>
  <c r="C11" i="23"/>
  <c r="D13" i="22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B2"/>
  <c r="C11" i="21"/>
  <c r="B2" i="20"/>
  <c r="B2" i="19"/>
  <c r="B2" i="18"/>
  <c r="C11" i="16"/>
  <c r="J11" i="26" l="1"/>
  <c r="K6"/>
  <c r="M6"/>
  <c r="K11"/>
  <c r="M11"/>
  <c r="B6"/>
  <c r="J6"/>
  <c r="L6"/>
  <c r="N6"/>
  <c r="L11"/>
  <c r="N11"/>
  <c r="L6" i="25"/>
  <c r="N6"/>
  <c r="L11"/>
  <c r="N11"/>
  <c r="J16" i="24"/>
  <c r="B6" i="25"/>
  <c r="J6"/>
  <c r="J11"/>
  <c r="K6"/>
  <c r="M6"/>
  <c r="K11"/>
  <c r="M11"/>
  <c r="J8"/>
  <c r="J20" i="24"/>
  <c r="J17"/>
  <c r="J19" l="1"/>
  <c r="J23" s="1"/>
  <c r="N10" i="26" s="1"/>
  <c r="C11" i="6"/>
  <c r="C11" i="11"/>
  <c r="B2" i="5"/>
  <c r="N13" i="26" l="1"/>
  <c r="N7"/>
  <c r="J25" i="24"/>
  <c r="M10" i="26"/>
  <c r="J53" i="24"/>
  <c r="L10" i="25"/>
  <c r="L7" s="1"/>
  <c r="K10" i="26"/>
  <c r="J10"/>
  <c r="K9"/>
  <c r="L8" s="1"/>
  <c r="N9"/>
  <c r="M9"/>
  <c r="N8" s="1"/>
  <c r="L9"/>
  <c r="M8" s="1"/>
  <c r="L10"/>
  <c r="B7" i="25"/>
  <c r="J9"/>
  <c r="K8" s="1"/>
  <c r="L9"/>
  <c r="M8" s="1"/>
  <c r="K9"/>
  <c r="L8" s="1"/>
  <c r="M9"/>
  <c r="N8" s="1"/>
  <c r="N9"/>
  <c r="L13"/>
  <c r="K10"/>
  <c r="J24" i="24"/>
  <c r="J10" i="25"/>
  <c r="N10"/>
  <c r="M10"/>
  <c r="J46" i="24"/>
  <c r="J55"/>
  <c r="J54" s="1"/>
  <c r="J56" s="1"/>
  <c r="L13" i="26" l="1"/>
  <c r="L7"/>
  <c r="K13"/>
  <c r="K7"/>
  <c r="B7"/>
  <c r="J9"/>
  <c r="K8" s="1"/>
  <c r="J13"/>
  <c r="J7"/>
  <c r="M13"/>
  <c r="M7"/>
  <c r="M13" i="25"/>
  <c r="M7"/>
  <c r="J7"/>
  <c r="J13"/>
  <c r="K13"/>
  <c r="K7"/>
  <c r="N13"/>
  <c r="N7"/>
  <c r="J57" i="24"/>
  <c r="J58"/>
  <c r="J47"/>
  <c r="J48" s="1"/>
  <c r="J49" l="1"/>
</calcChain>
</file>

<file path=xl/comments1.xml><?xml version="1.0" encoding="utf-8"?>
<comments xmlns="http://schemas.openxmlformats.org/spreadsheetml/2006/main">
  <authors>
    <author>Michael Hutchens</author>
  </authors>
  <commentList>
    <comment ref="E46" authorId="0">
      <text>
        <r>
          <rPr>
            <sz val="9"/>
            <color indexed="81"/>
            <rFont val="Tahoma"/>
            <family val="2"/>
          </rPr>
          <t>Data time series sheets will end at this date.</t>
        </r>
      </text>
    </comment>
    <comment ref="E47" authorId="0">
      <text>
        <r>
          <rPr>
            <sz val="9"/>
            <color indexed="81"/>
            <rFont val="Tahoma"/>
            <family val="2"/>
          </rPr>
          <t>Total number of active columns on data time series sheets.</t>
        </r>
      </text>
    </comment>
    <comment ref="E48" authorId="0">
      <text>
        <r>
          <rPr>
            <sz val="9"/>
            <color indexed="81"/>
            <rFont val="Tahoma"/>
            <family val="2"/>
          </rPr>
          <t>Period number of last full period on data time series sheets. First period is always treated as a full period if more than one total period.</t>
        </r>
      </text>
    </comment>
    <comment ref="E49" authorId="0">
      <text>
        <r>
          <rPr>
            <sz val="9"/>
            <color indexed="81"/>
            <rFont val="Tahoma"/>
            <family val="2"/>
          </rPr>
          <t>Indicates whether or not the final active period of data time series sheets is a partial period.</t>
        </r>
      </text>
    </comment>
  </commentList>
</comments>
</file>

<file path=xl/sharedStrings.xml><?xml version="1.0" encoding="utf-8"?>
<sst xmlns="http://schemas.openxmlformats.org/spreadsheetml/2006/main" count="356" uniqueCount="236">
  <si>
    <t>Cover Notes:</t>
  </si>
  <si>
    <t>Go to Table of Contents</t>
  </si>
  <si>
    <t>Table of Contents</t>
  </si>
  <si>
    <t>Go to Cover Sheet</t>
  </si>
  <si>
    <t>é</t>
  </si>
  <si>
    <t>Section &amp; Sheet Titles</t>
  </si>
  <si>
    <t>Section Cover Notes:</t>
  </si>
  <si>
    <t>[Insert section cover note 1]</t>
  </si>
  <si>
    <t>[Insert section cover note 2]</t>
  </si>
  <si>
    <t>[Insert section cover note 3]</t>
  </si>
  <si>
    <t>ç</t>
  </si>
  <si>
    <t>è</t>
  </si>
  <si>
    <t>Assumptions</t>
  </si>
  <si>
    <t>Time Series Assumptions</t>
  </si>
  <si>
    <t>Appendices</t>
  </si>
  <si>
    <t>Sub-Section Cover Notes:</t>
  </si>
  <si>
    <t>[Insert sub-section cover note 1]</t>
  </si>
  <si>
    <t>[Insert sub-section cover note 2]</t>
  </si>
  <si>
    <t>[Insert sub-section cover note 3]</t>
  </si>
  <si>
    <t>Lookup Tables</t>
  </si>
  <si>
    <t>Names</t>
  </si>
  <si>
    <t>Time Series Lookup Tables</t>
  </si>
  <si>
    <t>Month Days</t>
  </si>
  <si>
    <t>LU_Mth_Days</t>
  </si>
  <si>
    <t>Month Names</t>
  </si>
  <si>
    <t>LU_Mth_Names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</si>
  <si>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</si>
  <si>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</si>
  <si>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</si>
  <si>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</si>
  <si>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</si>
  <si>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</si>
  <si>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</si>
  <si>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</si>
  <si>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</si>
  <si>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</si>
  <si>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</si>
  <si>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</si>
  <si>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Denomination</t>
  </si>
  <si>
    <t>LU_Denom</t>
  </si>
  <si>
    <t>$Billions</t>
  </si>
  <si>
    <t>Billions</t>
  </si>
  <si>
    <t>$Millions</t>
  </si>
  <si>
    <t>Millions</t>
  </si>
  <si>
    <t>$'000</t>
  </si>
  <si>
    <t>Thousands</t>
  </si>
  <si>
    <t>$</t>
  </si>
  <si>
    <t>Currency</t>
  </si>
  <si>
    <t>Data Term Basis</t>
  </si>
  <si>
    <t>LU_Data_Term_Basis</t>
  </si>
  <si>
    <t>Active Data Periods</t>
  </si>
  <si>
    <t>Projections Start</t>
  </si>
  <si>
    <t>Periodicity</t>
  </si>
  <si>
    <t>LU_Periodicity</t>
  </si>
  <si>
    <t>Annual</t>
  </si>
  <si>
    <t>Semi-Annual</t>
  </si>
  <si>
    <t>Semi_Annual</t>
  </si>
  <si>
    <t>Quarterly</t>
  </si>
  <si>
    <t>Qtrly</t>
  </si>
  <si>
    <t>Monthly</t>
  </si>
  <si>
    <t>Mthly</t>
  </si>
  <si>
    <t>Period Type Names</t>
  </si>
  <si>
    <t>LU_Period_Type_Names</t>
  </si>
  <si>
    <t>Year</t>
  </si>
  <si>
    <t>Yr_Name</t>
  </si>
  <si>
    <t>Half Year</t>
  </si>
  <si>
    <t>Half_Yr_Name</t>
  </si>
  <si>
    <t>Quarter</t>
  </si>
  <si>
    <t>Qtr_Name</t>
  </si>
  <si>
    <t>Month</t>
  </si>
  <si>
    <t>Mth_Name</t>
  </si>
  <si>
    <t>Periods In Year</t>
  </si>
  <si>
    <t>LU_Pers_In_Yr</t>
  </si>
  <si>
    <t>Yrs_In_Yr</t>
  </si>
  <si>
    <t>Halves_In_Yr</t>
  </si>
  <si>
    <t>Qtrs_In_Yr</t>
  </si>
  <si>
    <t>Mths_In_Yr</t>
  </si>
  <si>
    <t>Conversion Factors</t>
  </si>
  <si>
    <t>Ten</t>
  </si>
  <si>
    <t>Hundred</t>
  </si>
  <si>
    <t>Thousand</t>
  </si>
  <si>
    <t>Million</t>
  </si>
  <si>
    <t>Billion</t>
  </si>
  <si>
    <t>Core Time Series Assumptions</t>
  </si>
  <si>
    <t>Title</t>
  </si>
  <si>
    <t>Financial Year End</t>
  </si>
  <si>
    <t>Start Date</t>
  </si>
  <si>
    <t>Periods</t>
  </si>
  <si>
    <t>Period Type</t>
  </si>
  <si>
    <t>Period Type Prefix</t>
  </si>
  <si>
    <t>Financial Year End Is Month End?</t>
  </si>
  <si>
    <t>First Period Financial Year Start Date</t>
  </si>
  <si>
    <t>First Period Financial Year End Date</t>
  </si>
  <si>
    <t>Months In Period</t>
  </si>
  <si>
    <t>First Period Financial Period Number</t>
  </si>
  <si>
    <t>First Period Start Date (If Full Period)</t>
  </si>
  <si>
    <t>First Period End Date</t>
  </si>
  <si>
    <t>Denomination Label</t>
  </si>
  <si>
    <t>Historical &amp; Forecast Period Titles</t>
  </si>
  <si>
    <t>Include in Period Titles?</t>
  </si>
  <si>
    <t>Actual Periods</t>
  </si>
  <si>
    <t>Budget Periods</t>
  </si>
  <si>
    <t>Historical / Actual Periods Title</t>
  </si>
  <si>
    <t>Budget Periods Title</t>
  </si>
  <si>
    <t>Forecast Period Title</t>
  </si>
  <si>
    <t>Data &amp; Projections - Timing Assumptions</t>
  </si>
  <si>
    <t>Data - Active Periods</t>
  </si>
  <si>
    <t>Projections - Start Date</t>
  </si>
  <si>
    <t>Data Time Series Sheets</t>
  </si>
  <si>
    <t>Data End Date</t>
  </si>
  <si>
    <t>Total Data Periods</t>
  </si>
  <si>
    <t>Full Data Periods</t>
  </si>
  <si>
    <t>Final Data Period Is Stub</t>
  </si>
  <si>
    <t>Projections Time Series Sheets</t>
  </si>
  <si>
    <t>Projections Start Date</t>
  </si>
  <si>
    <t>Notes:</t>
  </si>
  <si>
    <t>-</t>
  </si>
  <si>
    <t>A Financial Year End assumption of 28th of February is assumed to be a month end financial year end, even in a leap year.</t>
  </si>
  <si>
    <t>The "Model Denomination" assumption will not necessarily automatically change the denomination of the outputs of this model.</t>
  </si>
  <si>
    <t>A "Budget Period" refers to either a period in the current financial year or periods containing combined actual and forecast data.</t>
  </si>
  <si>
    <t>"Data &amp; Projections - Timing Assumptions" are used as the basis for related data and projections time series sheets.</t>
  </si>
  <si>
    <t>Use the bpmToolbox "Update Time Series Columns" tool to hide inactive data and projections time series periods.</t>
  </si>
  <si>
    <t>Primary</t>
  </si>
  <si>
    <t>(A)</t>
  </si>
  <si>
    <t>(B)</t>
  </si>
  <si>
    <t>(F)</t>
  </si>
  <si>
    <t>Period Start Date (From Start of Day...)</t>
  </si>
  <si>
    <t>Period End Date (Until End of Day...)</t>
  </si>
  <si>
    <t>Financial Year</t>
  </si>
  <si>
    <t>Financial Year Period</t>
  </si>
  <si>
    <t>Counter</t>
  </si>
  <si>
    <t>Period Key</t>
  </si>
  <si>
    <t>Section 1.</t>
  </si>
  <si>
    <t>a.</t>
  </si>
  <si>
    <t>b.</t>
  </si>
  <si>
    <t>Section 2.</t>
  </si>
  <si>
    <t>Sub-Section 3.2.</t>
  </si>
  <si>
    <t>Best Practice Modelling</t>
  </si>
  <si>
    <t>Primary Developer:  BPM</t>
  </si>
  <si>
    <t>Keys</t>
  </si>
  <si>
    <t>Contains keys used to provide information to model users about the best practices used throughout this model.</t>
  </si>
  <si>
    <t>Heading Level 1</t>
  </si>
  <si>
    <t>Heading Level 2</t>
  </si>
  <si>
    <t>Heading Level 3</t>
  </si>
  <si>
    <t>Heading Level 4</t>
  </si>
  <si>
    <t>These heading levels are provided as a guide only.</t>
  </si>
  <si>
    <t>Style Name</t>
  </si>
  <si>
    <t>Example</t>
  </si>
  <si>
    <t>Assumption Number</t>
  </si>
  <si>
    <t>Assumption Heading</t>
  </si>
  <si>
    <t>Assumption Percentage</t>
  </si>
  <si>
    <t>Assumption Multiple</t>
  </si>
  <si>
    <t>Assumption Currency</t>
  </si>
  <si>
    <t>Text</t>
  </si>
  <si>
    <t>Cell Link</t>
  </si>
  <si>
    <t>Shortcut</t>
  </si>
  <si>
    <t>Alt + S + H + A</t>
  </si>
  <si>
    <t>Alt + S + N + A</t>
  </si>
  <si>
    <t>Alt + S + P + A</t>
  </si>
  <si>
    <t>Alt + S + M + A</t>
  </si>
  <si>
    <t>Alt + S + C + A</t>
  </si>
  <si>
    <t>Alt + S + H + 1</t>
  </si>
  <si>
    <t>Alt + S + H + 2</t>
  </si>
  <si>
    <t>Alt + S + H + 3</t>
  </si>
  <si>
    <t>Alt + S + H + 4</t>
  </si>
  <si>
    <t>Instructions:</t>
  </si>
  <si>
    <t>Apply Heading Styles 1 - 4 to the four unformatted heading levels above using the designated keyboard shortcuts.</t>
  </si>
  <si>
    <t>Exercise</t>
  </si>
  <si>
    <t>Example Assumption Styles</t>
  </si>
  <si>
    <t>Assumption Styles</t>
  </si>
  <si>
    <t>Practical Exercises</t>
  </si>
  <si>
    <t>Sub-Section 2.1.</t>
  </si>
  <si>
    <t>2.1.</t>
  </si>
  <si>
    <t>Contains practical exercises used to practice the use of the bpmToolbox Formats &amp; Styles.</t>
  </si>
  <si>
    <t>Heading Styles</t>
  </si>
  <si>
    <t>Assumption Date</t>
  </si>
  <si>
    <t>Assumption Year</t>
  </si>
  <si>
    <t>Alt + S + Y + A</t>
  </si>
  <si>
    <t>Alt + S + D + A</t>
  </si>
  <si>
    <t>Output Styles</t>
  </si>
  <si>
    <t>Number</t>
  </si>
  <si>
    <t>Percentage</t>
  </si>
  <si>
    <t>Multiple</t>
  </si>
  <si>
    <t>Date</t>
  </si>
  <si>
    <t>Default assumption style decimal places and date formats can be changed via the bpmToolbox Options.</t>
  </si>
  <si>
    <t>Default output style decimal places and date formats can be changed via the bpmToolbox Options.</t>
  </si>
  <si>
    <t>Alt + S + N + O</t>
  </si>
  <si>
    <t>Alt + S + P + O</t>
  </si>
  <si>
    <t>Alt + S + M + O</t>
  </si>
  <si>
    <t>Alt + S + C + O</t>
  </si>
  <si>
    <t>Alt + S + Y + O</t>
  </si>
  <si>
    <t>Alt + S + D + O</t>
  </si>
  <si>
    <t>Sheet Title</t>
  </si>
  <si>
    <t>Section Number</t>
  </si>
  <si>
    <t>Model Name</t>
  </si>
  <si>
    <t>Alt + S + E</t>
  </si>
  <si>
    <t>Alt + S + S</t>
  </si>
  <si>
    <t>Alt + S + O</t>
  </si>
  <si>
    <t>The Sheet Title, Section Number and Model Name styles are applied to sheets automatically when base sheets are inserted.</t>
  </si>
  <si>
    <t>Lookup Heading</t>
  </si>
  <si>
    <t>Lookup Label</t>
  </si>
  <si>
    <t>Lookup Number</t>
  </si>
  <si>
    <t>Alt + S + L + H</t>
  </si>
  <si>
    <t>Alt + S + L + N</t>
  </si>
  <si>
    <t>Alt + S + L + L</t>
  </si>
  <si>
    <t>Lookup table styles should only be applied to lookup tables on lookup sheets (see SMA 5. Assumption Entry Interfaces).</t>
  </si>
  <si>
    <t>c.</t>
  </si>
  <si>
    <t>Quick Formats</t>
  </si>
  <si>
    <t>Shortcuts</t>
  </si>
  <si>
    <t>Style</t>
  </si>
  <si>
    <t>Format</t>
  </si>
  <si>
    <t>Work In Progress Fill Color</t>
  </si>
  <si>
    <t>Revenue</t>
  </si>
  <si>
    <t>Category</t>
  </si>
  <si>
    <t>Revenue Category 1 Name</t>
  </si>
  <si>
    <t>Revenue Category 2 Name</t>
  </si>
  <si>
    <t>Revenue Category 3 Name</t>
  </si>
  <si>
    <t>Revenue Category 4 Name</t>
  </si>
  <si>
    <t>Revenue Category 5 Name</t>
  </si>
  <si>
    <t>Revenue Category 6 Name</t>
  </si>
  <si>
    <t>Work In Progress Fill Color is used to mark-up worksheet ranges subject to finalisation.</t>
  </si>
  <si>
    <t>Use the bpmToolbox Locate WIP Ranges tool (shortcut - Alt + L + U + W) to locate and clear the above Work In Progress range.</t>
  </si>
  <si>
    <t>Heading Level</t>
  </si>
  <si>
    <t>d.</t>
  </si>
  <si>
    <t>e.</t>
  </si>
  <si>
    <t>Alt + S + I</t>
  </si>
  <si>
    <t>Select one of the styled assumption cells, load the Excel Style Dialog Box (shortcut = Ctrl + 1) and note that the style is unprotected.</t>
  </si>
  <si>
    <t>Re-apply Work In Progress Fill Color to the above range using the Work In Progress Fill Color tool (Alt + Q + W).</t>
  </si>
  <si>
    <t>Clear the Work In Progress Fill Color from the above range using the Fill Color None tool (Alt + Q + F + N).</t>
  </si>
  <si>
    <t>Apply the designated assumption styles to their corresponding unformatted cells in column L using the designated keyboard shortcuts.</t>
  </si>
  <si>
    <t>Apply the designated output styles to their corresponding unformatted cells in column L using the designated keyboard shortcuts.</t>
  </si>
  <si>
    <t>Apply the designated output styles and number formats to their corresponding unformatted cells in columns L - N using the designated keyboard shortcuts.</t>
  </si>
  <si>
    <t>The 'Cell Link' style is technically an assumption style, although it is usually applied to control cell links automatically by the bpmToolbox forms (controls) tools when inserting controls.</t>
  </si>
  <si>
    <t>Practical training exercise demonstrating the use of the bpmToolbox formats, styles and quick keys.</t>
  </si>
  <si>
    <t xml:space="preserve">  Page  </t>
  </si>
  <si>
    <t>Total Pages:</t>
  </si>
</sst>
</file>

<file path=xl/styles.xml><?xml version="1.0" encoding="utf-8"?>
<styleSheet xmlns="http://schemas.openxmlformats.org/spreadsheetml/2006/main">
  <numFmts count="25">
    <numFmt numFmtId="164" formatCode="_(###0_);\(###0\);_(&quot;-&quot;_)"/>
    <numFmt numFmtId="165" formatCode="_)d\-mmm\-yy_);_)d\-mmm\-yy_);_)&quot;-&quot;_)"/>
    <numFmt numFmtId="166" formatCode="_(#,##0.0_);\(#,##0.0\);_(&quot;-&quot;_)"/>
    <numFmt numFmtId="167" formatCode="_(#,##0.0%_);\(#,##0.0%\);_(&quot;-&quot;_)"/>
    <numFmt numFmtId="168" formatCode="_(#,##0.0\x_);\(#,##0.0\x\);_(&quot;-&quot;_)"/>
    <numFmt numFmtId="169" formatCode="_(&quot;$&quot;#,##0.0_);\(&quot;$&quot;#,##0.0\);_(&quot;-&quot;_)"/>
    <numFmt numFmtId="170" formatCode="_(#,##0_);\(#,##0\);_(#,##0_)"/>
    <numFmt numFmtId="171" formatCode="_(#,##0_);\(#,##0\);_(&quot;-&quot;_)"/>
    <numFmt numFmtId="172" formatCode="#,##0."/>
    <numFmt numFmtId="173" formatCode="."/>
    <numFmt numFmtId="174" formatCode="_(#,##0.00_);\(#,##0.00\);_(&quot;-&quot;_)"/>
    <numFmt numFmtId="175" formatCode="_(#,##0.000_);\(#,##0.000\);_(&quot;-&quot;_)"/>
    <numFmt numFmtId="176" formatCode="_(#,##0.0000_);\(#,##0.0000\);_(&quot;-&quot;_)"/>
    <numFmt numFmtId="177" formatCode="_(#,##0%_);\(#,##0%\);_(&quot;-&quot;_)"/>
    <numFmt numFmtId="178" formatCode="_(#,##0.00%_);\(#,##0.00%\);_(&quot;-&quot;_)"/>
    <numFmt numFmtId="179" formatCode="_(#,##0.000%_);\(#,##0.000%\);_(&quot;-&quot;_)"/>
    <numFmt numFmtId="180" formatCode="_(#,##0.0000%_);\(#,##0.0000%\);_(&quot;-&quot;_)"/>
    <numFmt numFmtId="181" formatCode="_(#,##0\x_);\(#,##0\x\);_(&quot;-&quot;_)"/>
    <numFmt numFmtId="182" formatCode="_(#,##0.00\x_);\(#,##0.00\x\);_(&quot;-&quot;_)"/>
    <numFmt numFmtId="183" formatCode="_(#,##0.000\x_);\(#,##0.000\x\);_(&quot;-&quot;_)"/>
    <numFmt numFmtId="184" formatCode="_(#,##0.0000\x_);\(#,##0.0000\x\);_(&quot;-&quot;_)"/>
    <numFmt numFmtId="185" formatCode="_(&quot;$&quot;#,##0_);\(&quot;$&quot;#,##0\);_(&quot;-&quot;_)"/>
    <numFmt numFmtId="186" formatCode="_(&quot;$&quot;#,##0.00_);\(&quot;$&quot;#,##0.00\);_(&quot;-&quot;_)"/>
    <numFmt numFmtId="187" formatCode="_(&quot;$&quot;#,##0.000_);\(&quot;$&quot;#,##0.000\);_(&quot;-&quot;_)"/>
    <numFmt numFmtId="188" formatCode="_(&quot;$&quot;#,##0.0000_);\(&quot;$&quot;#,##0.0000\);_(&quot;-&quot;_)"/>
  </numFmts>
  <fonts count="44">
    <font>
      <sz val="8"/>
      <name val="Tahoma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b/>
      <sz val="14"/>
      <name val="Tahoma"/>
      <family val="2"/>
    </font>
    <font>
      <b/>
      <sz val="14"/>
      <name val="Tahoma"/>
      <family val="2"/>
      <scheme val="major"/>
    </font>
    <font>
      <b/>
      <sz val="13"/>
      <name val="Tahoma"/>
      <family val="2"/>
    </font>
    <font>
      <b/>
      <sz val="13"/>
      <name val="Tahoma"/>
      <family val="2"/>
      <scheme val="major"/>
    </font>
    <font>
      <b/>
      <sz val="12"/>
      <name val="Tahoma"/>
      <family val="2"/>
    </font>
    <font>
      <b/>
      <sz val="12"/>
      <name val="Tahoma"/>
      <family val="2"/>
      <scheme val="major"/>
    </font>
    <font>
      <b/>
      <sz val="10"/>
      <name val="Tahoma"/>
      <family val="2"/>
    </font>
    <font>
      <b/>
      <sz val="10"/>
      <name val="Tahoma"/>
      <family val="2"/>
      <scheme val="major"/>
    </font>
    <font>
      <b/>
      <sz val="9"/>
      <name val="Tahoma"/>
      <family val="2"/>
    </font>
    <font>
      <b/>
      <sz val="9"/>
      <name val="Tahoma"/>
      <family val="2"/>
      <scheme val="major"/>
    </font>
    <font>
      <b/>
      <sz val="8"/>
      <name val="Tahoma"/>
      <family val="2"/>
      <scheme val="major"/>
    </font>
    <font>
      <sz val="8"/>
      <name val="Tahoma"/>
      <family val="2"/>
      <scheme val="major"/>
    </font>
    <font>
      <sz val="8"/>
      <name val="Tahoma"/>
      <family val="2"/>
      <scheme val="minor"/>
    </font>
    <font>
      <b/>
      <sz val="8"/>
      <name val="Tahoma"/>
      <family val="2"/>
      <scheme val="minor"/>
    </font>
    <font>
      <b/>
      <u/>
      <sz val="8"/>
      <color indexed="56"/>
      <name val="Tahoma"/>
      <family val="2"/>
    </font>
    <font>
      <b/>
      <u/>
      <sz val="8"/>
      <color indexed="56"/>
      <name val="Tahoma"/>
      <family val="2"/>
      <scheme val="minor"/>
    </font>
    <font>
      <b/>
      <sz val="10"/>
      <color indexed="56"/>
      <name val="Wingdings"/>
      <charset val="2"/>
    </font>
    <font>
      <b/>
      <u/>
      <sz val="10"/>
      <color indexed="56"/>
      <name val="Tahoma"/>
      <family val="2"/>
    </font>
    <font>
      <b/>
      <u/>
      <sz val="10"/>
      <color indexed="56"/>
      <name val="Tahoma"/>
      <family val="2"/>
      <scheme val="minor"/>
    </font>
    <font>
      <b/>
      <u/>
      <sz val="9"/>
      <color indexed="56"/>
      <name val="Tahoma"/>
      <family val="2"/>
    </font>
    <font>
      <b/>
      <u/>
      <sz val="9"/>
      <color indexed="56"/>
      <name val="Tahoma"/>
      <family val="2"/>
      <scheme val="minor"/>
    </font>
    <font>
      <sz val="8"/>
      <color indexed="56"/>
      <name val="Tahoma"/>
      <family val="2"/>
    </font>
    <font>
      <sz val="8"/>
      <color indexed="56"/>
      <name val="Tahoma"/>
      <family val="2"/>
      <scheme val="minor"/>
    </font>
    <font>
      <b/>
      <sz val="12"/>
      <color indexed="60"/>
      <name val="Tahoma"/>
      <family val="2"/>
      <scheme val="major"/>
    </font>
    <font>
      <b/>
      <sz val="14"/>
      <color indexed="60"/>
      <name val="Tahoma"/>
      <family val="2"/>
      <scheme val="major"/>
    </font>
    <font>
      <b/>
      <sz val="8"/>
      <color indexed="60"/>
      <name val="Tahoma"/>
      <family val="2"/>
      <scheme val="major"/>
    </font>
    <font>
      <sz val="8"/>
      <color indexed="60"/>
      <name val="Tahoma"/>
      <family val="2"/>
      <scheme val="major"/>
    </font>
    <font>
      <b/>
      <sz val="10"/>
      <color indexed="60"/>
      <name val="Tahoma"/>
      <family val="2"/>
      <scheme val="major"/>
    </font>
    <font>
      <b/>
      <sz val="13"/>
      <color indexed="60"/>
      <name val="Tahoma"/>
      <family val="2"/>
      <scheme val="major"/>
    </font>
    <font>
      <b/>
      <sz val="9"/>
      <color indexed="60"/>
      <name val="Tahoma"/>
      <family val="2"/>
      <scheme val="major"/>
    </font>
    <font>
      <b/>
      <sz val="8"/>
      <color indexed="60"/>
      <name val="Tahoma"/>
      <family val="2"/>
      <scheme val="minor"/>
    </font>
    <font>
      <sz val="8"/>
      <color indexed="60"/>
      <name val="Tahoma"/>
      <family val="2"/>
      <scheme val="minor"/>
    </font>
    <font>
      <sz val="9"/>
      <color indexed="81"/>
      <name val="Tahoma"/>
      <family val="2"/>
    </font>
    <font>
      <sz val="8"/>
      <color indexed="18"/>
      <name val="Tahoma"/>
      <family val="2"/>
      <scheme val="minor"/>
    </font>
    <font>
      <sz val="8"/>
      <color indexed="59"/>
      <name val="Tahoma"/>
      <family val="2"/>
      <scheme val="major"/>
    </font>
    <font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inor"/>
    </font>
    <font>
      <b/>
      <sz val="12"/>
      <color indexed="59"/>
      <name val="Tahoma"/>
      <family val="2"/>
      <scheme val="major"/>
    </font>
    <font>
      <b/>
      <sz val="10"/>
      <color indexed="59"/>
      <name val="Tahoma"/>
      <family val="2"/>
      <scheme val="major"/>
    </font>
    <font>
      <b/>
      <sz val="10"/>
      <color indexed="56"/>
      <name val="Tahoma"/>
      <family val="2"/>
      <scheme val="minor"/>
    </font>
    <font>
      <b/>
      <sz val="9"/>
      <color indexed="56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7">
    <xf numFmtId="0" fontId="0" fillId="0" borderId="0" applyFill="0" applyBorder="0">
      <alignment vertical="center"/>
    </xf>
    <xf numFmtId="0" fontId="4" fillId="0" borderId="0" applyFill="0" applyBorder="0">
      <alignment vertical="center"/>
    </xf>
    <xf numFmtId="0" fontId="6" fillId="0" borderId="0" applyFill="0" applyBorder="0">
      <alignment vertical="center"/>
    </xf>
    <xf numFmtId="0" fontId="8" fillId="0" borderId="0" applyFill="0" applyBorder="0">
      <alignment vertical="center"/>
    </xf>
    <xf numFmtId="0" fontId="10" fillId="0" borderId="0" applyFill="0" applyBorder="0">
      <alignment vertical="center"/>
    </xf>
    <xf numFmtId="0" fontId="12" fillId="0" borderId="0" applyFill="0" applyBorder="0">
      <alignment vertical="center"/>
    </xf>
    <xf numFmtId="0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  <protection locked="0"/>
    </xf>
    <xf numFmtId="0" fontId="15" fillId="0" borderId="2">
      <alignment vertical="center"/>
      <protection locked="0"/>
    </xf>
    <xf numFmtId="164" fontId="15" fillId="0" borderId="2">
      <alignment vertical="center"/>
      <protection locked="0"/>
    </xf>
    <xf numFmtId="165" fontId="15" fillId="0" borderId="2">
      <alignment vertical="center"/>
      <protection locked="0"/>
    </xf>
    <xf numFmtId="166" fontId="15" fillId="0" borderId="2">
      <alignment vertical="center"/>
      <protection locked="0"/>
    </xf>
    <xf numFmtId="167" fontId="15" fillId="0" borderId="2">
      <alignment vertical="center"/>
      <protection locked="0"/>
    </xf>
    <xf numFmtId="168" fontId="15" fillId="0" borderId="2">
      <alignment vertical="center"/>
      <protection locked="0"/>
    </xf>
    <xf numFmtId="169" fontId="15" fillId="0" borderId="2">
      <alignment vertical="center"/>
      <protection locked="0"/>
    </xf>
    <xf numFmtId="0" fontId="1" fillId="0" borderId="0" applyNumberFormat="0" applyFont="0" applyFill="0" applyBorder="0">
      <alignment horizontal="center" vertical="center"/>
      <protection locked="0"/>
    </xf>
    <xf numFmtId="164" fontId="15" fillId="0" borderId="0" applyFill="0" applyBorder="0">
      <alignment vertical="center"/>
    </xf>
    <xf numFmtId="165" fontId="15" fillId="0" borderId="0" applyFill="0" applyBorder="0">
      <alignment vertical="center"/>
    </xf>
    <xf numFmtId="166" fontId="15" fillId="0" borderId="0" applyFill="0" applyBorder="0">
      <alignment vertical="center"/>
    </xf>
    <xf numFmtId="167" fontId="15" fillId="0" borderId="0" applyFill="0" applyBorder="0">
      <alignment vertical="center"/>
    </xf>
    <xf numFmtId="168" fontId="15" fillId="0" borderId="0" applyFill="0" applyBorder="0">
      <alignment vertical="center"/>
    </xf>
    <xf numFmtId="169" fontId="15" fillId="0" borderId="0" applyFill="0" applyBorder="0">
      <alignment vertical="center"/>
    </xf>
    <xf numFmtId="0" fontId="16" fillId="0" borderId="0" applyFill="0" applyBorder="0">
      <alignment vertical="center"/>
    </xf>
    <xf numFmtId="0" fontId="16" fillId="0" borderId="3" applyFill="0">
      <alignment horizontal="center" vertical="center"/>
    </xf>
    <xf numFmtId="170" fontId="15" fillId="0" borderId="3" applyFill="0">
      <alignment horizontal="center" vertical="center"/>
    </xf>
    <xf numFmtId="0" fontId="15" fillId="0" borderId="3" applyFill="0">
      <alignment horizontal="center" vertical="center"/>
    </xf>
    <xf numFmtId="0" fontId="18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1" fillId="0" borderId="0" applyFill="0" applyBorder="0">
      <alignment vertical="center"/>
    </xf>
    <xf numFmtId="0" fontId="23" fillId="0" borderId="0" applyFill="0" applyBorder="0">
      <alignment vertical="center"/>
    </xf>
    <xf numFmtId="0" fontId="25" fillId="0" borderId="0" applyFill="0" applyBorder="0">
      <alignment vertical="center"/>
    </xf>
    <xf numFmtId="0" fontId="25" fillId="0" borderId="0" applyFill="0" applyBorder="0">
      <alignment vertical="center"/>
    </xf>
    <xf numFmtId="0" fontId="3" fillId="0" borderId="0" applyFill="0" applyBorder="0">
      <alignment vertical="center"/>
    </xf>
    <xf numFmtId="0" fontId="5" fillId="0" borderId="0" applyFill="0" applyBorder="0">
      <alignment vertical="center"/>
    </xf>
    <xf numFmtId="0" fontId="7" fillId="0" borderId="0" applyFill="0" applyBorder="0">
      <alignment vertical="center"/>
    </xf>
    <xf numFmtId="0" fontId="9" fillId="0" borderId="0" applyFill="0" applyBorder="0">
      <alignment vertical="center"/>
    </xf>
    <xf numFmtId="0" fontId="11" fillId="0" borderId="0" applyFill="0" applyBorder="0">
      <alignment vertical="center"/>
    </xf>
    <xf numFmtId="0" fontId="2" fillId="0" borderId="0" applyFill="0" applyBorder="0">
      <alignment vertical="center"/>
    </xf>
    <xf numFmtId="0" fontId="1" fillId="0" borderId="0" applyFill="0" applyBorder="0">
      <alignment vertical="center"/>
    </xf>
    <xf numFmtId="0" fontId="1" fillId="0" borderId="0" applyFill="0" applyBorder="0">
      <alignment vertical="center"/>
      <protection locked="0"/>
    </xf>
    <xf numFmtId="166" fontId="1" fillId="0" borderId="0" applyFill="0" applyBorder="0">
      <alignment vertical="center"/>
    </xf>
    <xf numFmtId="167" fontId="1" fillId="0" borderId="0" applyFill="0" applyBorder="0">
      <alignment vertical="center"/>
    </xf>
    <xf numFmtId="168" fontId="1" fillId="0" borderId="0" applyFill="0" applyBorder="0">
      <alignment vertical="center"/>
    </xf>
    <xf numFmtId="169" fontId="1" fillId="0" borderId="0" applyFill="0" applyBorder="0">
      <alignment vertical="center"/>
    </xf>
    <xf numFmtId="164" fontId="1" fillId="0" borderId="0" applyFill="0" applyBorder="0">
      <alignment vertical="center"/>
    </xf>
    <xf numFmtId="165" fontId="1" fillId="0" borderId="0" applyFill="0" applyBorder="0">
      <alignment vertical="center"/>
    </xf>
    <xf numFmtId="0" fontId="2" fillId="0" borderId="0" applyFill="0" applyBorder="0">
      <alignment vertical="center"/>
    </xf>
    <xf numFmtId="0" fontId="17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0" fillId="0" borderId="0" applyFill="0" applyBorder="0">
      <alignment vertical="center"/>
    </xf>
    <xf numFmtId="0" fontId="22" fillId="0" borderId="0" applyFill="0" applyBorder="0">
      <alignment vertical="center"/>
    </xf>
    <xf numFmtId="0" fontId="24" fillId="0" borderId="0" applyFill="0" applyBorder="0">
      <alignment vertical="center"/>
    </xf>
    <xf numFmtId="0" fontId="24" fillId="0" borderId="0" applyFill="0" applyBorder="0">
      <alignment vertical="center"/>
    </xf>
    <xf numFmtId="0" fontId="1" fillId="0" borderId="0" applyFill="0" applyBorder="0">
      <alignment vertical="center"/>
    </xf>
  </cellStyleXfs>
  <cellXfs count="151">
    <xf numFmtId="0" fontId="0" fillId="0" borderId="0" xfId="0">
      <alignment vertical="center"/>
    </xf>
    <xf numFmtId="0" fontId="27" fillId="0" borderId="0" xfId="1" applyFont="1">
      <alignment vertical="center"/>
    </xf>
    <xf numFmtId="0" fontId="28" fillId="0" borderId="0" xfId="6" applyFont="1" applyAlignment="1">
      <alignment horizontal="left" vertical="center"/>
    </xf>
    <xf numFmtId="0" fontId="29" fillId="0" borderId="0" xfId="7" applyFont="1" applyAlignment="1">
      <alignment horizontal="left" vertical="center"/>
    </xf>
    <xf numFmtId="0" fontId="8" fillId="0" borderId="0" xfId="3" applyFont="1">
      <alignment vertical="center"/>
    </xf>
    <xf numFmtId="0" fontId="19" fillId="0" borderId="0" xfId="28">
      <alignment horizontal="center" vertical="center"/>
    </xf>
    <xf numFmtId="0" fontId="30" fillId="0" borderId="0" xfId="4" applyFont="1" applyAlignment="1">
      <alignment horizontal="left" vertical="center"/>
    </xf>
    <xf numFmtId="0" fontId="19" fillId="0" borderId="0" xfId="28" applyAlignment="1">
      <alignment horizontal="right" vertical="center"/>
    </xf>
    <xf numFmtId="0" fontId="19" fillId="0" borderId="0" xfId="28" applyAlignment="1">
      <alignment horizontal="left" vertical="center"/>
    </xf>
    <xf numFmtId="0" fontId="31" fillId="0" borderId="0" xfId="2" applyFont="1">
      <alignment vertical="center"/>
    </xf>
    <xf numFmtId="0" fontId="0" fillId="2" borderId="0" xfId="0" applyFill="1">
      <alignment vertical="center"/>
    </xf>
    <xf numFmtId="0" fontId="8" fillId="2" borderId="0" xfId="3" applyFont="1" applyFill="1">
      <alignment vertical="center"/>
    </xf>
    <xf numFmtId="0" fontId="27" fillId="2" borderId="0" xfId="1" applyFont="1" applyFill="1">
      <alignment vertical="center"/>
    </xf>
    <xf numFmtId="0" fontId="19" fillId="2" borderId="0" xfId="28" applyFill="1">
      <alignment horizontal="center" vertical="center"/>
    </xf>
    <xf numFmtId="0" fontId="19" fillId="2" borderId="0" xfId="28" applyFill="1" applyAlignment="1">
      <alignment horizontal="right" vertical="center"/>
    </xf>
    <xf numFmtId="0" fontId="19" fillId="2" borderId="0" xfId="28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0" xfId="5" applyFont="1" applyAlignment="1">
      <alignment horizontal="left" vertical="center"/>
    </xf>
    <xf numFmtId="0" fontId="33" fillId="0" borderId="3" xfId="24" applyFont="1" applyAlignment="1">
      <alignment horizontal="center" vertical="center"/>
    </xf>
    <xf numFmtId="0" fontId="34" fillId="0" borderId="3" xfId="26" applyFont="1" applyAlignment="1">
      <alignment horizontal="center" vertical="center"/>
    </xf>
    <xf numFmtId="171" fontId="34" fillId="0" borderId="3" xfId="25" applyNumberFormat="1" applyFont="1" applyAlignment="1">
      <alignment horizontal="center" vertical="center"/>
    </xf>
    <xf numFmtId="171" fontId="15" fillId="0" borderId="3" xfId="25" applyNumberFormat="1" applyFont="1" applyAlignment="1">
      <alignment horizontal="center" vertical="center"/>
    </xf>
    <xf numFmtId="0" fontId="30" fillId="2" borderId="0" xfId="4" applyFont="1" applyFill="1" applyAlignment="1">
      <alignment horizontal="left" vertical="center"/>
    </xf>
    <xf numFmtId="0" fontId="32" fillId="2" borderId="0" xfId="5" applyFont="1" applyFill="1" applyAlignment="1">
      <alignment horizontal="left" vertical="center"/>
    </xf>
    <xf numFmtId="0" fontId="29" fillId="2" borderId="0" xfId="7" applyFont="1" applyFill="1" applyAlignment="1">
      <alignment horizontal="left" vertical="center"/>
    </xf>
    <xf numFmtId="0" fontId="28" fillId="2" borderId="0" xfId="6" applyFont="1" applyFill="1" applyAlignment="1">
      <alignment horizontal="left" vertical="center"/>
    </xf>
    <xf numFmtId="0" fontId="29" fillId="2" borderId="0" xfId="7" quotePrefix="1" applyFont="1" applyFill="1" applyAlignment="1">
      <alignment horizontal="right" vertical="center"/>
    </xf>
    <xf numFmtId="0" fontId="29" fillId="2" borderId="0" xfId="7" quotePrefix="1" applyFont="1" applyFill="1" applyAlignment="1">
      <alignment horizontal="left" vertical="center"/>
    </xf>
    <xf numFmtId="0" fontId="36" fillId="2" borderId="0" xfId="16" applyFont="1" applyFill="1" applyAlignment="1">
      <alignment horizontal="center" vertical="center"/>
      <protection locked="0"/>
    </xf>
    <xf numFmtId="0" fontId="28" fillId="0" borderId="0" xfId="6" applyFont="1" applyAlignment="1">
      <alignment horizontal="center" vertical="center"/>
    </xf>
    <xf numFmtId="0" fontId="0" fillId="0" borderId="7" xfId="0" applyBorder="1">
      <alignment vertical="center"/>
    </xf>
    <xf numFmtId="0" fontId="40" fillId="0" borderId="0" xfId="3" applyFont="1">
      <alignment vertical="center"/>
    </xf>
    <xf numFmtId="0" fontId="0" fillId="2" borderId="7" xfId="0" applyFill="1" applyBorder="1">
      <alignment vertical="center"/>
    </xf>
    <xf numFmtId="0" fontId="39" fillId="0" borderId="0" xfId="23" applyFont="1" applyAlignment="1">
      <alignment horizontal="left" vertical="center"/>
    </xf>
    <xf numFmtId="0" fontId="39" fillId="0" borderId="0" xfId="23" applyFont="1" applyAlignment="1">
      <alignment horizontal="right" vertical="center"/>
    </xf>
    <xf numFmtId="165" fontId="15" fillId="0" borderId="0" xfId="18" applyFont="1" applyAlignment="1">
      <alignment horizontal="right" vertical="center"/>
    </xf>
    <xf numFmtId="164" fontId="38" fillId="0" borderId="0" xfId="17" applyFont="1" applyAlignment="1">
      <alignment horizontal="right" vertical="center"/>
    </xf>
    <xf numFmtId="0" fontId="37" fillId="0" borderId="0" xfId="7" applyFont="1" applyAlignment="1">
      <alignment horizontal="right" vertical="center"/>
    </xf>
    <xf numFmtId="171" fontId="15" fillId="0" borderId="0" xfId="19" applyNumberFormat="1" applyFont="1" applyAlignment="1">
      <alignment horizontal="right" vertical="center"/>
    </xf>
    <xf numFmtId="0" fontId="39" fillId="0" borderId="7" xfId="23" applyFont="1" applyBorder="1" applyAlignment="1">
      <alignment horizontal="left" vertical="center"/>
    </xf>
    <xf numFmtId="0" fontId="39" fillId="0" borderId="7" xfId="23" applyFont="1" applyBorder="1" applyAlignment="1">
      <alignment horizontal="right" vertical="center"/>
    </xf>
    <xf numFmtId="0" fontId="29" fillId="0" borderId="7" xfId="7" applyFont="1" applyBorder="1" applyAlignment="1">
      <alignment horizontal="left" vertical="center"/>
    </xf>
    <xf numFmtId="166" fontId="38" fillId="0" borderId="7" xfId="19" applyFont="1" applyBorder="1" applyAlignment="1">
      <alignment horizontal="right" vertical="center"/>
    </xf>
    <xf numFmtId="0" fontId="19" fillId="0" borderId="0" xfId="28" applyBorder="1">
      <alignment horizontal="center" vertical="center"/>
    </xf>
    <xf numFmtId="0" fontId="0" fillId="0" borderId="0" xfId="0" applyBorder="1">
      <alignment vertical="center"/>
    </xf>
    <xf numFmtId="0" fontId="19" fillId="2" borderId="0" xfId="29" applyFill="1">
      <alignment horizontal="center" vertical="center"/>
    </xf>
    <xf numFmtId="0" fontId="19" fillId="2" borderId="0" xfId="29" applyFill="1" applyAlignment="1">
      <alignment horizontal="left" vertical="center"/>
    </xf>
    <xf numFmtId="0" fontId="30" fillId="2" borderId="0" xfId="4" applyFont="1" applyFill="1">
      <alignment vertical="center"/>
    </xf>
    <xf numFmtId="0" fontId="29" fillId="2" borderId="0" xfId="7" applyFont="1" applyFill="1">
      <alignment vertical="center"/>
    </xf>
    <xf numFmtId="0" fontId="34" fillId="0" borderId="2" xfId="9" applyFont="1">
      <alignment vertical="center"/>
      <protection locked="0"/>
    </xf>
    <xf numFmtId="166" fontId="34" fillId="0" borderId="2" xfId="12" applyFont="1">
      <alignment vertical="center"/>
      <protection locked="0"/>
    </xf>
    <xf numFmtId="167" fontId="34" fillId="0" borderId="2" xfId="13" applyFont="1">
      <alignment vertical="center"/>
      <protection locked="0"/>
    </xf>
    <xf numFmtId="168" fontId="34" fillId="0" borderId="2" xfId="14" applyFont="1">
      <alignment vertical="center"/>
      <protection locked="0"/>
    </xf>
    <xf numFmtId="169" fontId="34" fillId="0" borderId="2" xfId="15" applyFont="1">
      <alignment vertical="center"/>
      <protection locked="0"/>
    </xf>
    <xf numFmtId="0" fontId="34" fillId="2" borderId="0" xfId="16" applyFont="1" applyFill="1">
      <alignment horizontal="center" vertical="center"/>
      <protection locked="0"/>
    </xf>
    <xf numFmtId="0" fontId="29" fillId="2" borderId="0" xfId="7" applyFont="1" applyFill="1" applyAlignment="1">
      <alignment horizontal="center" vertical="center"/>
    </xf>
    <xf numFmtId="173" fontId="29" fillId="2" borderId="0" xfId="7" quotePrefix="1" applyNumberFormat="1" applyFont="1" applyFill="1" applyAlignment="1">
      <alignment horizontal="right" vertical="center"/>
    </xf>
    <xf numFmtId="0" fontId="28" fillId="2" borderId="7" xfId="6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0" fillId="0" borderId="0" xfId="4" applyFont="1" applyFill="1">
      <alignment vertical="center"/>
    </xf>
    <xf numFmtId="0" fontId="29" fillId="0" borderId="0" xfId="7" applyFont="1" applyFill="1">
      <alignment vertical="center"/>
    </xf>
    <xf numFmtId="0" fontId="28" fillId="0" borderId="0" xfId="6" applyFont="1" applyFill="1" applyAlignment="1">
      <alignment horizontal="center" vertical="center"/>
    </xf>
    <xf numFmtId="0" fontId="29" fillId="0" borderId="0" xfId="7" applyFont="1" applyFill="1" applyAlignment="1">
      <alignment horizontal="center" vertical="center"/>
    </xf>
    <xf numFmtId="0" fontId="28" fillId="0" borderId="0" xfId="6" applyFont="1" applyFill="1" applyAlignment="1">
      <alignment horizontal="left" vertical="center"/>
    </xf>
    <xf numFmtId="173" fontId="29" fillId="0" borderId="0" xfId="7" quotePrefix="1" applyNumberFormat="1" applyFont="1" applyFill="1" applyAlignment="1">
      <alignment horizontal="right" vertical="center"/>
    </xf>
    <xf numFmtId="0" fontId="29" fillId="0" borderId="0" xfId="7" applyFont="1" applyFill="1" applyAlignment="1">
      <alignment horizontal="left" vertical="center"/>
    </xf>
    <xf numFmtId="164" fontId="34" fillId="0" borderId="2" xfId="10" applyFont="1">
      <alignment vertical="center"/>
      <protection locked="0"/>
    </xf>
    <xf numFmtId="165" fontId="34" fillId="0" borderId="2" xfId="11" applyFont="1">
      <alignment vertical="center"/>
      <protection locked="0"/>
    </xf>
    <xf numFmtId="0" fontId="34" fillId="0" borderId="0" xfId="16" applyFont="1" applyFill="1">
      <alignment horizontal="center" vertical="center"/>
      <protection locked="0"/>
    </xf>
    <xf numFmtId="166" fontId="34" fillId="0" borderId="0" xfId="19" applyFont="1" applyFill="1">
      <alignment vertical="center"/>
    </xf>
    <xf numFmtId="167" fontId="34" fillId="0" borderId="0" xfId="20" applyFont="1" applyFill="1">
      <alignment vertical="center"/>
    </xf>
    <xf numFmtId="168" fontId="34" fillId="0" borderId="0" xfId="21" applyFont="1" applyFill="1">
      <alignment vertical="center"/>
    </xf>
    <xf numFmtId="169" fontId="34" fillId="0" borderId="0" xfId="22" applyFont="1" applyFill="1">
      <alignment vertical="center"/>
    </xf>
    <xf numFmtId="164" fontId="34" fillId="0" borderId="0" xfId="17" applyFont="1" applyFill="1">
      <alignment vertical="center"/>
    </xf>
    <xf numFmtId="165" fontId="34" fillId="0" borderId="0" xfId="18" applyFont="1" applyFill="1">
      <alignment vertical="center"/>
    </xf>
    <xf numFmtId="0" fontId="31" fillId="0" borderId="0" xfId="2" applyFont="1" applyFill="1">
      <alignment vertical="center"/>
    </xf>
    <xf numFmtId="0" fontId="26" fillId="0" borderId="0" xfId="3" applyFont="1" applyFill="1">
      <alignment vertical="center"/>
    </xf>
    <xf numFmtId="0" fontId="27" fillId="0" borderId="0" xfId="1" applyFont="1" applyFill="1">
      <alignment vertical="center"/>
    </xf>
    <xf numFmtId="0" fontId="33" fillId="0" borderId="3" xfId="24" applyFont="1" applyFill="1">
      <alignment horizontal="center" vertical="center"/>
    </xf>
    <xf numFmtId="170" fontId="34" fillId="0" borderId="3" xfId="25" applyFont="1" applyFill="1">
      <alignment horizontal="center" vertical="center"/>
    </xf>
    <xf numFmtId="0" fontId="34" fillId="0" borderId="3" xfId="26" applyFont="1" applyFill="1">
      <alignment horizontal="center" vertical="center"/>
    </xf>
    <xf numFmtId="0" fontId="28" fillId="2" borderId="7" xfId="6" applyFont="1" applyFill="1" applyBorder="1">
      <alignment vertical="center"/>
    </xf>
    <xf numFmtId="0" fontId="28" fillId="0" borderId="7" xfId="6" applyFont="1" applyFill="1" applyBorder="1">
      <alignment vertical="center"/>
    </xf>
    <xf numFmtId="0" fontId="0" fillId="0" borderId="7" xfId="0" applyFill="1" applyBorder="1">
      <alignment vertical="center"/>
    </xf>
    <xf numFmtId="0" fontId="28" fillId="0" borderId="7" xfId="6" applyFont="1" applyFill="1" applyBorder="1" applyAlignment="1">
      <alignment horizontal="center" vertical="center"/>
    </xf>
    <xf numFmtId="0" fontId="32" fillId="0" borderId="0" xfId="5" applyFont="1">
      <alignment vertical="center"/>
    </xf>
    <xf numFmtId="0" fontId="29" fillId="0" borderId="0" xfId="7" applyFont="1">
      <alignment vertical="center"/>
    </xf>
    <xf numFmtId="171" fontId="34" fillId="0" borderId="0" xfId="19" applyNumberFormat="1" applyFont="1">
      <alignment vertical="center"/>
    </xf>
    <xf numFmtId="166" fontId="34" fillId="0" borderId="0" xfId="19" applyNumberFormat="1" applyFont="1">
      <alignment vertical="center"/>
    </xf>
    <xf numFmtId="174" fontId="34" fillId="0" borderId="0" xfId="19" applyNumberFormat="1" applyFont="1">
      <alignment vertical="center"/>
    </xf>
    <xf numFmtId="175" fontId="34" fillId="0" borderId="0" xfId="19" applyNumberFormat="1" applyFont="1">
      <alignment vertical="center"/>
    </xf>
    <xf numFmtId="176" fontId="34" fillId="0" borderId="0" xfId="19" applyNumberFormat="1" applyFont="1">
      <alignment vertical="center"/>
    </xf>
    <xf numFmtId="0" fontId="37" fillId="0" borderId="0" xfId="7" applyFont="1">
      <alignment vertical="center"/>
    </xf>
    <xf numFmtId="0" fontId="41" fillId="0" borderId="0" xfId="4" applyFont="1">
      <alignment vertical="center"/>
    </xf>
    <xf numFmtId="0" fontId="37" fillId="0" borderId="0" xfId="7" applyFont="1" applyFill="1" applyAlignment="1">
      <alignment horizontal="center" vertical="center"/>
    </xf>
    <xf numFmtId="0" fontId="37" fillId="0" borderId="1" xfId="7" applyFont="1" applyFill="1" applyBorder="1" applyAlignment="1">
      <alignment horizontal="center" vertical="center"/>
    </xf>
    <xf numFmtId="0" fontId="30" fillId="0" borderId="0" xfId="4" applyFont="1" applyFill="1" applyBorder="1">
      <alignment vertical="center"/>
    </xf>
    <xf numFmtId="166" fontId="34" fillId="3" borderId="0" xfId="19" applyFont="1" applyFill="1">
      <alignment vertical="center"/>
    </xf>
    <xf numFmtId="0" fontId="14" fillId="0" borderId="0" xfId="7" applyFont="1" applyFill="1" applyAlignment="1">
      <alignment horizontal="center" vertical="center"/>
    </xf>
    <xf numFmtId="0" fontId="30" fillId="0" borderId="7" xfId="4" applyFont="1" applyFill="1" applyBorder="1">
      <alignment vertical="center"/>
    </xf>
    <xf numFmtId="0" fontId="30" fillId="0" borderId="7" xfId="4" applyFont="1" applyFill="1" applyBorder="1" applyAlignment="1">
      <alignment horizontal="center" vertical="center"/>
    </xf>
    <xf numFmtId="0" fontId="0" fillId="0" borderId="0" xfId="0">
      <alignment vertical="center"/>
    </xf>
    <xf numFmtId="177" fontId="15" fillId="0" borderId="0" xfId="20" applyNumberFormat="1" applyFont="1">
      <alignment vertical="center"/>
    </xf>
    <xf numFmtId="167" fontId="15" fillId="0" borderId="0" xfId="20" applyNumberFormat="1" applyFont="1">
      <alignment vertical="center"/>
    </xf>
    <xf numFmtId="178" fontId="15" fillId="0" borderId="0" xfId="20" applyNumberFormat="1" applyFont="1">
      <alignment vertical="center"/>
    </xf>
    <xf numFmtId="179" fontId="15" fillId="0" borderId="0" xfId="20" applyNumberFormat="1" applyFont="1">
      <alignment vertical="center"/>
    </xf>
    <xf numFmtId="180" fontId="15" fillId="0" borderId="0" xfId="20" applyNumberFormat="1" applyFont="1">
      <alignment vertical="center"/>
    </xf>
    <xf numFmtId="181" fontId="15" fillId="0" borderId="0" xfId="21" applyNumberFormat="1" applyFont="1">
      <alignment vertical="center"/>
    </xf>
    <xf numFmtId="168" fontId="15" fillId="0" borderId="0" xfId="21" applyNumberFormat="1" applyFont="1">
      <alignment vertical="center"/>
    </xf>
    <xf numFmtId="182" fontId="15" fillId="0" borderId="0" xfId="21" applyNumberFormat="1" applyFont="1">
      <alignment vertical="center"/>
    </xf>
    <xf numFmtId="183" fontId="15" fillId="0" borderId="0" xfId="21" applyNumberFormat="1" applyFont="1">
      <alignment vertical="center"/>
    </xf>
    <xf numFmtId="184" fontId="15" fillId="0" borderId="0" xfId="21" applyNumberFormat="1" applyFont="1">
      <alignment vertical="center"/>
    </xf>
    <xf numFmtId="185" fontId="15" fillId="0" borderId="0" xfId="22" applyNumberFormat="1" applyFont="1">
      <alignment vertical="center"/>
    </xf>
    <xf numFmtId="169" fontId="15" fillId="0" borderId="0" xfId="22" applyNumberFormat="1" applyFont="1">
      <alignment vertical="center"/>
    </xf>
    <xf numFmtId="186" fontId="15" fillId="0" borderId="0" xfId="22" applyNumberFormat="1" applyFont="1">
      <alignment vertical="center"/>
    </xf>
    <xf numFmtId="187" fontId="15" fillId="0" borderId="0" xfId="22" applyNumberFormat="1" applyFont="1">
      <alignment vertical="center"/>
    </xf>
    <xf numFmtId="188" fontId="15" fillId="0" borderId="0" xfId="22" applyNumberFormat="1" applyFont="1">
      <alignment vertical="center"/>
    </xf>
    <xf numFmtId="0" fontId="18" fillId="0" borderId="0" xfId="27">
      <alignment vertical="center"/>
    </xf>
    <xf numFmtId="0" fontId="30" fillId="0" borderId="7" xfId="4" applyFont="1" applyBorder="1" applyAlignment="1">
      <alignment horizontal="left" vertical="center"/>
    </xf>
    <xf numFmtId="0" fontId="30" fillId="0" borderId="7" xfId="4" applyFont="1" applyBorder="1" applyAlignment="1">
      <alignment horizontal="center" vertical="center"/>
    </xf>
    <xf numFmtId="171" fontId="42" fillId="0" borderId="0" xfId="30" applyNumberFormat="1" applyFont="1" applyAlignment="1">
      <alignment horizontal="center" vertical="center"/>
    </xf>
    <xf numFmtId="171" fontId="25" fillId="0" borderId="0" xfId="32" applyNumberFormat="1" applyFont="1" applyAlignment="1">
      <alignment horizontal="center" vertical="center"/>
    </xf>
    <xf numFmtId="171" fontId="43" fillId="0" borderId="0" xfId="31" applyNumberFormat="1" applyFont="1" applyAlignment="1">
      <alignment horizontal="center" vertical="center"/>
    </xf>
    <xf numFmtId="171" fontId="28" fillId="0" borderId="8" xfId="7" applyNumberFormat="1" applyFont="1" applyBorder="1" applyAlignment="1">
      <alignment horizontal="center" vertical="center"/>
    </xf>
    <xf numFmtId="0" fontId="18" fillId="0" borderId="0" xfId="27">
      <alignment vertical="center"/>
    </xf>
    <xf numFmtId="172" fontId="21" fillId="0" borderId="0" xfId="30" applyNumberFormat="1" applyAlignment="1">
      <alignment horizontal="right" vertical="center"/>
    </xf>
    <xf numFmtId="0" fontId="21" fillId="0" borderId="0" xfId="30">
      <alignment vertical="center"/>
    </xf>
    <xf numFmtId="0" fontId="25" fillId="0" borderId="0" xfId="32" quotePrefix="1" applyAlignment="1">
      <alignment horizontal="right" vertical="center"/>
    </xf>
    <xf numFmtId="0" fontId="25" fillId="0" borderId="0" xfId="32">
      <alignment vertical="center"/>
    </xf>
    <xf numFmtId="0" fontId="23" fillId="0" borderId="0" xfId="31" applyAlignment="1">
      <alignment horizontal="right" vertical="center"/>
    </xf>
    <xf numFmtId="0" fontId="23" fillId="0" borderId="0" xfId="31">
      <alignment vertical="center"/>
    </xf>
    <xf numFmtId="171" fontId="15" fillId="2" borderId="0" xfId="19" applyNumberFormat="1" applyFont="1" applyFill="1" applyAlignment="1">
      <alignment horizontal="center" vertical="center"/>
    </xf>
    <xf numFmtId="165" fontId="15" fillId="2" borderId="0" xfId="18" applyFont="1" applyFill="1" applyAlignment="1">
      <alignment horizontal="center" vertical="center"/>
    </xf>
    <xf numFmtId="171" fontId="38" fillId="2" borderId="0" xfId="19" applyNumberFormat="1" applyFont="1" applyFill="1" applyAlignment="1">
      <alignment horizontal="center" vertical="center"/>
    </xf>
    <xf numFmtId="0" fontId="14" fillId="2" borderId="0" xfId="7" applyFont="1" applyFill="1" applyAlignment="1">
      <alignment horizontal="center" vertical="center"/>
    </xf>
    <xf numFmtId="0" fontId="36" fillId="2" borderId="0" xfId="16" applyFont="1" applyFill="1" applyAlignment="1">
      <alignment horizontal="center" vertical="center"/>
      <protection locked="0"/>
    </xf>
    <xf numFmtId="0" fontId="34" fillId="2" borderId="0" xfId="16" applyFont="1" applyFill="1" applyAlignment="1">
      <alignment horizontal="center" vertical="center"/>
      <protection locked="0"/>
    </xf>
    <xf numFmtId="171" fontId="34" fillId="0" borderId="4" xfId="12" applyNumberFormat="1" applyFont="1" applyBorder="1" applyAlignment="1">
      <alignment horizontal="center" vertical="center"/>
      <protection locked="0"/>
    </xf>
    <xf numFmtId="171" fontId="34" fillId="0" borderId="5" xfId="12" applyNumberFormat="1" applyFont="1" applyBorder="1" applyAlignment="1">
      <alignment horizontal="center" vertical="center"/>
      <protection locked="0"/>
    </xf>
    <xf numFmtId="0" fontId="34" fillId="0" borderId="4" xfId="9" applyFont="1" applyBorder="1" applyAlignment="1">
      <alignment horizontal="center" vertical="center"/>
      <protection locked="0"/>
    </xf>
    <xf numFmtId="0" fontId="34" fillId="0" borderId="5" xfId="9" applyFont="1" applyBorder="1" applyAlignment="1">
      <alignment horizontal="center" vertical="center"/>
      <protection locked="0"/>
    </xf>
    <xf numFmtId="165" fontId="34" fillId="0" borderId="4" xfId="11" applyFont="1" applyBorder="1" applyAlignment="1">
      <alignment horizontal="center" vertical="center"/>
      <protection locked="0"/>
    </xf>
    <xf numFmtId="165" fontId="34" fillId="0" borderId="5" xfId="11" applyFont="1" applyBorder="1" applyAlignment="1">
      <alignment horizontal="center" vertical="center"/>
      <protection locked="0"/>
    </xf>
    <xf numFmtId="0" fontId="18" fillId="2" borderId="0" xfId="27" applyFill="1">
      <alignment vertical="center"/>
    </xf>
    <xf numFmtId="0" fontId="29" fillId="2" borderId="0" xfId="7" applyFont="1" applyFill="1" applyAlignment="1">
      <alignment horizontal="center" vertical="center"/>
    </xf>
    <xf numFmtId="171" fontId="34" fillId="2" borderId="6" xfId="19" applyNumberFormat="1" applyFont="1" applyFill="1" applyBorder="1" applyAlignment="1">
      <alignment horizontal="center" vertical="center"/>
    </xf>
    <xf numFmtId="0" fontId="37" fillId="2" borderId="0" xfId="7" applyFont="1" applyFill="1" applyAlignment="1">
      <alignment horizontal="center" vertical="center"/>
    </xf>
    <xf numFmtId="0" fontId="29" fillId="2" borderId="0" xfId="7" applyFont="1" applyFill="1" applyAlignment="1">
      <alignment horizontal="left" vertical="center" wrapText="1"/>
    </xf>
    <xf numFmtId="0" fontId="0" fillId="0" borderId="0" xfId="0">
      <alignment vertical="center"/>
    </xf>
    <xf numFmtId="0" fontId="28" fillId="0" borderId="0" xfId="6" applyFont="1" applyAlignment="1">
      <alignment horizontal="center" vertical="center"/>
    </xf>
  </cellXfs>
  <cellStyles count="57">
    <cellStyle name="Assumption Currency." xfId="15"/>
    <cellStyle name="Assumption Date." xfId="11"/>
    <cellStyle name="Assumption Heading." xfId="9"/>
    <cellStyle name="Assumption Multiple." xfId="14"/>
    <cellStyle name="Assumption Number." xfId="12"/>
    <cellStyle name="Assumption Percentage." xfId="13"/>
    <cellStyle name="Assumption Year." xfId="10"/>
    <cellStyle name="Cell Link." xfId="16"/>
    <cellStyle name="Currency." xfId="22"/>
    <cellStyle name="Date." xfId="18"/>
    <cellStyle name="Heading 1." xfId="4"/>
    <cellStyle name="Heading 2." xfId="5"/>
    <cellStyle name="Heading 3." xfId="6"/>
    <cellStyle name="Heading 4." xfId="7"/>
    <cellStyle name="Hyperlink Arrow." xfId="28"/>
    <cellStyle name="Hyperlink Check." xfId="29"/>
    <cellStyle name="Hyperlink Text." xfId="27"/>
    <cellStyle name="Hyperlink TOC 1." xfId="30"/>
    <cellStyle name="Hyperlink TOC 2." xfId="31"/>
    <cellStyle name="Hyperlink TOC 3." xfId="32"/>
    <cellStyle name="Hyperlink TOC 4." xfId="33"/>
    <cellStyle name="Lookup Table Heading." xfId="24"/>
    <cellStyle name="Lookup Table Label." xfId="26"/>
    <cellStyle name="Lookup Table Number." xfId="25"/>
    <cellStyle name="Model Name." xfId="3"/>
    <cellStyle name="Multiple." xfId="21"/>
    <cellStyle name="Normal" xfId="0" builtinId="0" customBuiltin="1"/>
    <cellStyle name="Number." xfId="19"/>
    <cellStyle name="Percentage." xfId="20"/>
    <cellStyle name="Period Title." xfId="23"/>
    <cellStyle name="Presentation Currency." xfId="45"/>
    <cellStyle name="Presentation Date." xfId="47"/>
    <cellStyle name="Presentation Heading 1." xfId="37"/>
    <cellStyle name="Presentation Heading 2." xfId="38"/>
    <cellStyle name="Presentation Heading 3." xfId="39"/>
    <cellStyle name="Presentation Heading 4." xfId="40"/>
    <cellStyle name="Presentation Hyperlink Arrow." xfId="50"/>
    <cellStyle name="Presentation Hyperlink Check." xfId="51"/>
    <cellStyle name="Presentation Hyperlink Text." xfId="49"/>
    <cellStyle name="Presentation Model Name." xfId="36"/>
    <cellStyle name="Presentation Multiple." xfId="44"/>
    <cellStyle name="Presentation Normal." xfId="56"/>
    <cellStyle name="Presentation Number." xfId="42"/>
    <cellStyle name="Presentation Percentage." xfId="43"/>
    <cellStyle name="Presentation Period Title." xfId="48"/>
    <cellStyle name="Presentation Section Number." xfId="35"/>
    <cellStyle name="Presentation Sheet Title." xfId="34"/>
    <cellStyle name="Presentation Sub Total." xfId="41"/>
    <cellStyle name="Presentation TOC 1." xfId="52"/>
    <cellStyle name="Presentation TOC 2." xfId="53"/>
    <cellStyle name="Presentation TOC 3." xfId="54"/>
    <cellStyle name="Presentation TOC 4." xfId="55"/>
    <cellStyle name="Presentation Year." xfId="46"/>
    <cellStyle name="Section Number." xfId="2"/>
    <cellStyle name="Sheet Title." xfId="1"/>
    <cellStyle name="Sub Total." xfId="8"/>
    <cellStyle name="Year." xfId="17"/>
  </cellStyles>
  <dxfs count="8">
    <dxf>
      <font>
        <b/>
        <i val="0"/>
        <color indexed="58"/>
      </font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0C0C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12</xdr:row>
      <xdr:rowOff>0</xdr:rowOff>
    </xdr:from>
    <xdr:to>
      <xdr:col>7</xdr:col>
      <xdr:colOff>429155</xdr:colOff>
      <xdr:row>17</xdr:row>
      <xdr:rowOff>0</xdr:rowOff>
    </xdr:to>
    <xdr:pic>
      <xdr:nvPicPr>
        <xdr:cNvPr id="2" name="Picture 1" descr="Workbook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1" y="1752600"/>
          <a:ext cx="1981729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 fitToPage="1"/>
  </sheetPr>
  <dimension ref="C9:G24"/>
  <sheetViews>
    <sheetView showGridLines="0" tabSelected="1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137</v>
      </c>
    </row>
    <row r="10" spans="3:7" ht="15">
      <c r="C10" s="32" t="str">
        <f>"SMA 4. Formats &amp; Styles - Practical Exercise"</f>
        <v>SMA 4. Formats &amp; Styles - Practical Exercise</v>
      </c>
    </row>
    <row r="11" spans="3:7">
      <c r="C11" s="125" t="s">
        <v>1</v>
      </c>
      <c r="D11" s="125"/>
      <c r="E11" s="125"/>
      <c r="F11" s="125"/>
      <c r="G11" s="125"/>
    </row>
    <row r="19" spans="3:3">
      <c r="C19" s="2" t="s">
        <v>138</v>
      </c>
    </row>
    <row r="21" spans="3:3">
      <c r="C21" s="2" t="s">
        <v>0</v>
      </c>
    </row>
    <row r="22" spans="3:3">
      <c r="C22" s="3" t="s">
        <v>233</v>
      </c>
    </row>
    <row r="23" spans="3:3">
      <c r="C23" s="3"/>
    </row>
    <row r="24" spans="3:3">
      <c r="C24" s="3"/>
    </row>
  </sheetData>
  <mergeCells count="1">
    <mergeCell ref="C11:G11"/>
  </mergeCells>
  <hyperlinks>
    <hyperlink ref="C11" location="HL_Home" tooltip="Go to Table of Contents" display="HL_Home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>
    <pageSetUpPr autoPageBreaks="0"/>
  </sheetPr>
  <dimension ref="A1:N33"/>
  <sheetViews>
    <sheetView showGridLines="0" zoomScaleNormal="100" workbookViewId="0">
      <pane xSplit="1" ySplit="13" topLeftCell="B14" activePane="bottomRight" state="frozen"/>
      <selection activeCell="Q17" sqref="Q17"/>
      <selection pane="topRight" activeCell="Q17" sqref="Q17"/>
      <selection pane="bottomLeft" activeCell="Q17" sqref="Q17"/>
      <selection pane="bottomRight"/>
    </sheetView>
  </sheetViews>
  <sheetFormatPr defaultColWidth="11.83203125" defaultRowHeight="10.5" outlineLevelRow="2"/>
  <cols>
    <col min="1" max="5" width="3.83203125" customWidth="1"/>
  </cols>
  <sheetData>
    <row r="1" spans="1:14" ht="18">
      <c r="B1" s="1" t="s">
        <v>211</v>
      </c>
    </row>
    <row r="2" spans="1:14" ht="15">
      <c r="B2" s="4" t="str">
        <f>Model_Name</f>
        <v>SMA 4. Formats &amp; Styles - Practical Exercise</v>
      </c>
    </row>
    <row r="3" spans="1:14">
      <c r="B3" s="125" t="s">
        <v>1</v>
      </c>
      <c r="C3" s="125"/>
      <c r="D3" s="125"/>
      <c r="E3" s="125"/>
      <c r="F3" s="125"/>
    </row>
    <row r="4" spans="1:14" ht="12.75">
      <c r="A4" s="5" t="s">
        <v>4</v>
      </c>
      <c r="B4" s="7" t="s">
        <v>10</v>
      </c>
      <c r="C4" s="8" t="s">
        <v>11</v>
      </c>
      <c r="F4" s="17"/>
    </row>
    <row r="6" spans="1:14">
      <c r="B6" s="34" t="str">
        <f>IF(TS_Pers_In_Yr=1,"",TS_Per_Type_Name&amp;" Ending")</f>
        <v/>
      </c>
      <c r="J6" s="35" t="str">
        <f>IF(TS_Pers_In_Yr=1,"",LEFT(INDEX(LU_Mth_Names,MONTH(J9)),3)&amp;"-"&amp;RIGHT(YEAR(J9),2))&amp;" "</f>
        <v xml:space="preserve"> </v>
      </c>
      <c r="K6" s="35" t="str">
        <f>IF(TS_Pers_In_Yr=1,"",LEFT(INDEX(LU_Mth_Names,MONTH(K9)),3)&amp;"-"&amp;RIGHT(YEAR(K9),2))&amp;" "</f>
        <v xml:space="preserve"> </v>
      </c>
      <c r="L6" s="35" t="str">
        <f>IF(TS_Pers_In_Yr=1,"",LEFT(INDEX(LU_Mth_Names,MONTH(L9)),3)&amp;"-"&amp;RIGHT(YEAR(L9),2))&amp;" "</f>
        <v xml:space="preserve"> </v>
      </c>
      <c r="M6" s="35" t="str">
        <f>IF(TS_Pers_In_Yr=1,"",LEFT(INDEX(LU_Mth_Names,MONTH(M9)),3)&amp;"-"&amp;RIGHT(YEAR(M9),2))&amp;" "</f>
        <v xml:space="preserve"> </v>
      </c>
      <c r="N6" s="35" t="str">
        <f>IF(TS_Pers_In_Yr=1,"",LEFT(INDEX(LU_Mth_Names,MONTH(N9)),3)&amp;"-"&amp;RIGHT(YEAR(N9),2))&amp;" "</f>
        <v xml:space="preserve"> </v>
      </c>
    </row>
    <row r="7" spans="1:14">
      <c r="B7" s="40" t="str">
        <f>IF(TS_Pers_In_Yr=1,Yr_Name&amp;" Ending "&amp;DAY(TS_Per_1_End_Date)&amp;" "&amp;INDEX(LU_Mth_Names,DD_TS_Fin_YE_Mth),TS_Per_Type_Name)</f>
        <v>Year Ending 31 December</v>
      </c>
      <c r="C7" s="31"/>
      <c r="D7" s="31"/>
      <c r="E7" s="31"/>
      <c r="F7" s="31"/>
      <c r="G7" s="31"/>
      <c r="H7" s="31"/>
      <c r="I7" s="31"/>
      <c r="J7" s="41" t="str">
        <f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41" t="str">
        <f>IF(TS_Pers_In_Yr=1,K10&amp;" ",K11)&amp;IF(CB_TS_Show_Hist_Fcast_Pers,IF(K12&lt;=TS_Actual_Pers,TS_Actual_Per_Title,
IF(K12&lt;=TS_Actual_Pers+TS_Budget_Pers,TS_Budget_Per_Title,TS_Fcast_Per_Title))&amp;" ","")</f>
        <v xml:space="preserve">2011 (A) </v>
      </c>
      <c r="L7" s="41" t="str">
        <f>IF(TS_Pers_In_Yr=1,L10&amp;" ",L11)&amp;IF(CB_TS_Show_Hist_Fcast_Pers,IF(L12&lt;=TS_Actual_Pers,TS_Actual_Per_Title,
IF(L12&lt;=TS_Actual_Pers+TS_Budget_Pers,TS_Budget_Per_Title,TS_Fcast_Per_Title))&amp;" ","")</f>
        <v xml:space="preserve">2012 (A) </v>
      </c>
      <c r="M7" s="41" t="str">
        <f>IF(TS_Pers_In_Yr=1,M10&amp;" ",M11)&amp;IF(CB_TS_Show_Hist_Fcast_Pers,IF(M12&lt;=TS_Actual_Pers,TS_Actual_Per_Title,
IF(M12&lt;=TS_Actual_Pers+TS_Budget_Pers,TS_Budget_Per_Title,TS_Fcast_Per_Title))&amp;" ","")</f>
        <v xml:space="preserve">2013 (F) </v>
      </c>
      <c r="N7" s="41" t="str">
        <f>IF(TS_Pers_In_Yr=1,N10&amp;" ",N11)&amp;IF(CB_TS_Show_Hist_Fcast_Pers,IF(N12&lt;=TS_Actual_Pers,TS_Actual_Per_Title,
IF(N12&lt;=TS_Actual_Pers+TS_Budget_Pers,TS_Budget_Per_Title,TS_Fcast_Per_Title))&amp;" ","")</f>
        <v xml:space="preserve">2014 (F) </v>
      </c>
    </row>
    <row r="8" spans="1:14" hidden="1" outlineLevel="2">
      <c r="B8" s="3" t="s">
        <v>126</v>
      </c>
      <c r="J8" s="36">
        <f>IF(J12=1,TS_Start_Date,I9+1)</f>
        <v>40179</v>
      </c>
      <c r="K8" s="36">
        <f>IF(K12=1,TS_Start_Date,J9+1)</f>
        <v>40544</v>
      </c>
      <c r="L8" s="36">
        <f>IF(L12=1,TS_Start_Date,K9+1)</f>
        <v>40909</v>
      </c>
      <c r="M8" s="36">
        <f>IF(M12=1,TS_Start_Date,L9+1)</f>
        <v>41275</v>
      </c>
      <c r="N8" s="36">
        <f>IF(N12=1,TS_Start_Date,M9+1)</f>
        <v>41640</v>
      </c>
    </row>
    <row r="9" spans="1:14" hidden="1" outlineLevel="2">
      <c r="B9" s="3" t="s">
        <v>127</v>
      </c>
      <c r="J9" s="36">
        <f>IF(J12=1,TS_Per_1_End_Date,
IF(TS_Mth_End,EOMONTH(EDATE(TS_Per_1_FY_Start_Date,(TS_Per_1_Number+J12-1)*TS_Mths_In_Per-1),0),
EDATE(TS_Per_1_FY_Start_Date,(TS_Per_1_Number+J12-1)*TS_Mths_In_Per)-1))</f>
        <v>40543</v>
      </c>
      <c r="K9" s="36">
        <f>IF(K12=1,TS_Per_1_End_Date,
IF(TS_Mth_End,EOMONTH(EDATE(TS_Per_1_FY_Start_Date,(TS_Per_1_Number+K12-1)*TS_Mths_In_Per-1),0),
EDATE(TS_Per_1_FY_Start_Date,(TS_Per_1_Number+K12-1)*TS_Mths_In_Per)-1))</f>
        <v>40908</v>
      </c>
      <c r="L9" s="36">
        <f>IF(L12=1,TS_Per_1_End_Date,
IF(TS_Mth_End,EOMONTH(EDATE(TS_Per_1_FY_Start_Date,(TS_Per_1_Number+L12-1)*TS_Mths_In_Per-1),0),
EDATE(TS_Per_1_FY_Start_Date,(TS_Per_1_Number+L12-1)*TS_Mths_In_Per)-1))</f>
        <v>41274</v>
      </c>
      <c r="M9" s="36">
        <f>IF(M12=1,TS_Per_1_End_Date,
IF(TS_Mth_End,EOMONTH(EDATE(TS_Per_1_FY_Start_Date,(TS_Per_1_Number+M12-1)*TS_Mths_In_Per-1),0),
EDATE(TS_Per_1_FY_Start_Date,(TS_Per_1_Number+M12-1)*TS_Mths_In_Per)-1))</f>
        <v>41639</v>
      </c>
      <c r="N9" s="36">
        <f>IF(N12=1,TS_Per_1_End_Date,
IF(TS_Mth_End,EOMONTH(EDATE(TS_Per_1_FY_Start_Date,(TS_Per_1_Number+N12-1)*TS_Mths_In_Per-1),0),
EDATE(TS_Per_1_FY_Start_Date,(TS_Per_1_Number+N12-1)*TS_Mths_In_Per)-1))</f>
        <v>42004</v>
      </c>
    </row>
    <row r="10" spans="1:14" hidden="1" outlineLevel="2">
      <c r="B10" s="3" t="s">
        <v>128</v>
      </c>
      <c r="J10" s="37">
        <f>YEAR(TS_Per_1_FY_End_Date)+INT((TS_Per_1_Number+J12-2)/TS_Pers_In_Yr)</f>
        <v>2010</v>
      </c>
      <c r="K10" s="37">
        <f>YEAR(TS_Per_1_FY_End_Date)+INT((TS_Per_1_Number+K12-2)/TS_Pers_In_Yr)</f>
        <v>2011</v>
      </c>
      <c r="L10" s="37">
        <f>YEAR(TS_Per_1_FY_End_Date)+INT((TS_Per_1_Number+L12-2)/TS_Pers_In_Yr)</f>
        <v>2012</v>
      </c>
      <c r="M10" s="37">
        <f>YEAR(TS_Per_1_FY_End_Date)+INT((TS_Per_1_Number+M12-2)/TS_Pers_In_Yr)</f>
        <v>2013</v>
      </c>
      <c r="N10" s="37">
        <f>YEAR(TS_Per_1_FY_End_Date)+INT((TS_Per_1_Number+N12-2)/TS_Pers_In_Yr)</f>
        <v>2014</v>
      </c>
    </row>
    <row r="11" spans="1:14" hidden="1" outlineLevel="2">
      <c r="B11" s="3" t="s">
        <v>129</v>
      </c>
      <c r="J11" s="38" t="str">
        <f>IF(TS_Pers_In_Yr=1,Yr_Name,TS_Per_Type_Prefix&amp;IF(MOD(TS_Per_1_Number+J12-1,TS_Pers_In_Yr)=0,TS_Pers_In_Yr,MOD(TS_Per_1_Number+J12-1,TS_Pers_In_Yr)))&amp;" "</f>
        <v xml:space="preserve">Year </v>
      </c>
      <c r="K11" s="38" t="str">
        <f>IF(TS_Pers_In_Yr=1,Yr_Name,TS_Per_Type_Prefix&amp;IF(MOD(TS_Per_1_Number+K12-1,TS_Pers_In_Yr)=0,TS_Pers_In_Yr,MOD(TS_Per_1_Number+K12-1,TS_Pers_In_Yr)))&amp;" "</f>
        <v xml:space="preserve">Year </v>
      </c>
      <c r="L11" s="38" t="str">
        <f>IF(TS_Pers_In_Yr=1,Yr_Name,TS_Per_Type_Prefix&amp;IF(MOD(TS_Per_1_Number+L12-1,TS_Pers_In_Yr)=0,TS_Pers_In_Yr,MOD(TS_Per_1_Number+L12-1,TS_Pers_In_Yr)))&amp;" "</f>
        <v xml:space="preserve">Year </v>
      </c>
      <c r="M11" s="38" t="str">
        <f>IF(TS_Pers_In_Yr=1,Yr_Name,TS_Per_Type_Prefix&amp;IF(MOD(TS_Per_1_Number+M12-1,TS_Pers_In_Yr)=0,TS_Pers_In_Yr,MOD(TS_Per_1_Number+M12-1,TS_Pers_In_Yr)))&amp;" "</f>
        <v xml:space="preserve">Year </v>
      </c>
      <c r="N11" s="38" t="str">
        <f>IF(TS_Pers_In_Yr=1,Yr_Name,TS_Per_Type_Prefix&amp;IF(MOD(TS_Per_1_Number+N12-1,TS_Pers_In_Yr)=0,TS_Pers_In_Yr,MOD(TS_Per_1_Number+N12-1,TS_Pers_In_Yr)))&amp;" "</f>
        <v xml:space="preserve">Year </v>
      </c>
    </row>
    <row r="12" spans="1:14" hidden="1" outlineLevel="2">
      <c r="B12" s="3" t="s">
        <v>130</v>
      </c>
      <c r="J12" s="39">
        <f>COLUMN(J12)-COLUMN($J12)+1</f>
        <v>1</v>
      </c>
      <c r="K12" s="39">
        <f t="shared" ref="K12:N12" si="0">COLUMN(K12)-COLUMN($J12)+1</f>
        <v>2</v>
      </c>
      <c r="L12" s="39">
        <f t="shared" si="0"/>
        <v>3</v>
      </c>
      <c r="M12" s="39">
        <f t="shared" si="0"/>
        <v>4</v>
      </c>
      <c r="N12" s="39">
        <f t="shared" si="0"/>
        <v>5</v>
      </c>
    </row>
    <row r="13" spans="1:14" hidden="1" outlineLevel="2">
      <c r="B13" s="42" t="s">
        <v>131</v>
      </c>
      <c r="C13" s="31"/>
      <c r="D13" s="31"/>
      <c r="E13" s="31"/>
      <c r="F13" s="31"/>
      <c r="G13" s="31"/>
      <c r="H13" s="31"/>
      <c r="I13" s="31"/>
      <c r="J13" s="43" t="str">
        <f>J10&amp;"-"&amp;J11</f>
        <v xml:space="preserve">2010-Year </v>
      </c>
      <c r="K13" s="43" t="str">
        <f t="shared" ref="K13:N13" si="1">K10&amp;"-"&amp;K11</f>
        <v xml:space="preserve">2011-Year </v>
      </c>
      <c r="L13" s="43" t="str">
        <f t="shared" si="1"/>
        <v xml:space="preserve">2012-Year </v>
      </c>
      <c r="M13" s="43" t="str">
        <f t="shared" si="1"/>
        <v xml:space="preserve">2013-Year </v>
      </c>
      <c r="N13" s="43" t="str">
        <f t="shared" si="1"/>
        <v xml:space="preserve">2014-Year </v>
      </c>
    </row>
    <row r="14" spans="1:14" collapsed="1"/>
    <row r="16" spans="1:14" ht="12.75">
      <c r="B16" s="97" t="s">
        <v>212</v>
      </c>
    </row>
    <row r="18" spans="3:14" ht="11.25">
      <c r="C18" s="86" t="s">
        <v>213</v>
      </c>
    </row>
    <row r="19" spans="3:14">
      <c r="C19" s="87" t="s">
        <v>214</v>
      </c>
      <c r="J19" s="98">
        <v>100</v>
      </c>
      <c r="K19" s="98">
        <v>101</v>
      </c>
      <c r="L19" s="98">
        <v>102</v>
      </c>
      <c r="M19" s="98">
        <v>103</v>
      </c>
      <c r="N19" s="98">
        <v>104</v>
      </c>
    </row>
    <row r="20" spans="3:14">
      <c r="C20" s="87" t="s">
        <v>215</v>
      </c>
      <c r="J20" s="98">
        <v>101</v>
      </c>
      <c r="K20" s="98">
        <v>102</v>
      </c>
      <c r="L20" s="98">
        <v>103</v>
      </c>
      <c r="M20" s="98">
        <v>104</v>
      </c>
      <c r="N20" s="98">
        <v>105</v>
      </c>
    </row>
    <row r="21" spans="3:14">
      <c r="C21" s="87" t="s">
        <v>216</v>
      </c>
      <c r="J21" s="98">
        <v>102</v>
      </c>
      <c r="K21" s="98">
        <v>103</v>
      </c>
      <c r="L21" s="98">
        <v>104</v>
      </c>
      <c r="M21" s="98">
        <v>105</v>
      </c>
      <c r="N21" s="98">
        <v>106</v>
      </c>
    </row>
    <row r="22" spans="3:14">
      <c r="C22" s="87" t="s">
        <v>217</v>
      </c>
      <c r="J22" s="98">
        <v>103</v>
      </c>
      <c r="K22" s="98">
        <v>104</v>
      </c>
      <c r="L22" s="98">
        <v>105</v>
      </c>
      <c r="M22" s="98">
        <v>106</v>
      </c>
      <c r="N22" s="98">
        <v>107</v>
      </c>
    </row>
    <row r="23" spans="3:14">
      <c r="C23" s="87" t="s">
        <v>218</v>
      </c>
      <c r="J23" s="98">
        <v>104</v>
      </c>
      <c r="K23" s="98">
        <v>105</v>
      </c>
      <c r="L23" s="98">
        <v>106</v>
      </c>
      <c r="M23" s="98">
        <v>107</v>
      </c>
      <c r="N23" s="98">
        <v>108</v>
      </c>
    </row>
    <row r="24" spans="3:14">
      <c r="C24" s="87" t="s">
        <v>219</v>
      </c>
      <c r="J24" s="98">
        <v>105</v>
      </c>
      <c r="K24" s="98">
        <v>106</v>
      </c>
      <c r="L24" s="98">
        <v>107</v>
      </c>
      <c r="M24" s="98">
        <v>108</v>
      </c>
      <c r="N24" s="98">
        <v>109</v>
      </c>
    </row>
    <row r="27" spans="3:14" s="59" customFormat="1">
      <c r="C27" s="64" t="s">
        <v>165</v>
      </c>
    </row>
    <row r="28" spans="3:14" s="59" customFormat="1">
      <c r="C28" s="65">
        <v>1</v>
      </c>
      <c r="D28" s="66" t="s">
        <v>221</v>
      </c>
    </row>
    <row r="29" spans="3:14" s="59" customFormat="1">
      <c r="C29" s="65">
        <v>2</v>
      </c>
      <c r="D29" s="66" t="s">
        <v>227</v>
      </c>
    </row>
    <row r="30" spans="3:14" s="59" customFormat="1">
      <c r="C30" s="65">
        <v>3</v>
      </c>
      <c r="D30" s="66" t="s">
        <v>228</v>
      </c>
    </row>
    <row r="31" spans="3:14" s="59" customFormat="1"/>
    <row r="32" spans="3:14" s="59" customFormat="1">
      <c r="C32" s="64" t="s">
        <v>115</v>
      </c>
    </row>
    <row r="33" spans="3:4" s="59" customFormat="1">
      <c r="C33" s="65">
        <v>1</v>
      </c>
      <c r="D33" s="66" t="s">
        <v>220</v>
      </c>
    </row>
  </sheetData>
  <mergeCells count="1">
    <mergeCell ref="B3:F3"/>
  </mergeCells>
  <hyperlinks>
    <hyperlink ref="B3" location="HL_Home" tooltip="Go to Table of Contents" display="HL_Home"/>
    <hyperlink ref="A4" location="$B$14" tooltip="Go to Top of Sheet" display="$B$14"/>
    <hyperlink ref="B4" location="HL_Sheet_Main_11" tooltip="Go to Previous Sheet" display="HL_Sheet_Main_11"/>
    <hyperlink ref="C4" location="HL_Sheet_Main_8" tooltip="Go to Next Sheet" display="HL_Sheet_Main_8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14</v>
      </c>
    </row>
    <row r="10" spans="3:7" ht="16.5">
      <c r="C10" s="9" t="s">
        <v>135</v>
      </c>
    </row>
    <row r="11" spans="3:7" ht="15">
      <c r="C11" s="4" t="str">
        <f>Model_Name</f>
        <v>SMA 4. Formats &amp; Styles - Practical Exercise</v>
      </c>
    </row>
    <row r="12" spans="3:7">
      <c r="C12" s="125" t="s">
        <v>1</v>
      </c>
      <c r="D12" s="125"/>
      <c r="E12" s="125"/>
      <c r="F12" s="125"/>
      <c r="G12" s="125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12" tooltip="Go to Previous Sheet" display="HL_Sheet_Main_12"/>
    <hyperlink ref="D13" location="HL_Sheet_Main_13" tooltip="Go to Next Sheet" display="HL_Sheet_Main_13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139</v>
      </c>
    </row>
    <row r="10" spans="3:7" ht="16.5">
      <c r="C10" s="9" t="s">
        <v>171</v>
      </c>
    </row>
    <row r="11" spans="3:7" ht="15">
      <c r="C11" s="4" t="str">
        <f>Model_Name</f>
        <v>SMA 4. Formats &amp; Styles - Practical Exercise</v>
      </c>
    </row>
    <row r="12" spans="3:7">
      <c r="C12" s="125" t="s">
        <v>1</v>
      </c>
      <c r="D12" s="125"/>
      <c r="E12" s="125"/>
      <c r="F12" s="125"/>
      <c r="G12" s="125"/>
    </row>
    <row r="13" spans="3:7" ht="12.75">
      <c r="C13" s="7" t="s">
        <v>10</v>
      </c>
      <c r="D13" s="8"/>
    </row>
    <row r="17" spans="3:3">
      <c r="C17" s="2" t="s">
        <v>15</v>
      </c>
    </row>
    <row r="18" spans="3:3">
      <c r="C18" s="3" t="s">
        <v>140</v>
      </c>
    </row>
    <row r="19" spans="3:3">
      <c r="C19" s="3"/>
    </row>
    <row r="20" spans="3:3">
      <c r="C20" s="3"/>
    </row>
  </sheetData>
  <mergeCells count="1">
    <mergeCell ref="C12:G12"/>
  </mergeCells>
  <hyperlinks>
    <hyperlink ref="C12" location="HL_Home" tooltip="Go to Table of Contents" display="HL_Home"/>
    <hyperlink ref="C13" location="HL_Sheet_Main_8" tooltip="Go to Previous Sheet" display="HL_Sheet_Main_8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>
    <pageSetUpPr autoPageBreaks="0" fitToPage="1"/>
  </sheetPr>
  <dimension ref="C9:G20"/>
  <sheetViews>
    <sheetView showGridLines="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19</v>
      </c>
    </row>
    <row r="10" spans="3:7" ht="16.5">
      <c r="C10" s="9" t="s">
        <v>136</v>
      </c>
    </row>
    <row r="11" spans="3:7" ht="15">
      <c r="C11" s="4" t="str">
        <f>Model_Name</f>
        <v>SMA 4. Formats &amp; Styles - Practical Exercise</v>
      </c>
    </row>
    <row r="12" spans="3:7">
      <c r="C12" s="125" t="s">
        <v>1</v>
      </c>
      <c r="D12" s="125"/>
      <c r="E12" s="125"/>
      <c r="F12" s="125"/>
      <c r="G12" s="125"/>
    </row>
    <row r="13" spans="3:7" ht="12.75">
      <c r="C13" s="7" t="s">
        <v>10</v>
      </c>
      <c r="D13" s="8" t="s">
        <v>11</v>
      </c>
    </row>
    <row r="17" spans="3:3">
      <c r="C17" s="2" t="s">
        <v>15</v>
      </c>
    </row>
    <row r="18" spans="3:3">
      <c r="C18" s="3" t="s">
        <v>16</v>
      </c>
    </row>
    <row r="19" spans="3:3">
      <c r="C19" s="3" t="s">
        <v>17</v>
      </c>
    </row>
    <row r="20" spans="3:3">
      <c r="C20" s="3" t="s">
        <v>18</v>
      </c>
    </row>
  </sheetData>
  <mergeCells count="1">
    <mergeCell ref="C12:G12"/>
  </mergeCells>
  <hyperlinks>
    <hyperlink ref="C12" location="HL_Home" tooltip="Go to Table of Contents" display="HL_Home"/>
    <hyperlink ref="C13" location="HL_Sheet_Main_13" tooltip="Go to Previous Sheet" display="HL_Sheet_Main_13"/>
    <hyperlink ref="D13" location="HL_Sheet_Main_7" tooltip="Go to Next Sheet" display="HL_Sheet_Main_7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>
    <pageSetUpPr autoPageBreaks="0"/>
  </sheetPr>
  <dimension ref="A1:F10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21</v>
      </c>
    </row>
    <row r="2" spans="1:6" ht="15">
      <c r="B2" s="4" t="str">
        <f>Model_Name</f>
        <v>SMA 4. Formats &amp; Styles - Practical Exercise</v>
      </c>
    </row>
    <row r="3" spans="1:6">
      <c r="B3" s="125" t="s">
        <v>1</v>
      </c>
      <c r="C3" s="125"/>
      <c r="D3" s="125"/>
    </row>
    <row r="4" spans="1:6" ht="12.75">
      <c r="A4" s="5" t="s">
        <v>4</v>
      </c>
      <c r="B4" s="7" t="s">
        <v>10</v>
      </c>
    </row>
    <row r="7" spans="1:6" ht="12.75">
      <c r="B7" s="6" t="s">
        <v>21</v>
      </c>
    </row>
    <row r="9" spans="1:6" ht="11.25">
      <c r="C9" s="18" t="s">
        <v>22</v>
      </c>
      <c r="F9" s="18" t="s">
        <v>20</v>
      </c>
    </row>
    <row r="11" spans="1:6">
      <c r="D11" s="19" t="s">
        <v>22</v>
      </c>
      <c r="F11" s="3" t="s">
        <v>23</v>
      </c>
    </row>
    <row r="12" spans="1:6">
      <c r="D12" s="21">
        <v>1</v>
      </c>
    </row>
    <row r="13" spans="1:6">
      <c r="D13" s="22">
        <f t="shared" ref="D13:D42" si="0">D12+1</f>
        <v>2</v>
      </c>
    </row>
    <row r="14" spans="1:6">
      <c r="D14" s="22">
        <f t="shared" si="0"/>
        <v>3</v>
      </c>
    </row>
    <row r="15" spans="1:6">
      <c r="D15" s="22">
        <f t="shared" si="0"/>
        <v>4</v>
      </c>
    </row>
    <row r="16" spans="1:6">
      <c r="D16" s="22">
        <f t="shared" si="0"/>
        <v>5</v>
      </c>
    </row>
    <row r="17" spans="4:4">
      <c r="D17" s="22">
        <f t="shared" si="0"/>
        <v>6</v>
      </c>
    </row>
    <row r="18" spans="4:4">
      <c r="D18" s="22">
        <f t="shared" si="0"/>
        <v>7</v>
      </c>
    </row>
    <row r="19" spans="4:4">
      <c r="D19" s="22">
        <f t="shared" si="0"/>
        <v>8</v>
      </c>
    </row>
    <row r="20" spans="4:4">
      <c r="D20" s="22">
        <f t="shared" si="0"/>
        <v>9</v>
      </c>
    </row>
    <row r="21" spans="4:4">
      <c r="D21" s="22">
        <f t="shared" si="0"/>
        <v>10</v>
      </c>
    </row>
    <row r="22" spans="4:4">
      <c r="D22" s="22">
        <f t="shared" si="0"/>
        <v>11</v>
      </c>
    </row>
    <row r="23" spans="4:4">
      <c r="D23" s="22">
        <f t="shared" si="0"/>
        <v>12</v>
      </c>
    </row>
    <row r="24" spans="4:4">
      <c r="D24" s="22">
        <f t="shared" si="0"/>
        <v>13</v>
      </c>
    </row>
    <row r="25" spans="4:4">
      <c r="D25" s="22">
        <f t="shared" si="0"/>
        <v>14</v>
      </c>
    </row>
    <row r="26" spans="4:4">
      <c r="D26" s="22">
        <f t="shared" si="0"/>
        <v>15</v>
      </c>
    </row>
    <row r="27" spans="4:4">
      <c r="D27" s="22">
        <f t="shared" si="0"/>
        <v>16</v>
      </c>
    </row>
    <row r="28" spans="4:4">
      <c r="D28" s="22">
        <f t="shared" si="0"/>
        <v>17</v>
      </c>
    </row>
    <row r="29" spans="4:4">
      <c r="D29" s="22">
        <f t="shared" si="0"/>
        <v>18</v>
      </c>
    </row>
    <row r="30" spans="4:4">
      <c r="D30" s="22">
        <f t="shared" si="0"/>
        <v>19</v>
      </c>
    </row>
    <row r="31" spans="4:4">
      <c r="D31" s="22">
        <f t="shared" si="0"/>
        <v>20</v>
      </c>
    </row>
    <row r="32" spans="4:4">
      <c r="D32" s="22">
        <f t="shared" si="0"/>
        <v>21</v>
      </c>
    </row>
    <row r="33" spans="3:6">
      <c r="D33" s="22">
        <f t="shared" si="0"/>
        <v>22</v>
      </c>
    </row>
    <row r="34" spans="3:6">
      <c r="D34" s="22">
        <f t="shared" si="0"/>
        <v>23</v>
      </c>
    </row>
    <row r="35" spans="3:6">
      <c r="D35" s="22">
        <f t="shared" si="0"/>
        <v>24</v>
      </c>
    </row>
    <row r="36" spans="3:6">
      <c r="D36" s="22">
        <f t="shared" si="0"/>
        <v>25</v>
      </c>
    </row>
    <row r="37" spans="3:6">
      <c r="D37" s="22">
        <f t="shared" si="0"/>
        <v>26</v>
      </c>
    </row>
    <row r="38" spans="3:6">
      <c r="D38" s="22">
        <f t="shared" si="0"/>
        <v>27</v>
      </c>
    </row>
    <row r="39" spans="3:6">
      <c r="D39" s="22">
        <f t="shared" si="0"/>
        <v>28</v>
      </c>
    </row>
    <row r="40" spans="3:6">
      <c r="D40" s="22">
        <f t="shared" si="0"/>
        <v>29</v>
      </c>
    </row>
    <row r="41" spans="3:6">
      <c r="D41" s="22">
        <f t="shared" si="0"/>
        <v>30</v>
      </c>
    </row>
    <row r="42" spans="3:6">
      <c r="D42" s="22">
        <f t="shared" si="0"/>
        <v>31</v>
      </c>
    </row>
    <row r="44" spans="3:6" ht="11.25">
      <c r="C44" s="18" t="s">
        <v>24</v>
      </c>
      <c r="F44" s="18" t="s">
        <v>20</v>
      </c>
    </row>
    <row r="46" spans="3:6">
      <c r="D46" s="19" t="s">
        <v>24</v>
      </c>
      <c r="F46" s="3" t="s">
        <v>25</v>
      </c>
    </row>
    <row r="47" spans="3:6">
      <c r="D47" s="20" t="s">
        <v>26</v>
      </c>
    </row>
    <row r="48" spans="3:6">
      <c r="D48" s="20" t="s">
        <v>27</v>
      </c>
    </row>
    <row r="49" spans="3:6">
      <c r="D49" s="20" t="s">
        <v>28</v>
      </c>
    </row>
    <row r="50" spans="3:6">
      <c r="D50" s="20" t="s">
        <v>29</v>
      </c>
    </row>
    <row r="51" spans="3:6">
      <c r="D51" s="20" t="s">
        <v>30</v>
      </c>
    </row>
    <row r="52" spans="3:6">
      <c r="D52" s="20" t="s">
        <v>31</v>
      </c>
    </row>
    <row r="53" spans="3:6">
      <c r="D53" s="20" t="s">
        <v>32</v>
      </c>
    </row>
    <row r="54" spans="3:6">
      <c r="D54" s="20" t="s">
        <v>33</v>
      </c>
    </row>
    <row r="55" spans="3:6">
      <c r="D55" s="20" t="s">
        <v>34</v>
      </c>
    </row>
    <row r="56" spans="3:6">
      <c r="D56" s="20" t="s">
        <v>35</v>
      </c>
    </row>
    <row r="57" spans="3:6">
      <c r="D57" s="20" t="s">
        <v>36</v>
      </c>
    </row>
    <row r="58" spans="3:6">
      <c r="D58" s="20" t="s">
        <v>37</v>
      </c>
    </row>
    <row r="60" spans="3:6" ht="11.25">
      <c r="C60" s="18" t="s">
        <v>38</v>
      </c>
      <c r="F60" s="18" t="s">
        <v>20</v>
      </c>
    </row>
    <row r="62" spans="3:6">
      <c r="D62" s="19" t="s">
        <v>38</v>
      </c>
      <c r="F62" s="3" t="s">
        <v>39</v>
      </c>
    </row>
    <row r="63" spans="3:6">
      <c r="D63" s="20" t="s">
        <v>40</v>
      </c>
      <c r="F63" s="3" t="s">
        <v>41</v>
      </c>
    </row>
    <row r="64" spans="3:6">
      <c r="D64" s="20" t="s">
        <v>42</v>
      </c>
      <c r="F64" s="3" t="s">
        <v>43</v>
      </c>
    </row>
    <row r="65" spans="3:6">
      <c r="D65" s="20" t="s">
        <v>44</v>
      </c>
      <c r="F65" s="3" t="s">
        <v>45</v>
      </c>
    </row>
    <row r="66" spans="3:6">
      <c r="D66" s="20" t="s">
        <v>46</v>
      </c>
      <c r="F66" s="3" t="s">
        <v>47</v>
      </c>
    </row>
    <row r="68" spans="3:6" ht="11.25">
      <c r="C68" s="18" t="s">
        <v>48</v>
      </c>
      <c r="F68" s="18" t="s">
        <v>20</v>
      </c>
    </row>
    <row r="70" spans="3:6">
      <c r="D70" s="19" t="s">
        <v>48</v>
      </c>
      <c r="F70" s="3" t="s">
        <v>49</v>
      </c>
    </row>
    <row r="71" spans="3:6">
      <c r="D71" s="20" t="s">
        <v>50</v>
      </c>
    </row>
    <row r="72" spans="3:6">
      <c r="D72" s="20" t="s">
        <v>51</v>
      </c>
    </row>
    <row r="74" spans="3:6" ht="11.25">
      <c r="C74" s="18" t="s">
        <v>52</v>
      </c>
      <c r="F74" s="18" t="s">
        <v>20</v>
      </c>
    </row>
    <row r="76" spans="3:6">
      <c r="D76" s="19" t="s">
        <v>52</v>
      </c>
      <c r="F76" s="3" t="s">
        <v>53</v>
      </c>
    </row>
    <row r="77" spans="3:6">
      <c r="D77" s="20" t="s">
        <v>54</v>
      </c>
      <c r="F77" s="3" t="s">
        <v>54</v>
      </c>
    </row>
    <row r="78" spans="3:6">
      <c r="D78" s="20" t="s">
        <v>55</v>
      </c>
      <c r="F78" s="3" t="s">
        <v>56</v>
      </c>
    </row>
    <row r="79" spans="3:6">
      <c r="D79" s="20" t="s">
        <v>57</v>
      </c>
      <c r="F79" s="3" t="s">
        <v>58</v>
      </c>
    </row>
    <row r="80" spans="3:6">
      <c r="D80" s="20" t="s">
        <v>59</v>
      </c>
      <c r="F80" s="3" t="s">
        <v>60</v>
      </c>
    </row>
    <row r="82" spans="3:6" ht="11.25">
      <c r="C82" s="18" t="s">
        <v>61</v>
      </c>
      <c r="F82" s="18" t="s">
        <v>20</v>
      </c>
    </row>
    <row r="84" spans="3:6">
      <c r="D84" s="19" t="s">
        <v>61</v>
      </c>
      <c r="F84" s="3" t="s">
        <v>62</v>
      </c>
    </row>
    <row r="85" spans="3:6">
      <c r="D85" s="20" t="s">
        <v>63</v>
      </c>
      <c r="F85" s="3" t="s">
        <v>64</v>
      </c>
    </row>
    <row r="86" spans="3:6">
      <c r="D86" s="20" t="s">
        <v>65</v>
      </c>
      <c r="F86" s="3" t="s">
        <v>66</v>
      </c>
    </row>
    <row r="87" spans="3:6">
      <c r="D87" s="20" t="s">
        <v>67</v>
      </c>
      <c r="F87" s="3" t="s">
        <v>68</v>
      </c>
    </row>
    <row r="88" spans="3:6">
      <c r="D88" s="20" t="s">
        <v>69</v>
      </c>
      <c r="F88" s="3" t="s">
        <v>70</v>
      </c>
    </row>
    <row r="90" spans="3:6" ht="11.25">
      <c r="C90" s="18" t="s">
        <v>71</v>
      </c>
      <c r="F90" s="18" t="s">
        <v>20</v>
      </c>
    </row>
    <row r="92" spans="3:6">
      <c r="D92" s="19" t="s">
        <v>71</v>
      </c>
      <c r="F92" s="3" t="s">
        <v>72</v>
      </c>
    </row>
    <row r="93" spans="3:6">
      <c r="D93" s="21">
        <v>1</v>
      </c>
      <c r="F93" s="3" t="s">
        <v>73</v>
      </c>
    </row>
    <row r="94" spans="3:6">
      <c r="D94" s="21">
        <v>2</v>
      </c>
      <c r="F94" s="3" t="s">
        <v>74</v>
      </c>
    </row>
    <row r="95" spans="3:6">
      <c r="D95" s="21">
        <v>4</v>
      </c>
      <c r="F95" s="3" t="s">
        <v>75</v>
      </c>
    </row>
    <row r="96" spans="3:6">
      <c r="D96" s="21">
        <v>12</v>
      </c>
      <c r="F96" s="3" t="s">
        <v>76</v>
      </c>
    </row>
    <row r="98" spans="3:6" ht="11.25">
      <c r="C98" s="18" t="s">
        <v>77</v>
      </c>
      <c r="F98" s="18" t="s">
        <v>20</v>
      </c>
    </row>
    <row r="100" spans="3:6">
      <c r="D100" s="19" t="s">
        <v>77</v>
      </c>
    </row>
    <row r="101" spans="3:6">
      <c r="D101" s="21">
        <v>10</v>
      </c>
      <c r="F101" s="3" t="s">
        <v>78</v>
      </c>
    </row>
    <row r="102" spans="3:6">
      <c r="D102" s="21">
        <v>100</v>
      </c>
      <c r="F102" s="3" t="s">
        <v>79</v>
      </c>
    </row>
    <row r="103" spans="3:6">
      <c r="D103" s="21">
        <v>1000</v>
      </c>
      <c r="F103" s="3" t="s">
        <v>80</v>
      </c>
    </row>
    <row r="104" spans="3:6">
      <c r="D104" s="21">
        <v>1000000</v>
      </c>
      <c r="F104" s="3" t="s">
        <v>81</v>
      </c>
    </row>
    <row r="105" spans="3:6">
      <c r="D105" s="21">
        <v>1000000000</v>
      </c>
      <c r="F105" s="3" t="s">
        <v>82</v>
      </c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6" tooltip="Go to Previous Sheet" display="HL_Sheet_Main_6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Q17"/>
  <sheetViews>
    <sheetView showGridLines="0" zoomScaleNormal="100" workbookViewId="0">
      <pane xSplit="1" ySplit="6" topLeftCell="B7" activePane="bottomRight" state="frozen"/>
      <selection activeCell="Q17" sqref="Q17"/>
      <selection pane="topRight" activeCell="Q17" sqref="Q17"/>
      <selection pane="bottomLeft" activeCell="Q17" sqref="Q17"/>
      <selection pane="bottomRight"/>
    </sheetView>
  </sheetViews>
  <sheetFormatPr defaultColWidth="11.83203125" defaultRowHeight="10.5" outlineLevelRow="1"/>
  <cols>
    <col min="1" max="2" width="3.83203125" customWidth="1"/>
    <col min="3" max="3" width="0" hidden="1" customWidth="1"/>
    <col min="4" max="4" width="5.1640625" customWidth="1"/>
    <col min="5" max="5" width="0" hidden="1" customWidth="1"/>
    <col min="6" max="6" width="2.83203125" customWidth="1"/>
    <col min="7" max="7" width="0" hidden="1" customWidth="1"/>
    <col min="8" max="8" width="1.83203125" customWidth="1"/>
    <col min="17" max="17" width="7.1640625" customWidth="1"/>
  </cols>
  <sheetData>
    <row r="1" spans="1:17" ht="18">
      <c r="B1" s="1" t="s">
        <v>2</v>
      </c>
    </row>
    <row r="2" spans="1:17" ht="15">
      <c r="B2" s="4" t="str">
        <f>Model_Name</f>
        <v>SMA 4. Formats &amp; Styles - Practical Exercise</v>
      </c>
    </row>
    <row r="3" spans="1:17">
      <c r="B3" s="125" t="s">
        <v>3</v>
      </c>
      <c r="C3" s="125"/>
      <c r="D3" s="125"/>
      <c r="E3" s="125"/>
      <c r="F3" s="125"/>
      <c r="G3" s="125"/>
      <c r="H3" s="125"/>
      <c r="I3" s="125"/>
      <c r="J3" s="118"/>
    </row>
    <row r="6" spans="1:17" s="45" customFormat="1" ht="12.75">
      <c r="A6" s="44" t="s">
        <v>4</v>
      </c>
      <c r="B6" s="119" t="s">
        <v>5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120" t="s">
        <v>234</v>
      </c>
    </row>
    <row r="8" spans="1:17" ht="19.149999999999999" customHeight="1">
      <c r="B8" s="126">
        <v>1</v>
      </c>
      <c r="C8" s="126"/>
      <c r="D8" s="127" t="str">
        <f>Practical_Exercises_SC!C9</f>
        <v>Practical Exercises</v>
      </c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1">
        <v>3</v>
      </c>
    </row>
    <row r="9" spans="1:17" outlineLevel="1">
      <c r="F9" s="128" t="s">
        <v>133</v>
      </c>
      <c r="G9" s="128"/>
      <c r="H9" s="129" t="str">
        <f>Headings_BO!B1</f>
        <v>Heading Styles</v>
      </c>
      <c r="I9" s="129"/>
      <c r="J9" s="129"/>
      <c r="K9" s="129"/>
      <c r="L9" s="129"/>
      <c r="M9" s="129"/>
      <c r="N9" s="129"/>
      <c r="O9" s="129"/>
      <c r="P9" s="129"/>
      <c r="Q9" s="122">
        <v>4</v>
      </c>
    </row>
    <row r="10" spans="1:17" outlineLevel="1">
      <c r="F10" s="128" t="s">
        <v>134</v>
      </c>
      <c r="G10" s="128"/>
      <c r="H10" s="129" t="str">
        <f>Assumptions_BA!B1</f>
        <v>Assumption Styles</v>
      </c>
      <c r="I10" s="129"/>
      <c r="J10" s="129"/>
      <c r="K10" s="129"/>
      <c r="L10" s="129"/>
      <c r="M10" s="129"/>
      <c r="N10" s="129"/>
      <c r="O10" s="129"/>
      <c r="P10" s="129"/>
      <c r="Q10" s="122">
        <v>5</v>
      </c>
    </row>
    <row r="11" spans="1:17" outlineLevel="1">
      <c r="F11" s="128" t="s">
        <v>206</v>
      </c>
      <c r="G11" s="128"/>
      <c r="H11" s="129" t="str">
        <f>Outputs_BO!B1</f>
        <v>Output Styles</v>
      </c>
      <c r="I11" s="129"/>
      <c r="J11" s="129"/>
      <c r="K11" s="129"/>
      <c r="L11" s="129"/>
      <c r="M11" s="129"/>
      <c r="N11" s="129"/>
      <c r="O11" s="129"/>
      <c r="P11" s="129"/>
      <c r="Q11" s="122">
        <v>6</v>
      </c>
    </row>
    <row r="12" spans="1:17" outlineLevel="1">
      <c r="F12" s="128" t="s">
        <v>223</v>
      </c>
      <c r="G12" s="128"/>
      <c r="H12" s="129" t="str">
        <f>Formats_TO!B1</f>
        <v>Quick Formats</v>
      </c>
      <c r="I12" s="129"/>
      <c r="J12" s="129"/>
      <c r="K12" s="129"/>
      <c r="L12" s="129"/>
      <c r="M12" s="129"/>
      <c r="N12" s="129"/>
      <c r="O12" s="129"/>
      <c r="P12" s="129"/>
      <c r="Q12" s="122">
        <v>7</v>
      </c>
    </row>
    <row r="13" spans="1:17" outlineLevel="1">
      <c r="F13" s="128" t="s">
        <v>224</v>
      </c>
      <c r="G13" s="128"/>
      <c r="H13" s="129" t="str">
        <f>WIP_TO!B1</f>
        <v>Work In Progress Fill Color</v>
      </c>
      <c r="I13" s="129"/>
      <c r="J13" s="129"/>
      <c r="K13" s="129"/>
      <c r="L13" s="129"/>
      <c r="M13" s="129"/>
      <c r="N13" s="129"/>
      <c r="O13" s="129"/>
      <c r="P13" s="129"/>
      <c r="Q13" s="122">
        <v>10</v>
      </c>
    </row>
    <row r="14" spans="1:17" ht="19.149999999999999" customHeight="1">
      <c r="B14" s="126">
        <v>2</v>
      </c>
      <c r="C14" s="126"/>
      <c r="D14" s="127" t="str">
        <f>Appendices_SC!C9</f>
        <v>Appendices</v>
      </c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1">
        <v>11</v>
      </c>
    </row>
    <row r="15" spans="1:17" ht="11.25">
      <c r="D15" s="130" t="s">
        <v>172</v>
      </c>
      <c r="E15" s="130"/>
      <c r="F15" s="131" t="str">
        <f>Keys_SSC!C9</f>
        <v>Keys</v>
      </c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23">
        <v>12</v>
      </c>
    </row>
    <row r="17" spans="2:17" ht="16.899999999999999" customHeight="1">
      <c r="B17" s="18" t="s">
        <v>235</v>
      </c>
      <c r="Q17" s="124">
        <v>12</v>
      </c>
    </row>
  </sheetData>
  <mergeCells count="17">
    <mergeCell ref="D15:E15"/>
    <mergeCell ref="F15:P15"/>
    <mergeCell ref="F12:G12"/>
    <mergeCell ref="H12:P12"/>
    <mergeCell ref="H11:P11"/>
    <mergeCell ref="F13:G13"/>
    <mergeCell ref="H13:P13"/>
    <mergeCell ref="B14:C14"/>
    <mergeCell ref="D14:P14"/>
    <mergeCell ref="B3:I3"/>
    <mergeCell ref="F11:G11"/>
    <mergeCell ref="B8:C8"/>
    <mergeCell ref="D8:P8"/>
    <mergeCell ref="F9:G9"/>
    <mergeCell ref="H9:P9"/>
    <mergeCell ref="F10:G10"/>
    <mergeCell ref="H10:P10"/>
  </mergeCells>
  <hyperlinks>
    <hyperlink ref="B8" location="HL_Sheet_Main_3" tooltip="Go to Practical Exercises" display="HL_Sheet_Main_3"/>
    <hyperlink ref="D8" location="HL_Sheet_Main_3" tooltip="Go to Practical Exercises" display="HL_Sheet_Main_3"/>
    <hyperlink ref="Q8" location="HL_Sheet_Main_3" tooltip="Go to Practical Exercises" display="HL_Sheet_Main_3"/>
    <hyperlink ref="F9" location="HL_Sheet_Main_4" tooltip="Go to Heading Styles" display="HL_Sheet_Main_4"/>
    <hyperlink ref="H9" location="HL_Sheet_Main_4" tooltip="Go to Heading Styles" display="HL_Sheet_Main_4"/>
    <hyperlink ref="Q9" location="HL_Sheet_Main_4" tooltip="Go to Heading Styles" display="HL_Sheet_Main_4"/>
    <hyperlink ref="F10" location="HL_Sheet_Main_15" tooltip="Go to Assumption Styles" display="HL_Sheet_Main_15"/>
    <hyperlink ref="H10" location="HL_Sheet_Main_15" tooltip="Go to Assumption Styles" display="HL_Sheet_Main_15"/>
    <hyperlink ref="Q10" location="HL_Sheet_Main_15" tooltip="Go to Assumption Styles" display="HL_Sheet_Main_15"/>
    <hyperlink ref="F11" location="HL_Sheet_Main_5" tooltip="Go to Output Styles" display="HL_Sheet_Main_5"/>
    <hyperlink ref="H11" location="HL_Sheet_Main_5" tooltip="Go to Output Styles" display="HL_Sheet_Main_5"/>
    <hyperlink ref="Q11" location="HL_Sheet_Main_5" tooltip="Go to Output Styles" display="HL_Sheet_Main_5"/>
    <hyperlink ref="F12" location="HL_Sheet_Main_11" tooltip="Go to Quick Formats" display="HL_Sheet_Main_11"/>
    <hyperlink ref="H12" location="HL_Sheet_Main_11" tooltip="Go to Quick Formats" display="HL_Sheet_Main_11"/>
    <hyperlink ref="Q12" location="HL_Sheet_Main_11" tooltip="Go to Quick Formats" display="HL_Sheet_Main_11"/>
    <hyperlink ref="F13" location="HL_Sheet_Main_12" tooltip="Go to Work In Progress Fill Color" display="HL_Sheet_Main_12"/>
    <hyperlink ref="H13" location="HL_Sheet_Main_12" tooltip="Go to Work In Progress Fill Color" display="HL_Sheet_Main_12"/>
    <hyperlink ref="Q13" location="HL_Sheet_Main_12" tooltip="Go to Work In Progress Fill Color" display="HL_Sheet_Main_12"/>
    <hyperlink ref="B14" location="HL_Sheet_Main_8" tooltip="Go to Appendices" display="HL_Sheet_Main_8"/>
    <hyperlink ref="D14" location="HL_Sheet_Main_8" tooltip="Go to Appendices" display="HL_Sheet_Main_8"/>
    <hyperlink ref="Q14" location="HL_Sheet_Main_8" tooltip="Go to Appendices" display="HL_Sheet_Main_8"/>
    <hyperlink ref="D15" location="HL_Sheet_Main_13" tooltip="Go to Keys" display="HL_Sheet_Main_13"/>
    <hyperlink ref="F15" location="HL_Sheet_Main_13" tooltip="Go to Keys" display="HL_Sheet_Main_13"/>
    <hyperlink ref="Q15" location="HL_Sheet_Main_13" tooltip="Go to Keys" display="HL_Sheet_Main_13"/>
    <hyperlink ref="A6" location="$B$7" tooltip="Go to Top of Sheet" display="$B$7"/>
    <hyperlink ref="B3" location="'Cover'!A1" tooltip="Go to Cover Sheet" display="'Cover'!A1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 fitToPage="1"/>
  </sheetPr>
  <dimension ref="C9:G20"/>
  <sheetViews>
    <sheetView showGridLines="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12</v>
      </c>
    </row>
    <row r="10" spans="3:7" ht="16.5">
      <c r="C10" s="9" t="s">
        <v>132</v>
      </c>
    </row>
    <row r="11" spans="3:7" ht="15">
      <c r="C11" s="4" t="str">
        <f>Model_Name</f>
        <v>SMA 4. Formats &amp; Styles - Practical Exercise</v>
      </c>
    </row>
    <row r="12" spans="3:7">
      <c r="C12" s="125" t="s">
        <v>1</v>
      </c>
      <c r="D12" s="125"/>
      <c r="E12" s="125"/>
      <c r="F12" s="125"/>
      <c r="G12" s="125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_10" tooltip="Go to Next Sheet" display="HL_Sheet_Main_10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autoPageBreaks="0"/>
  </sheetPr>
  <dimension ref="A1:K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11.83203125" defaultRowHeight="10.5" outlineLevelRow="2"/>
  <cols>
    <col min="1" max="5" width="3.83203125" style="10" customWidth="1"/>
    <col min="6" max="16384" width="11.83203125" style="10"/>
  </cols>
  <sheetData>
    <row r="1" spans="1:11" ht="18">
      <c r="B1" s="12" t="s">
        <v>13</v>
      </c>
    </row>
    <row r="2" spans="1:11" ht="15">
      <c r="B2" s="11" t="str">
        <f>Model_Name</f>
        <v>SMA 4. Formats &amp; Styles - Practical Exercise</v>
      </c>
    </row>
    <row r="3" spans="1:11">
      <c r="B3" s="144" t="s">
        <v>1</v>
      </c>
      <c r="C3" s="144"/>
      <c r="D3" s="144"/>
      <c r="E3" s="144"/>
      <c r="F3" s="144"/>
    </row>
    <row r="4" spans="1:11" ht="12.75">
      <c r="A4" s="13" t="s">
        <v>4</v>
      </c>
      <c r="B4" s="14" t="s">
        <v>10</v>
      </c>
      <c r="C4" s="15" t="s">
        <v>11</v>
      </c>
      <c r="F4" s="16"/>
    </row>
    <row r="7" spans="1:11" ht="12.75">
      <c r="B7" s="23" t="s">
        <v>13</v>
      </c>
    </row>
    <row r="9" spans="1:11" ht="11.25">
      <c r="C9" s="24" t="s">
        <v>83</v>
      </c>
    </row>
    <row r="11" spans="1:11">
      <c r="D11" s="25" t="s">
        <v>84</v>
      </c>
      <c r="J11" s="145" t="s">
        <v>122</v>
      </c>
      <c r="K11" s="145"/>
    </row>
    <row r="12" spans="1:11">
      <c r="D12" s="25" t="s">
        <v>52</v>
      </c>
      <c r="J12" s="135" t="str">
        <f>Annual</f>
        <v>Annual</v>
      </c>
      <c r="K12" s="135"/>
    </row>
    <row r="13" spans="1:11" ht="15.75" customHeight="1">
      <c r="D13" s="25" t="s">
        <v>85</v>
      </c>
      <c r="J13" s="29">
        <v>31</v>
      </c>
      <c r="K13" s="29">
        <v>12</v>
      </c>
    </row>
    <row r="14" spans="1:11">
      <c r="D14" s="25" t="s">
        <v>86</v>
      </c>
      <c r="J14" s="142">
        <v>40179</v>
      </c>
      <c r="K14" s="143"/>
    </row>
    <row r="15" spans="1:11">
      <c r="D15" s="25" t="s">
        <v>87</v>
      </c>
      <c r="J15" s="146">
        <v>5</v>
      </c>
      <c r="K15" s="146"/>
    </row>
    <row r="16" spans="1:11" ht="10.5" hidden="1" customHeight="1" outlineLevel="2">
      <c r="D16" s="25" t="s">
        <v>88</v>
      </c>
      <c r="J16" s="135" t="str">
        <f>INDEX(LU_Period_Type_Names,MATCH(TS_Periodicity,LU_Periodicity,0))</f>
        <v>Year</v>
      </c>
      <c r="K16" s="135"/>
    </row>
    <row r="17" spans="3:11" ht="10.5" hidden="1" customHeight="1" outlineLevel="2">
      <c r="D17" s="25" t="s">
        <v>89</v>
      </c>
      <c r="J17" s="147" t="str">
        <f>CHOOSE(MATCH(TS_Periodicity,LU_Periodicity,0),Yr_Name,"H","Q","M")</f>
        <v>Year</v>
      </c>
      <c r="K17" s="147"/>
    </row>
    <row r="18" spans="3:11" ht="10.5" hidden="1" customHeight="1" outlineLevel="2">
      <c r="D18" s="25" t="s">
        <v>90</v>
      </c>
      <c r="J18" s="147" t="b">
        <f>OR(AND(DD_TS_Fin_YE_Day&gt;=28,DD_TS_Fin_YE_Mth=2),
DD_TS_Fin_YE_Day&gt;=DAY(EOMONTH(DATE(YEAR(TS_Start_Date),DD_TS_Fin_YE_Mth,1),0)))</f>
        <v>1</v>
      </c>
      <c r="K18" s="147"/>
    </row>
    <row r="19" spans="3:11" ht="10.5" hidden="1" customHeight="1" outlineLevel="2">
      <c r="D19" s="25" t="s">
        <v>91</v>
      </c>
      <c r="J19" s="133">
        <f>IF(TS_Mth_End,DATE(YEAR(TS_Per_1_FY_End_Date)-IF(TS_Per_1_FY_End_Date=EOMONTH(DATE(YEAR(TS_Per_1_FY_End_Date),Mths_In_Yr,1),0),0,1),MOD(MONTH(TS_Per_1_FY_End_Date),Mths_In_Yr)+1,1),
EDATE(TS_Per_1_FY_End_Date,-Mths_In_Yr)+1)</f>
        <v>40179</v>
      </c>
      <c r="K19" s="133"/>
    </row>
    <row r="20" spans="3:11" ht="10.5" hidden="1" customHeight="1" outlineLevel="2">
      <c r="D20" s="25" t="s">
        <v>92</v>
      </c>
      <c r="J20" s="133">
        <f>IF(TS_Mth_End,EOMONTH(DATE(YEAR(TS_Start_Date)+IF(MONTH(TS_Start_Date)&gt;DD_TS_Fin_YE_Mth,1,0),DD_TS_Fin_YE_Mth,1),0),
DATE(YEAR(TS_Start_Date)+IF(TS_Start_Date&gt;DATE(YEAR(TS_Start_Date),DD_TS_Fin_YE_Mth,DD_TS_Fin_YE_Day),1,0),DD_TS_Fin_YE_Mth,DD_TS_Fin_YE_Day))</f>
        <v>40543</v>
      </c>
      <c r="K20" s="133"/>
    </row>
    <row r="21" spans="3:11" ht="10.5" hidden="1" customHeight="1" outlineLevel="2">
      <c r="D21" s="25" t="s">
        <v>71</v>
      </c>
      <c r="J21" s="132">
        <f>INDEX(LU_Pers_In_Yr,MATCH(TS_Periodicity,LU_Periodicity,0))</f>
        <v>1</v>
      </c>
      <c r="K21" s="132"/>
    </row>
    <row r="22" spans="3:11" ht="10.5" hidden="1" customHeight="1" outlineLevel="2">
      <c r="D22" s="25" t="s">
        <v>93</v>
      </c>
      <c r="J22" s="132">
        <f>Mths_In_Yr/TS_Pers_In_Yr</f>
        <v>12</v>
      </c>
      <c r="K22" s="132"/>
    </row>
    <row r="23" spans="3:11" ht="10.5" hidden="1" customHeight="1" outlineLevel="2">
      <c r="D23" s="25" t="s">
        <v>94</v>
      </c>
      <c r="J23" s="132">
        <f>INT((((YEAR(TS_Start_Date)-YEAR(TS_Per_1_FY_Start_Date))*Mths_In_Yr+MONTH(TS_Start_Date)-MONTH(TS_Per_1_FY_Start_Date)+1
+IF(TS_Mth_End,0,
IF(TS_Start_Date&gt;(EDATE(TS_Per_1_FY_Start_Date,(YEAR(TS_Start_Date)-YEAR(TS_Per_1_FY_Start_Date))*Mths_In_Yr+MONTH(TS_Start_Date)-MONTH(TS_Per_1_FY_Start_Date)+1)-1),1,0)
-IF(TS_Start_Date&lt;EDATE(TS_Per_1_FY_Start_Date,(YEAR(TS_Start_Date)-YEAR(TS_Per_1_FY_Start_Date))*Mths_In_Yr+MONTH(TS_Start_Date)-MONTH(TS_Per_1_FY_Start_Date)),1,0)))-1)/TS_Mths_In_Per)+1</f>
        <v>1</v>
      </c>
      <c r="K23" s="132"/>
    </row>
    <row r="24" spans="3:11" ht="10.5" hidden="1" customHeight="1" outlineLevel="2">
      <c r="D24" s="25" t="s">
        <v>95</v>
      </c>
      <c r="J24" s="133">
        <f>IF(TS_Mth_End,EOMONTH(EDATE(TS_Per_1_FY_Start_Date,(TS_Per_1_Number-1)*TS_Mths_In_Per-1),0)+1,
EDATE(TS_Per_1_FY_Start_Date,(TS_Per_1_Number-1)*TS_Mths_In_Per))</f>
        <v>40179</v>
      </c>
      <c r="K24" s="133"/>
    </row>
    <row r="25" spans="3:11" ht="10.5" hidden="1" customHeight="1" outlineLevel="2">
      <c r="D25" s="25" t="s">
        <v>96</v>
      </c>
      <c r="J25" s="133">
        <f>IF(TS_Mth_End,EOMONTH(EDATE(TS_Per_1_FY_Start_Date,TS_Per_1_Number*TS_Mths_In_Per-1),0),
EDATE(TS_Per_1_FY_Start_Date,TS_Per_1_Number*TS_Mths_In_Per)-1)</f>
        <v>40543</v>
      </c>
      <c r="K25" s="133"/>
    </row>
    <row r="26" spans="3:11" ht="15.75" customHeight="1" collapsed="1">
      <c r="D26" s="25" t="s">
        <v>38</v>
      </c>
      <c r="J26" s="136">
        <v>2</v>
      </c>
      <c r="K26" s="137"/>
    </row>
    <row r="27" spans="3:11" ht="10.5" hidden="1" customHeight="1" outlineLevel="2">
      <c r="D27" s="25" t="s">
        <v>97</v>
      </c>
      <c r="J27" s="135" t="str">
        <f>INDEX(LU_Denom,DD_TS_Denom)</f>
        <v>$Millions</v>
      </c>
      <c r="K27" s="135"/>
    </row>
    <row r="28" spans="3:11" collapsed="1"/>
    <row r="29" spans="3:11" ht="11.25">
      <c r="C29" s="24" t="s">
        <v>98</v>
      </c>
    </row>
    <row r="31" spans="3:11" ht="17.25" customHeight="1">
      <c r="D31" s="25" t="s">
        <v>99</v>
      </c>
      <c r="J31" s="136" t="b">
        <v>1</v>
      </c>
      <c r="K31" s="137"/>
    </row>
    <row r="32" spans="3:11">
      <c r="D32" s="25" t="s">
        <v>100</v>
      </c>
      <c r="J32" s="138">
        <v>3</v>
      </c>
      <c r="K32" s="139"/>
    </row>
    <row r="33" spans="3:11">
      <c r="D33" s="25" t="s">
        <v>101</v>
      </c>
      <c r="J33" s="138">
        <v>0</v>
      </c>
      <c r="K33" s="139"/>
    </row>
    <row r="34" spans="3:11" ht="10.5" hidden="1" customHeight="1" outlineLevel="2">
      <c r="D34" s="25" t="s">
        <v>102</v>
      </c>
      <c r="J34" s="140" t="s">
        <v>123</v>
      </c>
      <c r="K34" s="141"/>
    </row>
    <row r="35" spans="3:11" ht="10.5" hidden="1" customHeight="1" outlineLevel="2">
      <c r="D35" s="25" t="s">
        <v>103</v>
      </c>
      <c r="J35" s="140" t="s">
        <v>124</v>
      </c>
      <c r="K35" s="141"/>
    </row>
    <row r="36" spans="3:11" ht="10.5" hidden="1" customHeight="1" outlineLevel="2">
      <c r="D36" s="25" t="s">
        <v>104</v>
      </c>
      <c r="J36" s="140" t="s">
        <v>125</v>
      </c>
      <c r="K36" s="141"/>
    </row>
    <row r="37" spans="3:11" collapsed="1"/>
    <row r="38" spans="3:11" ht="11.25">
      <c r="C38" s="24" t="s">
        <v>105</v>
      </c>
    </row>
    <row r="40" spans="3:11" ht="15.75" customHeight="1">
      <c r="D40" s="25" t="s">
        <v>48</v>
      </c>
      <c r="J40" s="136">
        <v>1</v>
      </c>
      <c r="K40" s="137"/>
    </row>
    <row r="41" spans="3:11">
      <c r="D41" s="25" t="s">
        <v>106</v>
      </c>
      <c r="J41" s="138">
        <v>3</v>
      </c>
      <c r="K41" s="139"/>
    </row>
    <row r="42" spans="3:11">
      <c r="D42" s="25" t="s">
        <v>107</v>
      </c>
      <c r="J42" s="142">
        <v>41275</v>
      </c>
      <c r="K42" s="143"/>
    </row>
    <row r="43" spans="3:11" hidden="1" outlineLevel="2"/>
    <row r="44" spans="3:11" hidden="1" outlineLevel="2">
      <c r="D44" s="26" t="s">
        <v>108</v>
      </c>
    </row>
    <row r="45" spans="3:11" hidden="1" outlineLevel="2"/>
    <row r="46" spans="3:11" ht="10.5" hidden="1" customHeight="1" outlineLevel="2">
      <c r="E46" s="25" t="s">
        <v>109</v>
      </c>
      <c r="J46" s="133">
        <f>TS_Proj_Start_Date-1</f>
        <v>41274</v>
      </c>
      <c r="K46" s="133"/>
    </row>
    <row r="47" spans="3:11" ht="10.5" hidden="1" customHeight="1" outlineLevel="2">
      <c r="E47" s="25" t="s">
        <v>110</v>
      </c>
      <c r="J47" s="134">
        <f>IF(TS_Data_End_Date&lt;TS_Start_Date,0,
MAX(0,INT((((YEAR(TS_Data_End_Date)-YEAR(TS_Per_1_FY_Start_Date))*Mths_In_Yr+MONTH(TS_Data_End_Date)-MONTH(TS_Per_1_FY_Start_Date)+1
+IF(TS_Mth_End,0,
IF(TS_Data_End_Date&gt;(EDATE(TS_Per_1_FY_Start_Date,(YEAR(TS_Data_End_Date)-YEAR(TS_Per_1_FY_Start_Date))*Mths_In_Yr+MONTH(TS_Data_End_Date)-MONTH(TS_Per_1_FY_Start_Date)+1)-1),1,0)
-IF(TS_Data_End_Date&lt;EDATE(TS_Per_1_FY_Start_Date,(YEAR(TS_Data_End_Date)-YEAR(TS_Per_1_FY_Start_Date))*Mths_In_Yr+MONTH(TS_Data_End_Date)-MONTH(TS_Per_1_FY_Start_Date)),1,0)))
-1)/TS_Mths_In_Per)-TS_Per_1_Number+2))</f>
        <v>3</v>
      </c>
      <c r="K47" s="134"/>
    </row>
    <row r="48" spans="3:11" ht="10.5" hidden="1" customHeight="1" outlineLevel="2">
      <c r="E48" s="25" t="s">
        <v>111</v>
      </c>
      <c r="J48" s="132">
        <f>IF(TS_Data_Total_Pers=0,0,
TS_Data_Total_Pers-IF(TS_Data_End_Date&lt;&gt;IF(TS_Data_Total_Pers=1,TS_Per_1_End_Date,
IF(TS_Mth_End,EOMONTH(EDATE(TS_Per_1_FY_Start_Date,(TS_Per_1_Number+TS_Data_Total_Pers-1)*TS_Mths_In_Per-1),0),
EDATE(TS_Per_1_FY_Start_Date,(TS_Per_1_Number+TS_Data_Total_Pers-1)*TS_Mths_In_Per)-1)),1,0))</f>
        <v>3</v>
      </c>
      <c r="K48" s="132"/>
    </row>
    <row r="49" spans="3:11" ht="10.5" hidden="1" customHeight="1" outlineLevel="2">
      <c r="E49" s="25" t="s">
        <v>112</v>
      </c>
      <c r="J49" s="135" t="b">
        <f>IF(TS_Data_End_Date&lt;TS_Start_Date,FALSE,
IF(TS_Data_End_Date=TS_Per_1_End_Date,IF(TS_Start_Date&lt;&gt;TS_Per_1_Start_Date,TRUE,FALSE),
IF(TS_Data_End_Date&lt;TS_Per_1_End_Date,TRUE,
IF(TS_Data_End_Date&lt;&gt;IF(TS_Data_Total_Pers=1,TS_Per_1_End_Date,
IF(TS_Mth_End,EOMONTH(EDATE(TS_Per_1_FY_Start_Date,(TS_Per_1_Number+TS_Data_Total_Pers-1)*TS_Mths_In_Per-1),0),EDATE(TS_Per_1_FY_Start_Date,(TS_Per_1_Number+TS_Data_Total_Pers-1)*TS_Mths_In_Per)-1)),TRUE,FALSE))))</f>
        <v>0</v>
      </c>
      <c r="K49" s="135"/>
    </row>
    <row r="50" spans="3:11" hidden="1" outlineLevel="2"/>
    <row r="51" spans="3:11" hidden="1" outlineLevel="2">
      <c r="D51" s="26" t="s">
        <v>113</v>
      </c>
    </row>
    <row r="52" spans="3:11" hidden="1" outlineLevel="2"/>
    <row r="53" spans="3:11" ht="10.5" hidden="1" customHeight="1" outlineLevel="2">
      <c r="E53" s="25" t="s">
        <v>114</v>
      </c>
      <c r="J53" s="133">
        <f>IF(DD_TS_Data_Term_Basis=1,IF(TS_Mth_End,EOMONTH(EDATE(TS_Per_1_FY_Start_Date,(TS_Per_1_Number+TS_Data_Pers_Ass-1)*TS_Mths_In_Per-1),0),
EDATE(TS_Per_1_FY_Start_Date,(TS_Per_1_Number+TS_Data_Pers_Ass-1)*TS_Mths_In_Per)-1)+1,TS_Proj_Start_Date_Ass)</f>
        <v>41275</v>
      </c>
      <c r="K53" s="133"/>
    </row>
    <row r="54" spans="3:11" ht="10.5" hidden="1" customHeight="1" outlineLevel="2">
      <c r="E54" s="25" t="s">
        <v>91</v>
      </c>
      <c r="J54" s="133">
        <f>IF(TS_Mth_End,DATE(YEAR(TS_Proj_Per_1_FY_End_Date)-IF(TS_Proj_Per_1_FY_End_Date=EOMONTH(DATE(YEAR(TS_Proj_Per_1_FY_End_Date),Mths_In_Yr,1),0),0,1),MOD(MONTH(TS_Proj_Per_1_FY_End_Date),Mths_In_Yr)+1,1),
EDATE(TS_Proj_Per_1_FY_End_Date,-Mths_In_Yr)+1)</f>
        <v>41275</v>
      </c>
      <c r="K54" s="133"/>
    </row>
    <row r="55" spans="3:11" ht="10.5" hidden="1" customHeight="1" outlineLevel="2">
      <c r="E55" s="25" t="s">
        <v>92</v>
      </c>
      <c r="J55" s="133">
        <f>IF(TS_Mth_End,EOMONTH(DATE(YEAR(TS_Proj_Start_Date)+IF(MONTH(TS_Proj_Start_Date)&gt;DD_TS_Fin_YE_Mth,1,0),DD_TS_Fin_YE_Mth,1),0),
DATE(YEAR(TS_Proj_Start_Date)+IF(TS_Proj_Start_Date&gt;DATE(YEAR(TS_Proj_Start_Date),DD_TS_Fin_YE_Mth,DD_TS_Fin_YE_Day),1,0),DD_TS_Fin_YE_Mth,DD_TS_Fin_YE_Day))</f>
        <v>41639</v>
      </c>
      <c r="K55" s="133"/>
    </row>
    <row r="56" spans="3:11" ht="10.5" hidden="1" customHeight="1" outlineLevel="2">
      <c r="E56" s="25" t="s">
        <v>94</v>
      </c>
      <c r="J56" s="132">
        <f>INT((((YEAR(TS_Proj_Start_Date)-YEAR(TS_Proj_Per_1_FY_Start_Date))*Mths_In_Yr+MONTH(TS_Proj_Start_Date)-MONTH(TS_Proj_Per_1_FY_Start_Date)+1
+IF(TS_Mth_End,0,
IF(TS_Proj_Start_Date&gt;(EDATE(TS_Proj_Per_1_FY_Start_Date,(YEAR(TS_Proj_Start_Date)-YEAR(TS_Proj_Per_1_FY_Start_Date))*Mths_In_Yr+MONTH(TS_Proj_Start_Date)-MONTH(TS_Proj_Per_1_FY_Start_Date)+1)-1),1,0)
-IF(TS_Proj_Start_Date&lt;EDATE(TS_Proj_Per_1_FY_Start_Date,(YEAR(TS_Proj_Start_Date)-YEAR(TS_Proj_Per_1_FY_Start_Date))*Mths_In_Yr+MONTH(TS_Proj_Start_Date)-MONTH(TS_Proj_Per_1_FY_Start_Date)),1,0)))
-1)/TS_Mths_In_Per)+1</f>
        <v>1</v>
      </c>
      <c r="K56" s="132"/>
    </row>
    <row r="57" spans="3:11" ht="10.5" hidden="1" customHeight="1" outlineLevel="2">
      <c r="E57" s="25" t="s">
        <v>95</v>
      </c>
      <c r="J57" s="133">
        <f>IF(TS_Mth_End,EOMONTH(EDATE(TS_Proj_Per_1_FY_Start_Date,(TS_Proj_Per_1_Number-1)*TS_Mths_In_Per-1),0)+
1,EDATE(TS_Proj_Per_1_FY_Start_Date,(TS_Proj_Per_1_Number-1)*TS_Mths_In_Per))</f>
        <v>41275</v>
      </c>
      <c r="K57" s="133"/>
    </row>
    <row r="58" spans="3:11" ht="10.5" hidden="1" customHeight="1" outlineLevel="2">
      <c r="E58" s="25" t="s">
        <v>96</v>
      </c>
      <c r="J58" s="133">
        <f>IF(TS_Mth_End,EOMONTH(EDATE(TS_Proj_Per_1_FY_Start_Date,TS_Proj_Per_1_Number*TS_Mths_In_Per-1),0),
EDATE(TS_Proj_Per_1_FY_Start_Date,TS_Proj_Per_1_Number*TS_Mths_In_Per)-1)</f>
        <v>41639</v>
      </c>
      <c r="K58" s="133"/>
    </row>
    <row r="59" spans="3:11" collapsed="1"/>
    <row r="60" spans="3:11">
      <c r="C60" s="26" t="s">
        <v>115</v>
      </c>
    </row>
    <row r="61" spans="3:11">
      <c r="C61" s="27" t="s">
        <v>116</v>
      </c>
      <c r="D61" s="25" t="s">
        <v>117</v>
      </c>
    </row>
    <row r="62" spans="3:11">
      <c r="C62" s="27" t="s">
        <v>116</v>
      </c>
      <c r="D62" s="25" t="s">
        <v>118</v>
      </c>
    </row>
    <row r="63" spans="3:11">
      <c r="C63" s="27" t="s">
        <v>116</v>
      </c>
      <c r="D63" s="25" t="s">
        <v>119</v>
      </c>
    </row>
    <row r="64" spans="3:11">
      <c r="C64" s="27" t="s">
        <v>116</v>
      </c>
      <c r="D64" s="28" t="s">
        <v>120</v>
      </c>
    </row>
    <row r="65" spans="3:4">
      <c r="C65" s="27" t="s">
        <v>116</v>
      </c>
      <c r="D65" s="28" t="s">
        <v>121</v>
      </c>
    </row>
  </sheetData>
  <mergeCells count="36">
    <mergeCell ref="B3:F3"/>
    <mergeCell ref="J11:K11"/>
    <mergeCell ref="J12:K12"/>
    <mergeCell ref="J25:K25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46:K46"/>
    <mergeCell ref="J26:K26"/>
    <mergeCell ref="J27:K27"/>
    <mergeCell ref="J31:K31"/>
    <mergeCell ref="J32:K32"/>
    <mergeCell ref="J33:K33"/>
    <mergeCell ref="J34:K34"/>
    <mergeCell ref="J35:K35"/>
    <mergeCell ref="J36:K36"/>
    <mergeCell ref="J40:K40"/>
    <mergeCell ref="J41:K41"/>
    <mergeCell ref="J42:K42"/>
    <mergeCell ref="J56:K56"/>
    <mergeCell ref="J57:K57"/>
    <mergeCell ref="J58:K58"/>
    <mergeCell ref="J47:K47"/>
    <mergeCell ref="J48:K48"/>
    <mergeCell ref="J49:K49"/>
    <mergeCell ref="J53:K53"/>
    <mergeCell ref="J54:K54"/>
    <mergeCell ref="J55:K55"/>
  </mergeCells>
  <conditionalFormatting sqref="J32">
    <cfRule type="expression" dxfId="7" priority="1" stopIfTrue="1">
      <formula>NOT(J$31)</formula>
    </cfRule>
  </conditionalFormatting>
  <conditionalFormatting sqref="J33">
    <cfRule type="expression" dxfId="6" priority="2" stopIfTrue="1">
      <formula>NOT(J$31)</formula>
    </cfRule>
  </conditionalFormatting>
  <conditionalFormatting sqref="J34">
    <cfRule type="expression" dxfId="5" priority="3" stopIfTrue="1">
      <formula>NOT(J$31)</formula>
    </cfRule>
  </conditionalFormatting>
  <conditionalFormatting sqref="J35">
    <cfRule type="expression" dxfId="4" priority="4" stopIfTrue="1">
      <formula>NOT(J$31)</formula>
    </cfRule>
  </conditionalFormatting>
  <conditionalFormatting sqref="J36">
    <cfRule type="expression" dxfId="3" priority="5" stopIfTrue="1">
      <formula>NOT(J$31)</formula>
    </cfRule>
  </conditionalFormatting>
  <conditionalFormatting sqref="J41">
    <cfRule type="expression" dxfId="2" priority="6" stopIfTrue="1">
      <formula>DD_TS_Data_Term_Basis&lt;&gt;1</formula>
    </cfRule>
  </conditionalFormatting>
  <conditionalFormatting sqref="J42">
    <cfRule type="expression" dxfId="1" priority="7" stopIfTrue="1">
      <formula>DD_TS_Data_Term_Basis&lt;&gt;2</formula>
    </cfRule>
    <cfRule type="cellIs" dxfId="0" priority="8" stopIfTrue="1" operator="lessThan">
      <formula>TS_Start_Date</formula>
    </cfRule>
  </conditionalFormatting>
  <dataValidations count="11">
    <dataValidation type="whole" showDropDown="1" showErrorMessage="1" errorTitle="0 Cell Link" error="The value in a 0 cell link must be a whole number within the control's lookup range rows." sqref="J13">
      <formula1>1</formula1>
      <formula2>ROWS(LU_Mth_Days )</formula2>
    </dataValidation>
    <dataValidation type="whole" showDropDown="1" showErrorMessage="1" errorTitle="0 Cell Link" error="The value in a 0 cell link must be a whole number within the control's lookup range rows." sqref="K13">
      <formula1>1</formula1>
      <formula2>ROWS(LU_Mth_Names )</formula2>
    </dataValidation>
    <dataValidation type="date" showDropDown="1" showInputMessage="1" showErrorMessage="1" errorTitle="Start Date" error="The entered start date assumption must be a valid date. For assistance, search for &quot;Date&quot; in Excel Help." promptTitle="Start Date" prompt="Enter the start date assumption here." sqref="J14">
      <formula1>1</formula1>
      <formula2>2862773</formula2>
    </dataValidation>
    <dataValidation type="whole" showDropDown="1" showErrorMessage="1" errorTitle="Periods" error="The entered number of periods must be a whole number between 1 and 249." sqref="J15">
      <formula1>1</formula1>
      <formula2>249</formula2>
    </dataValidation>
    <dataValidation type="whole" showDropDown="1" showErrorMessage="1" errorTitle="0 Cell Link" error="The value in a 0 cell link must be a whole number within the control's lookup range rows." sqref="J26">
      <formula1>1</formula1>
      <formula2>ROWS(LU_Denom )</formula2>
    </dataValidation>
    <dataValidation type="custom" showDropDown="1" showErrorMessage="1" errorTitle="6 Cell Link" error="The value in an option button cell link must be either &quot;TRUE&quot; or &quot;FALSE&quot;" sqref="J31">
      <formula1>ISLOGICAL(J31)</formula1>
    </dataValidation>
    <dataValidation type="whole" operator="greaterThanOrEqual" showDropDown="1" showErrorMessage="1" errorTitle="Invalid Assumption" error="Assumption must be a whole number greater than or equal to zero." sqref="J32">
      <formula1>0</formula1>
    </dataValidation>
    <dataValidation type="whole" operator="greaterThanOrEqual" showDropDown="1" showErrorMessage="1" errorTitle="Invalid Assumption" error="Assumption must be a whole number greater than or equal to zero." sqref="J33">
      <formula1>0</formula1>
    </dataValidation>
    <dataValidation type="whole" showDropDown="1" showErrorMessage="1" errorTitle="0 Cell Link" error="The value in a 0 cell link must be a whole number within the control's lookup range rows." sqref="J40">
      <formula1>1</formula1>
      <formula2>ROWS(LU_Data_Term_Basis )</formula2>
    </dataValidation>
    <dataValidation type="whole" operator="greaterThanOrEqual" showDropDown="1" showErrorMessage="1" errorTitle="Invalid Assumption" error="Assumption must be a whole number greater than or equal to zero." sqref="J41">
      <formula1>0</formula1>
    </dataValidation>
    <dataValidation type="custom" showErrorMessage="1" errorTitle="Invalid Assumption" error="Assumption must be a number." sqref="J42">
      <formula1>NOT(ISERROR(J42/1))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9" tooltip="Go to Previous Sheet" display="HL_Sheet_Main_9"/>
    <hyperlink ref="C4" location="HL_Sheet_Main_3" tooltip="Go to Next Sheet" display="HL_Sheet_Main_3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170</v>
      </c>
    </row>
    <row r="10" spans="3:7" ht="16.5">
      <c r="C10" s="9" t="s">
        <v>132</v>
      </c>
    </row>
    <row r="11" spans="3:7" ht="15">
      <c r="C11" s="4" t="str">
        <f>Model_Name</f>
        <v>SMA 4. Formats &amp; Styles - Practical Exercise</v>
      </c>
    </row>
    <row r="12" spans="3:7">
      <c r="C12" s="125" t="s">
        <v>1</v>
      </c>
      <c r="D12" s="125"/>
      <c r="E12" s="125"/>
      <c r="F12" s="125"/>
      <c r="G12" s="125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173</v>
      </c>
    </row>
    <row r="19" spans="3:3">
      <c r="C19" s="3"/>
    </row>
    <row r="20" spans="3:3">
      <c r="C20" s="3"/>
    </row>
  </sheetData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_4" tooltip="Go to Next Sheet" display="HL_Sheet_Main_4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autoPageBreaks="0"/>
  </sheetPr>
  <dimension ref="A1:I40"/>
  <sheetViews>
    <sheetView showGridLines="0" zoomScaleNormal="100" workbookViewId="0">
      <pane xSplit="1" ySplit="4" topLeftCell="B5" activePane="bottomRight" state="frozen"/>
      <selection activeCell="Q17" sqref="Q17"/>
      <selection pane="topRight" activeCell="Q17" sqref="Q17"/>
      <selection pane="bottomLeft" activeCell="Q17" sqref="Q17"/>
      <selection pane="bottomRight"/>
    </sheetView>
  </sheetViews>
  <sheetFormatPr defaultColWidth="11.83203125" defaultRowHeight="10.5"/>
  <cols>
    <col min="1" max="5" width="3.83203125" customWidth="1"/>
  </cols>
  <sheetData>
    <row r="1" spans="1:9" ht="18">
      <c r="B1" s="1" t="s">
        <v>174</v>
      </c>
    </row>
    <row r="2" spans="1:9" ht="15">
      <c r="B2" s="4" t="str">
        <f>Model_Name</f>
        <v>SMA 4. Formats &amp; Styles - Practical Exercise</v>
      </c>
    </row>
    <row r="3" spans="1:9">
      <c r="B3" s="125" t="s">
        <v>1</v>
      </c>
      <c r="C3" s="125"/>
      <c r="D3" s="125"/>
      <c r="E3" s="125"/>
      <c r="F3" s="125"/>
    </row>
    <row r="4" spans="1:9" ht="12.75">
      <c r="A4" s="5" t="s">
        <v>4</v>
      </c>
      <c r="B4" s="7" t="s">
        <v>10</v>
      </c>
      <c r="C4" s="8" t="s">
        <v>11</v>
      </c>
      <c r="F4" s="17"/>
    </row>
    <row r="7" spans="1:9" s="59" customFormat="1" ht="12.75">
      <c r="B7" s="100" t="s">
        <v>222</v>
      </c>
      <c r="C7" s="84"/>
      <c r="D7" s="84"/>
      <c r="E7" s="84"/>
      <c r="F7" s="84"/>
      <c r="G7" s="84"/>
      <c r="H7" s="84"/>
      <c r="I7" s="101" t="s">
        <v>155</v>
      </c>
    </row>
    <row r="8" spans="1:9" s="59" customFormat="1">
      <c r="I8" s="62"/>
    </row>
    <row r="9" spans="1:9" s="59" customFormat="1">
      <c r="B9" s="59" t="s">
        <v>141</v>
      </c>
      <c r="I9" s="63" t="s">
        <v>161</v>
      </c>
    </row>
    <row r="10" spans="1:9" s="59" customFormat="1"/>
    <row r="11" spans="1:9" s="59" customFormat="1">
      <c r="C11" s="59" t="s">
        <v>142</v>
      </c>
      <c r="I11" s="63" t="s">
        <v>162</v>
      </c>
    </row>
    <row r="12" spans="1:9" s="59" customFormat="1"/>
    <row r="13" spans="1:9" s="59" customFormat="1">
      <c r="D13" s="59" t="s">
        <v>143</v>
      </c>
      <c r="I13" s="63" t="s">
        <v>163</v>
      </c>
    </row>
    <row r="14" spans="1:9" s="59" customFormat="1"/>
    <row r="15" spans="1:9" s="59" customFormat="1">
      <c r="E15" s="59" t="s">
        <v>144</v>
      </c>
      <c r="I15" s="63" t="s">
        <v>164</v>
      </c>
    </row>
    <row r="16" spans="1:9" s="59" customFormat="1"/>
    <row r="17" spans="2:9" s="59" customFormat="1"/>
    <row r="18" spans="2:9" s="59" customFormat="1">
      <c r="B18" s="59" t="str">
        <f>B9</f>
        <v>Heading Level 1</v>
      </c>
      <c r="I18" s="99" t="str">
        <f>I9</f>
        <v>Alt + S + H + 1</v>
      </c>
    </row>
    <row r="19" spans="2:9" s="59" customFormat="1"/>
    <row r="20" spans="2:9" s="59" customFormat="1">
      <c r="C20" s="59" t="str">
        <f>C11</f>
        <v>Heading Level 2</v>
      </c>
      <c r="I20" s="99" t="str">
        <f>I11</f>
        <v>Alt + S + H + 2</v>
      </c>
    </row>
    <row r="21" spans="2:9" s="59" customFormat="1"/>
    <row r="22" spans="2:9" s="59" customFormat="1">
      <c r="D22" s="59" t="str">
        <f>D13</f>
        <v>Heading Level 3</v>
      </c>
      <c r="I22" s="99" t="str">
        <f>I13</f>
        <v>Alt + S + H + 3</v>
      </c>
    </row>
    <row r="23" spans="2:9" s="59" customFormat="1"/>
    <row r="24" spans="2:9" s="59" customFormat="1">
      <c r="E24" s="59" t="str">
        <f>E15</f>
        <v>Heading Level 4</v>
      </c>
      <c r="I24" s="99" t="str">
        <f>I15</f>
        <v>Alt + S + H + 4</v>
      </c>
    </row>
    <row r="25" spans="2:9" s="59" customFormat="1"/>
    <row r="26" spans="2:9" s="59" customFormat="1"/>
    <row r="27" spans="2:9" s="59" customFormat="1">
      <c r="B27" s="59" t="str">
        <f>B9&amp;" (Mixed)"</f>
        <v>Heading Level 1 (Mixed)</v>
      </c>
      <c r="I27" s="99" t="str">
        <f>I9</f>
        <v>Alt + S + H + 1</v>
      </c>
    </row>
    <row r="28" spans="2:9" s="59" customFormat="1"/>
    <row r="29" spans="2:9" s="59" customFormat="1">
      <c r="C29" s="59" t="str">
        <f>C11&amp;" (Mixed)"</f>
        <v>Heading Level 2 (Mixed)</v>
      </c>
      <c r="I29" s="99" t="str">
        <f>I11</f>
        <v>Alt + S + H + 2</v>
      </c>
    </row>
    <row r="30" spans="2:9" s="59" customFormat="1"/>
    <row r="31" spans="2:9" s="59" customFormat="1">
      <c r="D31" s="59" t="str">
        <f>D13&amp;" (Mixed)"</f>
        <v>Heading Level 3 (Mixed)</v>
      </c>
      <c r="I31" s="99" t="str">
        <f>I13</f>
        <v>Alt + S + H + 3</v>
      </c>
    </row>
    <row r="32" spans="2:9" s="59" customFormat="1"/>
    <row r="33" spans="3:9" s="59" customFormat="1">
      <c r="E33" s="59" t="str">
        <f>E15&amp;" (Mixed)"</f>
        <v>Heading Level 4 (Mixed)</v>
      </c>
      <c r="I33" s="99" t="str">
        <f>I15</f>
        <v>Alt + S + H + 4</v>
      </c>
    </row>
    <row r="34" spans="3:9" s="59" customFormat="1"/>
    <row r="35" spans="3:9" s="59" customFormat="1"/>
    <row r="36" spans="3:9" s="59" customFormat="1">
      <c r="C36" s="64" t="s">
        <v>165</v>
      </c>
    </row>
    <row r="37" spans="3:9" s="59" customFormat="1">
      <c r="C37" s="65">
        <v>1</v>
      </c>
      <c r="D37" s="66" t="s">
        <v>166</v>
      </c>
    </row>
    <row r="38" spans="3:9" s="59" customFormat="1"/>
    <row r="39" spans="3:9" s="59" customFormat="1">
      <c r="C39" s="64" t="s">
        <v>115</v>
      </c>
    </row>
    <row r="40" spans="3:9" s="59" customFormat="1">
      <c r="C40" s="65">
        <v>1</v>
      </c>
      <c r="D40" s="66" t="s">
        <v>145</v>
      </c>
    </row>
  </sheetData>
  <mergeCells count="1">
    <mergeCell ref="B3:F3"/>
  </mergeCells>
  <hyperlinks>
    <hyperlink ref="B3" location="HL_Home" tooltip="Go to Table of Contents" display="HL_Home"/>
    <hyperlink ref="A4" location="$B$5" tooltip="Go to Top of Sheet" display="$B$5"/>
    <hyperlink ref="B4" location="HL_Sheet_Main_3" tooltip="Go to Previous Sheet" display="HL_Sheet_Main_3"/>
    <hyperlink ref="C4" location="HL_Sheet_Main_15" tooltip="Go to Next Sheet" display="HL_Sheet_Main_15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pageSetUpPr autoPageBreaks="0"/>
  </sheetPr>
  <dimension ref="A1:N35"/>
  <sheetViews>
    <sheetView showGridLines="0" zoomScaleNormal="100" workbookViewId="0">
      <pane xSplit="1" ySplit="4" topLeftCell="B5" activePane="bottomRight" state="frozen"/>
      <selection activeCell="Q17" sqref="Q17"/>
      <selection pane="topRight" activeCell="Q17" sqref="Q17"/>
      <selection pane="bottomLeft" activeCell="Q17" sqref="Q17"/>
      <selection pane="bottomRight"/>
    </sheetView>
  </sheetViews>
  <sheetFormatPr defaultColWidth="11.83203125" defaultRowHeight="10.5"/>
  <cols>
    <col min="1" max="5" width="3.83203125" style="10" customWidth="1"/>
    <col min="6" max="16384" width="11.83203125" style="10"/>
  </cols>
  <sheetData>
    <row r="1" spans="1:12" ht="18">
      <c r="B1" s="12" t="s">
        <v>169</v>
      </c>
    </row>
    <row r="2" spans="1:12" ht="15">
      <c r="B2" s="11" t="str">
        <f>Model_Name</f>
        <v>SMA 4. Formats &amp; Styles - Practical Exercise</v>
      </c>
    </row>
    <row r="3" spans="1:12">
      <c r="B3" s="144" t="s">
        <v>1</v>
      </c>
      <c r="C3" s="144"/>
      <c r="D3" s="144"/>
      <c r="E3" s="144"/>
      <c r="F3" s="144"/>
    </row>
    <row r="4" spans="1:12" ht="12.75">
      <c r="A4" s="13" t="s">
        <v>4</v>
      </c>
      <c r="B4" s="14" t="s">
        <v>10</v>
      </c>
      <c r="C4" s="15" t="s">
        <v>11</v>
      </c>
      <c r="D4" s="46"/>
      <c r="E4" s="46"/>
      <c r="F4" s="47"/>
    </row>
    <row r="7" spans="1:12" ht="12.75">
      <c r="B7" s="48" t="s">
        <v>168</v>
      </c>
    </row>
    <row r="9" spans="1:12">
      <c r="C9" s="82" t="s">
        <v>146</v>
      </c>
      <c r="D9" s="33"/>
      <c r="E9" s="33"/>
      <c r="F9" s="33"/>
      <c r="G9" s="33"/>
      <c r="H9" s="58" t="s">
        <v>147</v>
      </c>
      <c r="I9" s="33"/>
      <c r="J9" s="58" t="s">
        <v>155</v>
      </c>
      <c r="K9" s="33"/>
      <c r="L9" s="58" t="s">
        <v>167</v>
      </c>
    </row>
    <row r="10" spans="1:12" ht="6" customHeight="1"/>
    <row r="11" spans="1:12">
      <c r="C11" s="49" t="s">
        <v>149</v>
      </c>
      <c r="H11" s="50" t="s">
        <v>153</v>
      </c>
      <c r="J11" s="56" t="s">
        <v>156</v>
      </c>
      <c r="L11" s="10" t="s">
        <v>153</v>
      </c>
    </row>
    <row r="12" spans="1:12" ht="6" customHeight="1"/>
    <row r="13" spans="1:12">
      <c r="C13" s="49" t="s">
        <v>148</v>
      </c>
      <c r="H13" s="51">
        <v>1</v>
      </c>
      <c r="J13" s="56" t="s">
        <v>157</v>
      </c>
      <c r="L13" s="10">
        <v>1</v>
      </c>
    </row>
    <row r="14" spans="1:12" ht="6" customHeight="1"/>
    <row r="15" spans="1:12">
      <c r="C15" s="49" t="s">
        <v>150</v>
      </c>
      <c r="D15" s="55"/>
      <c r="H15" s="52">
        <v>0.01</v>
      </c>
      <c r="J15" s="56" t="s">
        <v>158</v>
      </c>
      <c r="L15" s="10">
        <v>0.01</v>
      </c>
    </row>
    <row r="16" spans="1:12" ht="6" customHeight="1"/>
    <row r="17" spans="3:12">
      <c r="C17" s="49" t="s">
        <v>151</v>
      </c>
      <c r="H17" s="53">
        <v>1</v>
      </c>
      <c r="J17" s="56" t="s">
        <v>159</v>
      </c>
      <c r="L17" s="10">
        <v>1</v>
      </c>
    </row>
    <row r="18" spans="3:12" ht="6" customHeight="1"/>
    <row r="19" spans="3:12">
      <c r="C19" s="49" t="s">
        <v>152</v>
      </c>
      <c r="H19" s="54">
        <v>1</v>
      </c>
      <c r="J19" s="56" t="s">
        <v>160</v>
      </c>
      <c r="L19" s="10">
        <v>1</v>
      </c>
    </row>
    <row r="20" spans="3:12" ht="6" customHeight="1"/>
    <row r="21" spans="3:12">
      <c r="C21" s="49" t="s">
        <v>176</v>
      </c>
      <c r="H21" s="67">
        <v>2010</v>
      </c>
      <c r="J21" s="56" t="s">
        <v>177</v>
      </c>
      <c r="L21" s="10">
        <v>2010</v>
      </c>
    </row>
    <row r="22" spans="3:12" ht="6" customHeight="1"/>
    <row r="23" spans="3:12">
      <c r="C23" s="49" t="s">
        <v>175</v>
      </c>
      <c r="H23" s="68">
        <v>40179</v>
      </c>
      <c r="J23" s="56" t="s">
        <v>178</v>
      </c>
      <c r="L23" s="10">
        <v>40179</v>
      </c>
    </row>
    <row r="24" spans="3:12" ht="6" customHeight="1"/>
    <row r="25" spans="3:12">
      <c r="C25" s="49" t="s">
        <v>154</v>
      </c>
      <c r="H25" s="55">
        <v>1</v>
      </c>
      <c r="J25" s="56" t="s">
        <v>225</v>
      </c>
      <c r="L25" s="10">
        <v>1</v>
      </c>
    </row>
    <row r="28" spans="3:12">
      <c r="C28" s="26" t="s">
        <v>165</v>
      </c>
    </row>
    <row r="29" spans="3:12">
      <c r="C29" s="57">
        <v>1</v>
      </c>
      <c r="D29" s="25" t="s">
        <v>229</v>
      </c>
    </row>
    <row r="30" spans="3:12">
      <c r="C30" s="57">
        <v>2</v>
      </c>
      <c r="D30" s="25" t="s">
        <v>226</v>
      </c>
    </row>
    <row r="32" spans="3:12">
      <c r="C32" s="26" t="s">
        <v>115</v>
      </c>
    </row>
    <row r="33" spans="3:14">
      <c r="C33" s="57">
        <v>1</v>
      </c>
      <c r="D33" s="25" t="s">
        <v>184</v>
      </c>
    </row>
    <row r="34" spans="3:14">
      <c r="C34" s="57">
        <v>2</v>
      </c>
      <c r="D34" s="148" t="s">
        <v>232</v>
      </c>
      <c r="E34" s="148"/>
      <c r="F34" s="148"/>
      <c r="G34" s="148"/>
      <c r="H34" s="148"/>
      <c r="I34" s="148"/>
      <c r="J34" s="148"/>
      <c r="K34" s="148"/>
      <c r="L34" s="148"/>
      <c r="M34" s="148"/>
      <c r="N34" s="148"/>
    </row>
    <row r="35" spans="3:14"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</row>
  </sheetData>
  <mergeCells count="2">
    <mergeCell ref="B3:F3"/>
    <mergeCell ref="D34:N35"/>
  </mergeCells>
  <hyperlinks>
    <hyperlink ref="B3" location="HL_Home" tooltip="Go to Table of Contents" display="HL_Home"/>
    <hyperlink ref="A4" location="$B$5" tooltip="Go to Top of Sheet" display="$B$5"/>
    <hyperlink ref="B4" location="HL_Sheet_Main_4" tooltip="Go to Previous Sheet" display="HL_Sheet_Main_4"/>
    <hyperlink ref="C4" location="HL_Sheet_Main_5" tooltip="Go to Next Sheet" display="HL_Sheet_Main_5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autoPageBreaks="0"/>
  </sheetPr>
  <dimension ref="A1:L42"/>
  <sheetViews>
    <sheetView showGridLines="0" zoomScaleNormal="100" workbookViewId="0">
      <pane xSplit="1" ySplit="4" topLeftCell="B5" activePane="bottomRight" state="frozen"/>
      <selection activeCell="Q17" sqref="Q17"/>
      <selection pane="topRight" activeCell="Q17" sqref="Q17"/>
      <selection pane="bottomLeft" activeCell="Q17" sqref="Q17"/>
      <selection pane="bottomRight"/>
    </sheetView>
  </sheetViews>
  <sheetFormatPr defaultColWidth="11.83203125" defaultRowHeight="10.5"/>
  <cols>
    <col min="1" max="5" width="3.83203125" customWidth="1"/>
    <col min="8" max="8" width="20.83203125" customWidth="1"/>
    <col min="12" max="12" width="20.83203125" customWidth="1"/>
  </cols>
  <sheetData>
    <row r="1" spans="1:12" ht="18">
      <c r="B1" s="1" t="s">
        <v>179</v>
      </c>
    </row>
    <row r="2" spans="1:12" ht="15">
      <c r="B2" s="4" t="str">
        <f>Model_Name</f>
        <v>SMA 4. Formats &amp; Styles - Practical Exercise</v>
      </c>
    </row>
    <row r="3" spans="1:12">
      <c r="B3" s="125" t="s">
        <v>1</v>
      </c>
      <c r="C3" s="125"/>
      <c r="D3" s="125"/>
      <c r="E3" s="125"/>
      <c r="F3" s="125"/>
    </row>
    <row r="4" spans="1:12" ht="12.75">
      <c r="A4" s="5" t="s">
        <v>4</v>
      </c>
      <c r="B4" s="7" t="s">
        <v>10</v>
      </c>
      <c r="C4" s="8" t="s">
        <v>11</v>
      </c>
      <c r="F4" s="17"/>
    </row>
    <row r="7" spans="1:12" s="59" customFormat="1" ht="12.75">
      <c r="B7" s="60" t="s">
        <v>168</v>
      </c>
    </row>
    <row r="8" spans="1:12" s="59" customFormat="1"/>
    <row r="9" spans="1:12" s="59" customFormat="1">
      <c r="C9" s="83" t="s">
        <v>146</v>
      </c>
      <c r="D9" s="84"/>
      <c r="E9" s="84"/>
      <c r="F9" s="84"/>
      <c r="G9" s="84"/>
      <c r="H9" s="85" t="s">
        <v>147</v>
      </c>
      <c r="I9" s="84"/>
      <c r="J9" s="85" t="s">
        <v>155</v>
      </c>
      <c r="K9" s="84"/>
      <c r="L9" s="85" t="s">
        <v>167</v>
      </c>
    </row>
    <row r="10" spans="1:12" s="59" customFormat="1" ht="6" customHeight="1"/>
    <row r="11" spans="1:12" s="59" customFormat="1" ht="18">
      <c r="C11" s="61" t="s">
        <v>192</v>
      </c>
      <c r="H11" s="78" t="s">
        <v>192</v>
      </c>
      <c r="J11" s="63" t="s">
        <v>196</v>
      </c>
      <c r="L11" s="59" t="s">
        <v>192</v>
      </c>
    </row>
    <row r="12" spans="1:12" s="59" customFormat="1" ht="6" customHeight="1"/>
    <row r="13" spans="1:12" s="59" customFormat="1" ht="16.5">
      <c r="C13" s="61" t="s">
        <v>193</v>
      </c>
      <c r="H13" s="76" t="s">
        <v>132</v>
      </c>
      <c r="J13" s="63" t="s">
        <v>195</v>
      </c>
      <c r="L13" s="59" t="s">
        <v>132</v>
      </c>
    </row>
    <row r="14" spans="1:12" s="59" customFormat="1" ht="6" customHeight="1"/>
    <row r="15" spans="1:12" s="59" customFormat="1" ht="15">
      <c r="C15" s="61" t="s">
        <v>194</v>
      </c>
      <c r="H15" s="77" t="s">
        <v>194</v>
      </c>
      <c r="J15" s="63" t="s">
        <v>197</v>
      </c>
      <c r="L15" s="59" t="s">
        <v>194</v>
      </c>
    </row>
    <row r="16" spans="1:12" s="59" customFormat="1" ht="6" customHeight="1"/>
    <row r="17" spans="3:12" s="59" customFormat="1">
      <c r="C17" s="61" t="s">
        <v>180</v>
      </c>
      <c r="H17" s="70">
        <v>1</v>
      </c>
      <c r="J17" s="63" t="s">
        <v>186</v>
      </c>
      <c r="L17" s="59">
        <v>1</v>
      </c>
    </row>
    <row r="18" spans="3:12" s="59" customFormat="1" ht="6" customHeight="1"/>
    <row r="19" spans="3:12" s="59" customFormat="1">
      <c r="C19" s="61" t="s">
        <v>181</v>
      </c>
      <c r="D19" s="69"/>
      <c r="H19" s="71">
        <v>0.01</v>
      </c>
      <c r="J19" s="63" t="s">
        <v>187</v>
      </c>
      <c r="L19" s="59">
        <v>0.01</v>
      </c>
    </row>
    <row r="20" spans="3:12" s="59" customFormat="1" ht="6" customHeight="1"/>
    <row r="21" spans="3:12" s="59" customFormat="1">
      <c r="C21" s="61" t="s">
        <v>182</v>
      </c>
      <c r="H21" s="72">
        <v>1</v>
      </c>
      <c r="J21" s="63" t="s">
        <v>188</v>
      </c>
      <c r="L21" s="59">
        <v>1</v>
      </c>
    </row>
    <row r="22" spans="3:12" s="59" customFormat="1" ht="6" customHeight="1"/>
    <row r="23" spans="3:12" s="59" customFormat="1">
      <c r="C23" s="61" t="s">
        <v>47</v>
      </c>
      <c r="H23" s="73">
        <v>1</v>
      </c>
      <c r="J23" s="63" t="s">
        <v>189</v>
      </c>
      <c r="L23" s="59">
        <v>1</v>
      </c>
    </row>
    <row r="24" spans="3:12" s="59" customFormat="1" ht="6" customHeight="1"/>
    <row r="25" spans="3:12" s="59" customFormat="1">
      <c r="C25" s="61" t="s">
        <v>63</v>
      </c>
      <c r="H25" s="74">
        <v>2010</v>
      </c>
      <c r="J25" s="63" t="s">
        <v>190</v>
      </c>
      <c r="L25" s="59">
        <v>2010</v>
      </c>
    </row>
    <row r="26" spans="3:12" s="59" customFormat="1" ht="6" customHeight="1"/>
    <row r="27" spans="3:12" s="59" customFormat="1">
      <c r="C27" s="61" t="s">
        <v>183</v>
      </c>
      <c r="H27" s="75">
        <v>40179</v>
      </c>
      <c r="J27" s="63" t="s">
        <v>191</v>
      </c>
      <c r="L27" s="59">
        <v>40179</v>
      </c>
    </row>
    <row r="28" spans="3:12" s="59" customFormat="1" ht="6" customHeight="1"/>
    <row r="29" spans="3:12" s="59" customFormat="1">
      <c r="C29" s="61" t="s">
        <v>199</v>
      </c>
      <c r="H29" s="79" t="s">
        <v>199</v>
      </c>
      <c r="J29" s="63" t="s">
        <v>202</v>
      </c>
      <c r="L29" s="59" t="s">
        <v>199</v>
      </c>
    </row>
    <row r="30" spans="3:12" s="59" customFormat="1" ht="6" customHeight="1"/>
    <row r="31" spans="3:12" s="59" customFormat="1">
      <c r="C31" s="61" t="s">
        <v>201</v>
      </c>
      <c r="H31" s="80">
        <v>1</v>
      </c>
      <c r="J31" s="63" t="s">
        <v>203</v>
      </c>
      <c r="L31" s="59">
        <v>1</v>
      </c>
    </row>
    <row r="32" spans="3:12" s="59" customFormat="1" ht="6" customHeight="1"/>
    <row r="33" spans="3:12" s="59" customFormat="1">
      <c r="C33" s="61" t="s">
        <v>200</v>
      </c>
      <c r="H33" s="81" t="s">
        <v>200</v>
      </c>
      <c r="J33" s="63" t="s">
        <v>204</v>
      </c>
      <c r="L33" s="59" t="s">
        <v>200</v>
      </c>
    </row>
    <row r="34" spans="3:12" s="59" customFormat="1"/>
    <row r="35" spans="3:12" s="59" customFormat="1"/>
    <row r="36" spans="3:12" s="59" customFormat="1">
      <c r="C36" s="64" t="s">
        <v>165</v>
      </c>
    </row>
    <row r="37" spans="3:12" s="59" customFormat="1">
      <c r="C37" s="65">
        <v>1</v>
      </c>
      <c r="D37" s="66" t="s">
        <v>230</v>
      </c>
    </row>
    <row r="38" spans="3:12" s="59" customFormat="1"/>
    <row r="39" spans="3:12" s="59" customFormat="1">
      <c r="C39" s="64" t="s">
        <v>115</v>
      </c>
    </row>
    <row r="40" spans="3:12" s="59" customFormat="1">
      <c r="C40" s="65">
        <v>1</v>
      </c>
      <c r="D40" s="66" t="s">
        <v>198</v>
      </c>
    </row>
    <row r="41" spans="3:12" s="59" customFormat="1">
      <c r="C41" s="65">
        <v>2</v>
      </c>
      <c r="D41" s="66" t="s">
        <v>185</v>
      </c>
    </row>
    <row r="42" spans="3:12">
      <c r="C42" s="65">
        <v>3</v>
      </c>
      <c r="D42" s="66" t="s">
        <v>205</v>
      </c>
    </row>
  </sheetData>
  <mergeCells count="1">
    <mergeCell ref="B3:F3"/>
  </mergeCells>
  <hyperlinks>
    <hyperlink ref="B3" location="HL_Home" tooltip="Go to Table of Contents" display="HL_Home"/>
    <hyperlink ref="A4" location="$B$5" tooltip="Go to Top of Sheet" display="$B$5"/>
    <hyperlink ref="B4" location="HL_Sheet_Main_15" tooltip="Go to Previous Sheet" display="HL_Sheet_Main_15"/>
    <hyperlink ref="C4" location="HL_Sheet_Main_11" tooltip="Go to Next Sheet" display="HL_Sheet_Main_11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autoPageBreaks="0"/>
  </sheetPr>
  <dimension ref="A1:N123"/>
  <sheetViews>
    <sheetView showGridLines="0" zoomScaleNormal="100" workbookViewId="0">
      <pane xSplit="1" ySplit="13" topLeftCell="B14" activePane="bottomRight" state="frozen"/>
      <selection activeCell="Q17" sqref="Q17"/>
      <selection pane="topRight" activeCell="Q17" sqref="Q17"/>
      <selection pane="bottomLeft" activeCell="Q17" sqref="Q17"/>
      <selection pane="bottomRight"/>
    </sheetView>
  </sheetViews>
  <sheetFormatPr defaultColWidth="11.83203125" defaultRowHeight="10.5" outlineLevelRow="2"/>
  <cols>
    <col min="1" max="5" width="3.83203125" customWidth="1"/>
    <col min="8" max="9" width="15.83203125" customWidth="1"/>
    <col min="10" max="14" width="12" bestFit="1" customWidth="1"/>
  </cols>
  <sheetData>
    <row r="1" spans="1:14" ht="18">
      <c r="B1" s="1" t="s">
        <v>207</v>
      </c>
    </row>
    <row r="2" spans="1:14" ht="15">
      <c r="B2" s="4" t="str">
        <f>Model_Name</f>
        <v>SMA 4. Formats &amp; Styles - Practical Exercise</v>
      </c>
    </row>
    <row r="3" spans="1:14">
      <c r="B3" s="125" t="s">
        <v>1</v>
      </c>
      <c r="C3" s="125"/>
      <c r="D3" s="125"/>
      <c r="E3" s="125"/>
      <c r="F3" s="125"/>
    </row>
    <row r="4" spans="1:14" ht="12.75">
      <c r="A4" s="5" t="s">
        <v>4</v>
      </c>
      <c r="B4" s="7" t="s">
        <v>10</v>
      </c>
      <c r="C4" s="8" t="s">
        <v>11</v>
      </c>
      <c r="F4" s="17"/>
    </row>
    <row r="6" spans="1:14">
      <c r="B6" s="34" t="str">
        <f>IF(TS_Pers_In_Yr=1,"",TS_Per_Type_Name&amp;" Ending")</f>
        <v/>
      </c>
      <c r="J6" s="35" t="str">
        <f>IF(TS_Pers_In_Yr=1,"",LEFT(INDEX(LU_Mth_Names,MONTH(J9)),3)&amp;"-"&amp;RIGHT(YEAR(J9),2))&amp;" "</f>
        <v xml:space="preserve"> </v>
      </c>
      <c r="K6" s="35" t="str">
        <f>IF(TS_Pers_In_Yr=1,"",LEFT(INDEX(LU_Mth_Names,MONTH(K9)),3)&amp;"-"&amp;RIGHT(YEAR(K9),2))&amp;" "</f>
        <v xml:space="preserve"> </v>
      </c>
      <c r="L6" s="35" t="str">
        <f>IF(TS_Pers_In_Yr=1,"",LEFT(INDEX(LU_Mth_Names,MONTH(L9)),3)&amp;"-"&amp;RIGHT(YEAR(L9),2))&amp;" "</f>
        <v xml:space="preserve"> </v>
      </c>
      <c r="M6" s="35" t="str">
        <f>IF(TS_Pers_In_Yr=1,"",LEFT(INDEX(LU_Mth_Names,MONTH(M9)),3)&amp;"-"&amp;RIGHT(YEAR(M9),2))&amp;" "</f>
        <v xml:space="preserve"> </v>
      </c>
      <c r="N6" s="35" t="str">
        <f>IF(TS_Pers_In_Yr=1,"",LEFT(INDEX(LU_Mth_Names,MONTH(N9)),3)&amp;"-"&amp;RIGHT(YEAR(N9),2))&amp;" "</f>
        <v xml:space="preserve"> </v>
      </c>
    </row>
    <row r="7" spans="1:14">
      <c r="B7" s="40" t="str">
        <f>IF(TS_Pers_In_Yr=1,Yr_Name&amp;" Ending "&amp;DAY(TS_Per_1_End_Date)&amp;" "&amp;INDEX(LU_Mth_Names,DD_TS_Fin_YE_Mth),TS_Per_Type_Name)</f>
        <v>Year Ending 31 December</v>
      </c>
      <c r="C7" s="31"/>
      <c r="D7" s="31"/>
      <c r="E7" s="31"/>
      <c r="F7" s="31"/>
      <c r="G7" s="31"/>
      <c r="H7" s="31"/>
      <c r="I7" s="31"/>
      <c r="J7" s="41" t="str">
        <f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41" t="str">
        <f>IF(TS_Pers_In_Yr=1,K10&amp;" ",K11)&amp;IF(CB_TS_Show_Hist_Fcast_Pers,IF(K12&lt;=TS_Actual_Pers,TS_Actual_Per_Title,
IF(K12&lt;=TS_Actual_Pers+TS_Budget_Pers,TS_Budget_Per_Title,TS_Fcast_Per_Title))&amp;" ","")</f>
        <v xml:space="preserve">2011 (A) </v>
      </c>
      <c r="L7" s="41" t="str">
        <f>IF(TS_Pers_In_Yr=1,L10&amp;" ",L11)&amp;IF(CB_TS_Show_Hist_Fcast_Pers,IF(L12&lt;=TS_Actual_Pers,TS_Actual_Per_Title,
IF(L12&lt;=TS_Actual_Pers+TS_Budget_Pers,TS_Budget_Per_Title,TS_Fcast_Per_Title))&amp;" ","")</f>
        <v xml:space="preserve">2012 (A) </v>
      </c>
      <c r="M7" s="41" t="str">
        <f>IF(TS_Pers_In_Yr=1,M10&amp;" ",M11)&amp;IF(CB_TS_Show_Hist_Fcast_Pers,IF(M12&lt;=TS_Actual_Pers,TS_Actual_Per_Title,
IF(M12&lt;=TS_Actual_Pers+TS_Budget_Pers,TS_Budget_Per_Title,TS_Fcast_Per_Title))&amp;" ","")</f>
        <v xml:space="preserve">2013 (F) </v>
      </c>
      <c r="N7" s="41" t="str">
        <f>IF(TS_Pers_In_Yr=1,N10&amp;" ",N11)&amp;IF(CB_TS_Show_Hist_Fcast_Pers,IF(N12&lt;=TS_Actual_Pers,TS_Actual_Per_Title,
IF(N12&lt;=TS_Actual_Pers+TS_Budget_Pers,TS_Budget_Per_Title,TS_Fcast_Per_Title))&amp;" ","")</f>
        <v xml:space="preserve">2014 (F) </v>
      </c>
    </row>
    <row r="8" spans="1:14" hidden="1" outlineLevel="2">
      <c r="B8" s="3" t="s">
        <v>126</v>
      </c>
      <c r="J8" s="36">
        <f>IF(J12=1,TS_Start_Date,I9+1)</f>
        <v>40179</v>
      </c>
      <c r="K8" s="36">
        <f>IF(K12=1,TS_Start_Date,J9+1)</f>
        <v>40544</v>
      </c>
      <c r="L8" s="36">
        <f>IF(L12=1,TS_Start_Date,K9+1)</f>
        <v>40909</v>
      </c>
      <c r="M8" s="36">
        <f>IF(M12=1,TS_Start_Date,L9+1)</f>
        <v>41275</v>
      </c>
      <c r="N8" s="36">
        <f>IF(N12=1,TS_Start_Date,M9+1)</f>
        <v>41640</v>
      </c>
    </row>
    <row r="9" spans="1:14" hidden="1" outlineLevel="2">
      <c r="B9" s="3" t="s">
        <v>127</v>
      </c>
      <c r="J9" s="36">
        <f>IF(J12=1,TS_Per_1_End_Date,
IF(TS_Mth_End,EOMONTH(EDATE(TS_Per_1_FY_Start_Date,(TS_Per_1_Number+J12-1)*TS_Mths_In_Per-1),0),
EDATE(TS_Per_1_FY_Start_Date,(TS_Per_1_Number+J12-1)*TS_Mths_In_Per)-1))</f>
        <v>40543</v>
      </c>
      <c r="K9" s="36">
        <f>IF(K12=1,TS_Per_1_End_Date,
IF(TS_Mth_End,EOMONTH(EDATE(TS_Per_1_FY_Start_Date,(TS_Per_1_Number+K12-1)*TS_Mths_In_Per-1),0),
EDATE(TS_Per_1_FY_Start_Date,(TS_Per_1_Number+K12-1)*TS_Mths_In_Per)-1))</f>
        <v>40908</v>
      </c>
      <c r="L9" s="36">
        <f>IF(L12=1,TS_Per_1_End_Date,
IF(TS_Mth_End,EOMONTH(EDATE(TS_Per_1_FY_Start_Date,(TS_Per_1_Number+L12-1)*TS_Mths_In_Per-1),0),
EDATE(TS_Per_1_FY_Start_Date,(TS_Per_1_Number+L12-1)*TS_Mths_In_Per)-1))</f>
        <v>41274</v>
      </c>
      <c r="M9" s="36">
        <f>IF(M12=1,TS_Per_1_End_Date,
IF(TS_Mth_End,EOMONTH(EDATE(TS_Per_1_FY_Start_Date,(TS_Per_1_Number+M12-1)*TS_Mths_In_Per-1),0),
EDATE(TS_Per_1_FY_Start_Date,(TS_Per_1_Number+M12-1)*TS_Mths_In_Per)-1))</f>
        <v>41639</v>
      </c>
      <c r="N9" s="36">
        <f>IF(N12=1,TS_Per_1_End_Date,
IF(TS_Mth_End,EOMONTH(EDATE(TS_Per_1_FY_Start_Date,(TS_Per_1_Number+N12-1)*TS_Mths_In_Per-1),0),
EDATE(TS_Per_1_FY_Start_Date,(TS_Per_1_Number+N12-1)*TS_Mths_In_Per)-1))</f>
        <v>42004</v>
      </c>
    </row>
    <row r="10" spans="1:14" hidden="1" outlineLevel="2">
      <c r="B10" s="3" t="s">
        <v>128</v>
      </c>
      <c r="J10" s="37">
        <f>YEAR(TS_Per_1_FY_End_Date)+INT((TS_Per_1_Number+J12-2)/TS_Pers_In_Yr)</f>
        <v>2010</v>
      </c>
      <c r="K10" s="37">
        <f>YEAR(TS_Per_1_FY_End_Date)+INT((TS_Per_1_Number+K12-2)/TS_Pers_In_Yr)</f>
        <v>2011</v>
      </c>
      <c r="L10" s="37">
        <f>YEAR(TS_Per_1_FY_End_Date)+INT((TS_Per_1_Number+L12-2)/TS_Pers_In_Yr)</f>
        <v>2012</v>
      </c>
      <c r="M10" s="37">
        <f>YEAR(TS_Per_1_FY_End_Date)+INT((TS_Per_1_Number+M12-2)/TS_Pers_In_Yr)</f>
        <v>2013</v>
      </c>
      <c r="N10" s="37">
        <f>YEAR(TS_Per_1_FY_End_Date)+INT((TS_Per_1_Number+N12-2)/TS_Pers_In_Yr)</f>
        <v>2014</v>
      </c>
    </row>
    <row r="11" spans="1:14" hidden="1" outlineLevel="2">
      <c r="B11" s="3" t="s">
        <v>129</v>
      </c>
      <c r="J11" s="38" t="str">
        <f>IF(TS_Pers_In_Yr=1,Yr_Name,TS_Per_Type_Prefix&amp;IF(MOD(TS_Per_1_Number+J12-1,TS_Pers_In_Yr)=0,TS_Pers_In_Yr,MOD(TS_Per_1_Number+J12-1,TS_Pers_In_Yr)))&amp;" "</f>
        <v xml:space="preserve">Year </v>
      </c>
      <c r="K11" s="38" t="str">
        <f>IF(TS_Pers_In_Yr=1,Yr_Name,TS_Per_Type_Prefix&amp;IF(MOD(TS_Per_1_Number+K12-1,TS_Pers_In_Yr)=0,TS_Pers_In_Yr,MOD(TS_Per_1_Number+K12-1,TS_Pers_In_Yr)))&amp;" "</f>
        <v xml:space="preserve">Year </v>
      </c>
      <c r="L11" s="38" t="str">
        <f>IF(TS_Pers_In_Yr=1,Yr_Name,TS_Per_Type_Prefix&amp;IF(MOD(TS_Per_1_Number+L12-1,TS_Pers_In_Yr)=0,TS_Pers_In_Yr,MOD(TS_Per_1_Number+L12-1,TS_Pers_In_Yr)))&amp;" "</f>
        <v xml:space="preserve">Year </v>
      </c>
      <c r="M11" s="38" t="str">
        <f>IF(TS_Pers_In_Yr=1,Yr_Name,TS_Per_Type_Prefix&amp;IF(MOD(TS_Per_1_Number+M12-1,TS_Pers_In_Yr)=0,TS_Pers_In_Yr,MOD(TS_Per_1_Number+M12-1,TS_Pers_In_Yr)))&amp;" "</f>
        <v xml:space="preserve">Year </v>
      </c>
      <c r="N11" s="38" t="str">
        <f>IF(TS_Pers_In_Yr=1,Yr_Name,TS_Per_Type_Prefix&amp;IF(MOD(TS_Per_1_Number+N12-1,TS_Pers_In_Yr)=0,TS_Pers_In_Yr,MOD(TS_Per_1_Number+N12-1,TS_Pers_In_Yr)))&amp;" "</f>
        <v xml:space="preserve">Year </v>
      </c>
    </row>
    <row r="12" spans="1:14" hidden="1" outlineLevel="2">
      <c r="B12" s="3" t="s">
        <v>130</v>
      </c>
      <c r="J12" s="39">
        <f>COLUMN(J12)-COLUMN($J12)+1</f>
        <v>1</v>
      </c>
      <c r="K12" s="39">
        <f t="shared" ref="K12:N12" si="0">COLUMN(K12)-COLUMN($J12)+1</f>
        <v>2</v>
      </c>
      <c r="L12" s="39">
        <f t="shared" si="0"/>
        <v>3</v>
      </c>
      <c r="M12" s="39">
        <f t="shared" si="0"/>
        <v>4</v>
      </c>
      <c r="N12" s="39">
        <f t="shared" si="0"/>
        <v>5</v>
      </c>
    </row>
    <row r="13" spans="1:14" hidden="1" outlineLevel="2">
      <c r="B13" s="42" t="s">
        <v>131</v>
      </c>
      <c r="C13" s="31"/>
      <c r="D13" s="31"/>
      <c r="E13" s="31"/>
      <c r="F13" s="31"/>
      <c r="G13" s="31"/>
      <c r="H13" s="31"/>
      <c r="I13" s="31"/>
      <c r="J13" s="43" t="str">
        <f>J10&amp;"-"&amp;J11</f>
        <v xml:space="preserve">2010-Year </v>
      </c>
      <c r="K13" s="43" t="str">
        <f t="shared" ref="K13:N13" si="1">K10&amp;"-"&amp;K11</f>
        <v xml:space="preserve">2011-Year </v>
      </c>
      <c r="L13" s="43" t="str">
        <f t="shared" si="1"/>
        <v xml:space="preserve">2012-Year </v>
      </c>
      <c r="M13" s="43" t="str">
        <f t="shared" si="1"/>
        <v xml:space="preserve">2013-Year </v>
      </c>
      <c r="N13" s="43" t="str">
        <f t="shared" si="1"/>
        <v xml:space="preserve">2014-Year </v>
      </c>
    </row>
    <row r="14" spans="1:14" collapsed="1"/>
    <row r="16" spans="1:14" ht="12.75">
      <c r="B16" s="94" t="str">
        <f>$B$1&amp;" - Examples"</f>
        <v>Quick Formats - Examples</v>
      </c>
    </row>
    <row r="17" spans="3:14" ht="6" customHeight="1"/>
    <row r="18" spans="3:14" ht="11.25">
      <c r="C18" s="86" t="s">
        <v>180</v>
      </c>
    </row>
    <row r="19" spans="3:14" ht="6" customHeight="1"/>
    <row r="20" spans="3:14">
      <c r="D20" s="93" t="str">
        <f>C18&amp;" - 0 Decimal Places"</f>
        <v>Number - 0 Decimal Places</v>
      </c>
      <c r="J20" s="88">
        <v>1</v>
      </c>
      <c r="K20" s="88">
        <v>2</v>
      </c>
      <c r="L20" s="88">
        <v>3</v>
      </c>
      <c r="M20" s="88">
        <v>4</v>
      </c>
      <c r="N20" s="88">
        <v>5</v>
      </c>
    </row>
    <row r="21" spans="3:14" ht="1.5" customHeight="1">
      <c r="D21" s="87"/>
    </row>
    <row r="22" spans="3:14">
      <c r="D22" s="93" t="str">
        <f>C18&amp;" - 1 Decimal Place"</f>
        <v>Number - 1 Decimal Place</v>
      </c>
      <c r="J22" s="89">
        <v>2</v>
      </c>
      <c r="K22" s="89">
        <v>3</v>
      </c>
      <c r="L22" s="89">
        <v>4</v>
      </c>
      <c r="M22" s="89">
        <v>5</v>
      </c>
      <c r="N22" s="89">
        <v>6</v>
      </c>
    </row>
    <row r="23" spans="3:14" ht="1.5" customHeight="1">
      <c r="D23" s="87"/>
    </row>
    <row r="24" spans="3:14">
      <c r="D24" s="93" t="str">
        <f>C18&amp;" - 2 Decimal Place"</f>
        <v>Number - 2 Decimal Place</v>
      </c>
      <c r="J24" s="90">
        <v>3</v>
      </c>
      <c r="K24" s="90">
        <v>4</v>
      </c>
      <c r="L24" s="90">
        <v>5</v>
      </c>
      <c r="M24" s="90">
        <v>6</v>
      </c>
      <c r="N24" s="90">
        <v>7</v>
      </c>
    </row>
    <row r="25" spans="3:14" ht="1.5" customHeight="1">
      <c r="D25" s="87"/>
    </row>
    <row r="26" spans="3:14">
      <c r="D26" s="93" t="str">
        <f>C18&amp;" - 2 Decimal Place"</f>
        <v>Number - 2 Decimal Place</v>
      </c>
      <c r="J26" s="91">
        <v>4</v>
      </c>
      <c r="K26" s="91">
        <v>5</v>
      </c>
      <c r="L26" s="91">
        <v>6</v>
      </c>
      <c r="M26" s="91">
        <v>7</v>
      </c>
      <c r="N26" s="91">
        <v>8</v>
      </c>
    </row>
    <row r="27" spans="3:14" ht="1.5" customHeight="1">
      <c r="D27" s="87"/>
    </row>
    <row r="28" spans="3:14">
      <c r="D28" s="93" t="str">
        <f>C18&amp;" - 2 Decimal Place"</f>
        <v>Number - 2 Decimal Place</v>
      </c>
      <c r="J28" s="92">
        <v>5</v>
      </c>
      <c r="K28" s="92">
        <v>6</v>
      </c>
      <c r="L28" s="92">
        <v>7</v>
      </c>
      <c r="M28" s="92">
        <v>8</v>
      </c>
      <c r="N28" s="92">
        <v>9</v>
      </c>
    </row>
    <row r="29" spans="3:14" ht="6" customHeight="1"/>
    <row r="30" spans="3:14" ht="11.25">
      <c r="C30" s="86" t="s">
        <v>181</v>
      </c>
    </row>
    <row r="31" spans="3:14" ht="6" customHeight="1"/>
    <row r="32" spans="3:14">
      <c r="D32" s="93" t="str">
        <f>C30&amp;" - 0 Decimal Places"</f>
        <v>Percentage - 0 Decimal Places</v>
      </c>
      <c r="J32" s="103">
        <f>J20</f>
        <v>1</v>
      </c>
      <c r="K32" s="103">
        <f t="shared" ref="K32:N32" si="2">K20</f>
        <v>2</v>
      </c>
      <c r="L32" s="103">
        <f t="shared" si="2"/>
        <v>3</v>
      </c>
      <c r="M32" s="103">
        <f t="shared" si="2"/>
        <v>4</v>
      </c>
      <c r="N32" s="103">
        <f t="shared" si="2"/>
        <v>5</v>
      </c>
    </row>
    <row r="33" spans="3:14" ht="1.5" customHeight="1">
      <c r="D33" s="87"/>
    </row>
    <row r="34" spans="3:14">
      <c r="D34" s="93" t="str">
        <f>C30&amp;" - 1 Decimal Place"</f>
        <v>Percentage - 1 Decimal Place</v>
      </c>
      <c r="J34" s="104">
        <f>J22</f>
        <v>2</v>
      </c>
      <c r="K34" s="104">
        <f t="shared" ref="K34:N34" si="3">K22</f>
        <v>3</v>
      </c>
      <c r="L34" s="104">
        <f t="shared" si="3"/>
        <v>4</v>
      </c>
      <c r="M34" s="104">
        <f t="shared" si="3"/>
        <v>5</v>
      </c>
      <c r="N34" s="104">
        <f t="shared" si="3"/>
        <v>6</v>
      </c>
    </row>
    <row r="35" spans="3:14" ht="1.5" customHeight="1">
      <c r="D35" s="87"/>
    </row>
    <row r="36" spans="3:14">
      <c r="D36" s="93" t="str">
        <f>C30&amp;" - 2 Decimal Place"</f>
        <v>Percentage - 2 Decimal Place</v>
      </c>
      <c r="J36" s="105">
        <f>J24</f>
        <v>3</v>
      </c>
      <c r="K36" s="105">
        <f t="shared" ref="K36:N36" si="4">K24</f>
        <v>4</v>
      </c>
      <c r="L36" s="105">
        <f t="shared" si="4"/>
        <v>5</v>
      </c>
      <c r="M36" s="105">
        <f t="shared" si="4"/>
        <v>6</v>
      </c>
      <c r="N36" s="105">
        <f t="shared" si="4"/>
        <v>7</v>
      </c>
    </row>
    <row r="37" spans="3:14" ht="1.5" customHeight="1">
      <c r="D37" s="87"/>
    </row>
    <row r="38" spans="3:14">
      <c r="D38" s="93" t="str">
        <f>C30&amp;" - 2 Decimal Place"</f>
        <v>Percentage - 2 Decimal Place</v>
      </c>
      <c r="J38" s="106">
        <f>J26</f>
        <v>4</v>
      </c>
      <c r="K38" s="106">
        <f t="shared" ref="K38:N38" si="5">K26</f>
        <v>5</v>
      </c>
      <c r="L38" s="106">
        <f t="shared" si="5"/>
        <v>6</v>
      </c>
      <c r="M38" s="106">
        <f t="shared" si="5"/>
        <v>7</v>
      </c>
      <c r="N38" s="106">
        <f t="shared" si="5"/>
        <v>8</v>
      </c>
    </row>
    <row r="39" spans="3:14" ht="1.5" customHeight="1">
      <c r="D39" s="87"/>
    </row>
    <row r="40" spans="3:14">
      <c r="D40" s="93" t="str">
        <f>C30&amp;" - 2 Decimal Place"</f>
        <v>Percentage - 2 Decimal Place</v>
      </c>
      <c r="J40" s="107">
        <f>J28</f>
        <v>5</v>
      </c>
      <c r="K40" s="107">
        <f t="shared" ref="K40:N40" si="6">K28</f>
        <v>6</v>
      </c>
      <c r="L40" s="107">
        <f t="shared" si="6"/>
        <v>7</v>
      </c>
      <c r="M40" s="107">
        <f t="shared" si="6"/>
        <v>8</v>
      </c>
      <c r="N40" s="107">
        <f t="shared" si="6"/>
        <v>9</v>
      </c>
    </row>
    <row r="41" spans="3:14" ht="6" customHeight="1"/>
    <row r="42" spans="3:14" ht="11.25">
      <c r="C42" s="86" t="s">
        <v>182</v>
      </c>
    </row>
    <row r="43" spans="3:14" ht="6" customHeight="1"/>
    <row r="44" spans="3:14">
      <c r="D44" s="93" t="str">
        <f>C42&amp;" - 0 Decimal Places"</f>
        <v>Multiple - 0 Decimal Places</v>
      </c>
      <c r="J44" s="108">
        <f>J20</f>
        <v>1</v>
      </c>
      <c r="K44" s="108">
        <f t="shared" ref="K44:N44" si="7">K20</f>
        <v>2</v>
      </c>
      <c r="L44" s="108">
        <f t="shared" si="7"/>
        <v>3</v>
      </c>
      <c r="M44" s="108">
        <f t="shared" si="7"/>
        <v>4</v>
      </c>
      <c r="N44" s="108">
        <f t="shared" si="7"/>
        <v>5</v>
      </c>
    </row>
    <row r="45" spans="3:14" ht="1.5" customHeight="1">
      <c r="D45" s="87"/>
    </row>
    <row r="46" spans="3:14">
      <c r="D46" s="93" t="str">
        <f>C42&amp;" - 1 Decimal Place"</f>
        <v>Multiple - 1 Decimal Place</v>
      </c>
      <c r="J46" s="109">
        <f>J22</f>
        <v>2</v>
      </c>
      <c r="K46" s="109">
        <f t="shared" ref="K46:N46" si="8">K22</f>
        <v>3</v>
      </c>
      <c r="L46" s="109">
        <f t="shared" si="8"/>
        <v>4</v>
      </c>
      <c r="M46" s="109">
        <f t="shared" si="8"/>
        <v>5</v>
      </c>
      <c r="N46" s="109">
        <f t="shared" si="8"/>
        <v>6</v>
      </c>
    </row>
    <row r="47" spans="3:14" ht="1.5" customHeight="1">
      <c r="D47" s="87"/>
    </row>
    <row r="48" spans="3:14">
      <c r="D48" s="93" t="str">
        <f>C42&amp;" - 2 Decimal Place"</f>
        <v>Multiple - 2 Decimal Place</v>
      </c>
      <c r="J48" s="110">
        <f>J24</f>
        <v>3</v>
      </c>
      <c r="K48" s="110">
        <f t="shared" ref="K48:N48" si="9">K24</f>
        <v>4</v>
      </c>
      <c r="L48" s="110">
        <f t="shared" si="9"/>
        <v>5</v>
      </c>
      <c r="M48" s="110">
        <f t="shared" si="9"/>
        <v>6</v>
      </c>
      <c r="N48" s="110">
        <f t="shared" si="9"/>
        <v>7</v>
      </c>
    </row>
    <row r="49" spans="3:14" ht="1.5" customHeight="1">
      <c r="D49" s="87"/>
    </row>
    <row r="50" spans="3:14">
      <c r="D50" s="93" t="str">
        <f>C42&amp;" - 2 Decimal Place"</f>
        <v>Multiple - 2 Decimal Place</v>
      </c>
      <c r="J50" s="111">
        <f>J26</f>
        <v>4</v>
      </c>
      <c r="K50" s="111">
        <f t="shared" ref="K50:N50" si="10">K26</f>
        <v>5</v>
      </c>
      <c r="L50" s="111">
        <f t="shared" si="10"/>
        <v>6</v>
      </c>
      <c r="M50" s="111">
        <f t="shared" si="10"/>
        <v>7</v>
      </c>
      <c r="N50" s="111">
        <f t="shared" si="10"/>
        <v>8</v>
      </c>
    </row>
    <row r="51" spans="3:14" ht="1.5" customHeight="1">
      <c r="D51" s="87"/>
    </row>
    <row r="52" spans="3:14">
      <c r="D52" s="93" t="str">
        <f>C42&amp;" - 2 Decimal Place"</f>
        <v>Multiple - 2 Decimal Place</v>
      </c>
      <c r="J52" s="112">
        <f>J28</f>
        <v>5</v>
      </c>
      <c r="K52" s="112">
        <f t="shared" ref="K52:N52" si="11">K28</f>
        <v>6</v>
      </c>
      <c r="L52" s="112">
        <f t="shared" si="11"/>
        <v>7</v>
      </c>
      <c r="M52" s="112">
        <f t="shared" si="11"/>
        <v>8</v>
      </c>
      <c r="N52" s="112">
        <f t="shared" si="11"/>
        <v>9</v>
      </c>
    </row>
    <row r="53" spans="3:14" ht="6" customHeight="1"/>
    <row r="54" spans="3:14" ht="11.25">
      <c r="C54" s="86" t="s">
        <v>47</v>
      </c>
    </row>
    <row r="55" spans="3:14" ht="6" customHeight="1"/>
    <row r="56" spans="3:14">
      <c r="D56" s="93" t="str">
        <f>C54&amp;" - 0 Decimal Places"</f>
        <v>Currency - 0 Decimal Places</v>
      </c>
      <c r="J56" s="113">
        <f>J20</f>
        <v>1</v>
      </c>
      <c r="K56" s="113">
        <f t="shared" ref="K56:N56" si="12">K20</f>
        <v>2</v>
      </c>
      <c r="L56" s="113">
        <f t="shared" si="12"/>
        <v>3</v>
      </c>
      <c r="M56" s="113">
        <f t="shared" si="12"/>
        <v>4</v>
      </c>
      <c r="N56" s="113">
        <f t="shared" si="12"/>
        <v>5</v>
      </c>
    </row>
    <row r="57" spans="3:14" ht="1.5" customHeight="1">
      <c r="D57" s="87"/>
    </row>
    <row r="58" spans="3:14">
      <c r="D58" s="93" t="str">
        <f>C54&amp;" - 1 Decimal Place"</f>
        <v>Currency - 1 Decimal Place</v>
      </c>
      <c r="J58" s="114">
        <f>J22</f>
        <v>2</v>
      </c>
      <c r="K58" s="114">
        <f t="shared" ref="K58:N58" si="13">K22</f>
        <v>3</v>
      </c>
      <c r="L58" s="114">
        <f t="shared" si="13"/>
        <v>4</v>
      </c>
      <c r="M58" s="114">
        <f t="shared" si="13"/>
        <v>5</v>
      </c>
      <c r="N58" s="114">
        <f t="shared" si="13"/>
        <v>6</v>
      </c>
    </row>
    <row r="59" spans="3:14" ht="1.5" customHeight="1">
      <c r="D59" s="87"/>
    </row>
    <row r="60" spans="3:14">
      <c r="D60" s="93" t="str">
        <f>C54&amp;" - 2 Decimal Place"</f>
        <v>Currency - 2 Decimal Place</v>
      </c>
      <c r="J60" s="115">
        <f>J24</f>
        <v>3</v>
      </c>
      <c r="K60" s="115">
        <f t="shared" ref="K60:N60" si="14">K24</f>
        <v>4</v>
      </c>
      <c r="L60" s="115">
        <f t="shared" si="14"/>
        <v>5</v>
      </c>
      <c r="M60" s="115">
        <f t="shared" si="14"/>
        <v>6</v>
      </c>
      <c r="N60" s="115">
        <f t="shared" si="14"/>
        <v>7</v>
      </c>
    </row>
    <row r="61" spans="3:14" ht="1.5" customHeight="1">
      <c r="D61" s="87"/>
    </row>
    <row r="62" spans="3:14">
      <c r="D62" s="93" t="str">
        <f>C54&amp;" - 2 Decimal Place"</f>
        <v>Currency - 2 Decimal Place</v>
      </c>
      <c r="J62" s="116">
        <f>J26</f>
        <v>4</v>
      </c>
      <c r="K62" s="116">
        <f t="shared" ref="K62:N62" si="15">K26</f>
        <v>5</v>
      </c>
      <c r="L62" s="116">
        <f t="shared" si="15"/>
        <v>6</v>
      </c>
      <c r="M62" s="116">
        <f t="shared" si="15"/>
        <v>7</v>
      </c>
      <c r="N62" s="116">
        <f t="shared" si="15"/>
        <v>8</v>
      </c>
    </row>
    <row r="63" spans="3:14" ht="1.5" customHeight="1">
      <c r="D63" s="87"/>
    </row>
    <row r="64" spans="3:14">
      <c r="D64" s="93" t="str">
        <f>C54&amp;" - 2 Decimal Place"</f>
        <v>Currency - 2 Decimal Place</v>
      </c>
      <c r="J64" s="117">
        <f>J28</f>
        <v>5</v>
      </c>
      <c r="K64" s="117">
        <f t="shared" ref="K64:N64" si="16">K28</f>
        <v>6</v>
      </c>
      <c r="L64" s="117">
        <f t="shared" si="16"/>
        <v>7</v>
      </c>
      <c r="M64" s="117">
        <f t="shared" si="16"/>
        <v>8</v>
      </c>
      <c r="N64" s="117">
        <f t="shared" si="16"/>
        <v>9</v>
      </c>
    </row>
    <row r="65" spans="2:14" ht="6" customHeight="1"/>
    <row r="66" spans="2:14" ht="6" customHeight="1"/>
    <row r="67" spans="2:14" ht="12.75">
      <c r="B67" s="94" t="str">
        <f>$B$1&amp;" - Practical Exercises"</f>
        <v>Quick Formats - Practical Exercises</v>
      </c>
      <c r="H67" s="149"/>
      <c r="I67" s="149"/>
    </row>
    <row r="68" spans="2:14">
      <c r="H68" s="150" t="s">
        <v>208</v>
      </c>
      <c r="I68" s="150"/>
    </row>
    <row r="69" spans="2:14">
      <c r="H69" s="30" t="s">
        <v>209</v>
      </c>
      <c r="I69" s="30" t="s">
        <v>210</v>
      </c>
    </row>
    <row r="70" spans="2:14" ht="11.25">
      <c r="C70" s="86" t="s">
        <v>180</v>
      </c>
    </row>
    <row r="71" spans="2:14" ht="6" customHeight="1"/>
    <row r="72" spans="2:14">
      <c r="D72" s="93" t="str">
        <f>C70&amp;" - 0 Decimal Places"</f>
        <v>Number - 0 Decimal Places</v>
      </c>
      <c r="H72" s="95" t="str">
        <f>"Alt + S + "&amp;LEFT(C70,1)&amp;" + O"</f>
        <v>Alt + S + N + O</v>
      </c>
      <c r="I72" s="96" t="str">
        <f>"Alt + Q + "&amp;LEFT(C70,1)&amp;" + 0"</f>
        <v>Alt + Q + N + 0</v>
      </c>
      <c r="J72" s="102">
        <v>1</v>
      </c>
      <c r="K72" s="102">
        <v>2</v>
      </c>
      <c r="L72" s="102">
        <v>3</v>
      </c>
      <c r="M72" s="102">
        <v>4</v>
      </c>
      <c r="N72" s="102">
        <v>5</v>
      </c>
    </row>
    <row r="73" spans="2:14" ht="1.5" customHeight="1">
      <c r="D73" s="87"/>
      <c r="J73" s="102"/>
      <c r="K73" s="102"/>
      <c r="L73" s="102"/>
      <c r="M73" s="102"/>
      <c r="N73" s="102"/>
    </row>
    <row r="74" spans="2:14">
      <c r="D74" s="93" t="str">
        <f>C70&amp;" - 1 Decimal Place"</f>
        <v>Number - 1 Decimal Place</v>
      </c>
      <c r="H74" s="95" t="str">
        <f>"Alt + S + "&amp;LEFT(C70,1)&amp;" + O"</f>
        <v>Alt + S + N + O</v>
      </c>
      <c r="I74" s="96" t="str">
        <f>"Alt + Q + "&amp;LEFT(C70,1)&amp;" + 1"</f>
        <v>Alt + Q + N + 1</v>
      </c>
      <c r="J74" s="102">
        <v>2</v>
      </c>
      <c r="K74" s="102">
        <v>3</v>
      </c>
      <c r="L74" s="102">
        <v>4</v>
      </c>
      <c r="M74" s="102">
        <v>5</v>
      </c>
      <c r="N74" s="102">
        <v>6</v>
      </c>
    </row>
    <row r="75" spans="2:14" ht="1.5" customHeight="1">
      <c r="D75" s="87"/>
      <c r="H75" s="63"/>
      <c r="I75" s="63"/>
      <c r="J75" s="102"/>
      <c r="K75" s="102"/>
      <c r="L75" s="102"/>
      <c r="M75" s="102"/>
      <c r="N75" s="102"/>
    </row>
    <row r="76" spans="2:14">
      <c r="D76" s="93" t="str">
        <f>C70&amp;" - 2 Decimal Place"</f>
        <v>Number - 2 Decimal Place</v>
      </c>
      <c r="H76" s="95" t="str">
        <f>"Alt + S + "&amp;LEFT(C70,1)&amp;" + O"</f>
        <v>Alt + S + N + O</v>
      </c>
      <c r="I76" s="96" t="str">
        <f>"Alt + Q + "&amp;LEFT(C70,1)&amp;" + 2"</f>
        <v>Alt + Q + N + 2</v>
      </c>
      <c r="J76" s="102">
        <v>3</v>
      </c>
      <c r="K76" s="102">
        <v>4</v>
      </c>
      <c r="L76" s="102">
        <v>5</v>
      </c>
      <c r="M76" s="102">
        <v>6</v>
      </c>
      <c r="N76" s="102">
        <v>7</v>
      </c>
    </row>
    <row r="77" spans="2:14" ht="1.5" customHeight="1">
      <c r="D77" s="87"/>
      <c r="J77" s="102"/>
      <c r="K77" s="102"/>
      <c r="L77" s="102"/>
      <c r="M77" s="102"/>
      <c r="N77" s="102"/>
    </row>
    <row r="78" spans="2:14">
      <c r="D78" s="93" t="str">
        <f>C70&amp;" - 2 Decimal Place"</f>
        <v>Number - 2 Decimal Place</v>
      </c>
      <c r="H78" s="95" t="str">
        <f>"Alt + S + "&amp;LEFT(C70,1)&amp;" + O"</f>
        <v>Alt + S + N + O</v>
      </c>
      <c r="I78" s="96" t="str">
        <f>"Alt + Q + "&amp;LEFT(C70,1)&amp;" + 3"</f>
        <v>Alt + Q + N + 3</v>
      </c>
      <c r="J78" s="102">
        <v>4</v>
      </c>
      <c r="K78" s="102">
        <v>5</v>
      </c>
      <c r="L78" s="102">
        <v>6</v>
      </c>
      <c r="M78" s="102">
        <v>7</v>
      </c>
      <c r="N78" s="102">
        <v>8</v>
      </c>
    </row>
    <row r="79" spans="2:14" ht="1.5" customHeight="1">
      <c r="D79" s="87"/>
      <c r="J79" s="102"/>
      <c r="K79" s="102"/>
      <c r="L79" s="102"/>
      <c r="M79" s="102"/>
      <c r="N79" s="102"/>
    </row>
    <row r="80" spans="2:14">
      <c r="D80" s="93" t="str">
        <f>C70&amp;" - 2 Decimal Place"</f>
        <v>Number - 2 Decimal Place</v>
      </c>
      <c r="H80" s="95" t="str">
        <f>"Alt + S + "&amp;LEFT(C70,1)&amp;" + O"</f>
        <v>Alt + S + N + O</v>
      </c>
      <c r="I80" s="96" t="str">
        <f>"Alt + Q + "&amp;LEFT(C70,1)&amp;" + 4"</f>
        <v>Alt + Q + N + 4</v>
      </c>
      <c r="J80" s="102">
        <v>5</v>
      </c>
      <c r="K80" s="102">
        <v>6</v>
      </c>
      <c r="L80" s="102">
        <v>7</v>
      </c>
      <c r="M80" s="102">
        <v>8</v>
      </c>
      <c r="N80" s="102">
        <v>9</v>
      </c>
    </row>
    <row r="81" spans="3:14" ht="6" customHeight="1">
      <c r="J81" s="102"/>
      <c r="K81" s="102"/>
      <c r="L81" s="102"/>
      <c r="M81" s="102"/>
      <c r="N81" s="102"/>
    </row>
    <row r="82" spans="3:14" ht="11.25">
      <c r="C82" s="86" t="s">
        <v>181</v>
      </c>
      <c r="J82" s="102"/>
      <c r="K82" s="102"/>
      <c r="L82" s="102"/>
      <c r="M82" s="102"/>
      <c r="N82" s="102"/>
    </row>
    <row r="83" spans="3:14" ht="6" customHeight="1">
      <c r="J83" s="102"/>
      <c r="K83" s="102"/>
      <c r="L83" s="102"/>
      <c r="M83" s="102"/>
      <c r="N83" s="102"/>
    </row>
    <row r="84" spans="3:14">
      <c r="D84" s="93" t="str">
        <f>C82&amp;" - 0 Decimal Places"</f>
        <v>Percentage - 0 Decimal Places</v>
      </c>
      <c r="H84" s="95" t="str">
        <f>"Alt + S + "&amp;LEFT(C82,1)&amp;" + O"</f>
        <v>Alt + S + P + O</v>
      </c>
      <c r="I84" s="96" t="str">
        <f>"Alt + Q + "&amp;LEFT(C82,1)&amp;" + 0"</f>
        <v>Alt + Q + P + 0</v>
      </c>
      <c r="J84" s="102">
        <f>J72</f>
        <v>1</v>
      </c>
      <c r="K84" s="102">
        <f t="shared" ref="K84:N92" si="17">K72</f>
        <v>2</v>
      </c>
      <c r="L84" s="102">
        <f t="shared" si="17"/>
        <v>3</v>
      </c>
      <c r="M84" s="102">
        <f t="shared" si="17"/>
        <v>4</v>
      </c>
      <c r="N84" s="102">
        <f t="shared" si="17"/>
        <v>5</v>
      </c>
    </row>
    <row r="85" spans="3:14" ht="1.5" customHeight="1">
      <c r="D85" s="87"/>
      <c r="J85" s="102"/>
      <c r="K85" s="102"/>
      <c r="L85" s="102"/>
      <c r="M85" s="102"/>
      <c r="N85" s="102"/>
    </row>
    <row r="86" spans="3:14">
      <c r="D86" s="93" t="str">
        <f>C82&amp;" - 1 Decimal Place"</f>
        <v>Percentage - 1 Decimal Place</v>
      </c>
      <c r="H86" s="95" t="str">
        <f>"Alt + S + "&amp;LEFT(C82,1)&amp;" + O"</f>
        <v>Alt + S + P + O</v>
      </c>
      <c r="I86" s="96" t="str">
        <f>"Alt + Q + "&amp;LEFT(C82,1)&amp;" + 1"</f>
        <v>Alt + Q + P + 1</v>
      </c>
      <c r="J86" s="102">
        <f>J74</f>
        <v>2</v>
      </c>
      <c r="K86" s="102">
        <f t="shared" si="17"/>
        <v>3</v>
      </c>
      <c r="L86" s="102">
        <f t="shared" si="17"/>
        <v>4</v>
      </c>
      <c r="M86" s="102">
        <f t="shared" si="17"/>
        <v>5</v>
      </c>
      <c r="N86" s="102">
        <f t="shared" si="17"/>
        <v>6</v>
      </c>
    </row>
    <row r="87" spans="3:14" ht="1.5" customHeight="1">
      <c r="D87" s="87"/>
      <c r="H87" s="63"/>
      <c r="I87" s="63"/>
      <c r="J87" s="102"/>
      <c r="K87" s="102"/>
      <c r="L87" s="102"/>
      <c r="M87" s="102"/>
      <c r="N87" s="102"/>
    </row>
    <row r="88" spans="3:14">
      <c r="D88" s="93" t="str">
        <f>C82&amp;" - 2 Decimal Place"</f>
        <v>Percentage - 2 Decimal Place</v>
      </c>
      <c r="H88" s="95" t="str">
        <f>"Alt + S + "&amp;LEFT(C82,1)&amp;" + O"</f>
        <v>Alt + S + P + O</v>
      </c>
      <c r="I88" s="96" t="str">
        <f>"Alt + Q + "&amp;LEFT(C82,1)&amp;" + 2"</f>
        <v>Alt + Q + P + 2</v>
      </c>
      <c r="J88" s="102">
        <f>J76</f>
        <v>3</v>
      </c>
      <c r="K88" s="102">
        <f t="shared" si="17"/>
        <v>4</v>
      </c>
      <c r="L88" s="102">
        <f t="shared" si="17"/>
        <v>5</v>
      </c>
      <c r="M88" s="102">
        <f t="shared" si="17"/>
        <v>6</v>
      </c>
      <c r="N88" s="102">
        <f t="shared" si="17"/>
        <v>7</v>
      </c>
    </row>
    <row r="89" spans="3:14" ht="1.5" customHeight="1">
      <c r="D89" s="87"/>
      <c r="J89" s="102"/>
      <c r="K89" s="102"/>
      <c r="L89" s="102"/>
      <c r="M89" s="102"/>
      <c r="N89" s="102"/>
    </row>
    <row r="90" spans="3:14">
      <c r="D90" s="93" t="str">
        <f>C82&amp;" - 2 Decimal Place"</f>
        <v>Percentage - 2 Decimal Place</v>
      </c>
      <c r="H90" s="95" t="str">
        <f>"Alt + S + "&amp;LEFT(C82,1)&amp;" + O"</f>
        <v>Alt + S + P + O</v>
      </c>
      <c r="I90" s="96" t="str">
        <f>"Alt + Q + "&amp;LEFT(C82,1)&amp;" + 3"</f>
        <v>Alt + Q + P + 3</v>
      </c>
      <c r="J90" s="102">
        <f>J78</f>
        <v>4</v>
      </c>
      <c r="K90" s="102">
        <f t="shared" si="17"/>
        <v>5</v>
      </c>
      <c r="L90" s="102">
        <f t="shared" si="17"/>
        <v>6</v>
      </c>
      <c r="M90" s="102">
        <f t="shared" si="17"/>
        <v>7</v>
      </c>
      <c r="N90" s="102">
        <f t="shared" si="17"/>
        <v>8</v>
      </c>
    </row>
    <row r="91" spans="3:14" ht="1.5" customHeight="1">
      <c r="D91" s="87"/>
      <c r="J91" s="102"/>
      <c r="K91" s="102"/>
      <c r="L91" s="102"/>
      <c r="M91" s="102"/>
      <c r="N91" s="102"/>
    </row>
    <row r="92" spans="3:14">
      <c r="D92" s="93" t="str">
        <f>C82&amp;" - 2 Decimal Place"</f>
        <v>Percentage - 2 Decimal Place</v>
      </c>
      <c r="H92" s="95" t="str">
        <f>"Alt + S + "&amp;LEFT(C82,1)&amp;" + O"</f>
        <v>Alt + S + P + O</v>
      </c>
      <c r="I92" s="96" t="str">
        <f>"Alt + Q + "&amp;LEFT(C82,1)&amp;" + 4"</f>
        <v>Alt + Q + P + 4</v>
      </c>
      <c r="J92" s="102">
        <f>J80</f>
        <v>5</v>
      </c>
      <c r="K92" s="102">
        <f t="shared" si="17"/>
        <v>6</v>
      </c>
      <c r="L92" s="102">
        <f t="shared" si="17"/>
        <v>7</v>
      </c>
      <c r="M92" s="102">
        <f t="shared" si="17"/>
        <v>8</v>
      </c>
      <c r="N92" s="102">
        <f t="shared" si="17"/>
        <v>9</v>
      </c>
    </row>
    <row r="93" spans="3:14" ht="6" customHeight="1">
      <c r="J93" s="102"/>
      <c r="K93" s="102"/>
      <c r="L93" s="102"/>
      <c r="M93" s="102"/>
      <c r="N93" s="102"/>
    </row>
    <row r="94" spans="3:14" ht="11.25">
      <c r="C94" s="86" t="s">
        <v>182</v>
      </c>
      <c r="J94" s="102"/>
      <c r="K94" s="102"/>
      <c r="L94" s="102"/>
      <c r="M94" s="102"/>
      <c r="N94" s="102"/>
    </row>
    <row r="95" spans="3:14" ht="6" customHeight="1">
      <c r="J95" s="102"/>
      <c r="K95" s="102"/>
      <c r="L95" s="102"/>
      <c r="M95" s="102"/>
      <c r="N95" s="102"/>
    </row>
    <row r="96" spans="3:14">
      <c r="D96" s="93" t="str">
        <f>C94&amp;" - 0 Decimal Places"</f>
        <v>Multiple - 0 Decimal Places</v>
      </c>
      <c r="H96" s="95" t="str">
        <f>"Alt + S + "&amp;LEFT(C94,1)&amp;" + O"</f>
        <v>Alt + S + M + O</v>
      </c>
      <c r="I96" s="96" t="str">
        <f>"Alt + Q + "&amp;LEFT(C94,1)&amp;" + 0"</f>
        <v>Alt + Q + M + 0</v>
      </c>
      <c r="J96" s="102">
        <f>J72</f>
        <v>1</v>
      </c>
      <c r="K96" s="102">
        <f t="shared" ref="K96:N104" si="18">K72</f>
        <v>2</v>
      </c>
      <c r="L96" s="102">
        <f t="shared" si="18"/>
        <v>3</v>
      </c>
      <c r="M96" s="102">
        <f t="shared" si="18"/>
        <v>4</v>
      </c>
      <c r="N96" s="102">
        <f t="shared" si="18"/>
        <v>5</v>
      </c>
    </row>
    <row r="97" spans="3:14" ht="1.5" customHeight="1">
      <c r="D97" s="87"/>
      <c r="J97" s="102"/>
      <c r="K97" s="102"/>
      <c r="L97" s="102"/>
      <c r="M97" s="102"/>
      <c r="N97" s="102"/>
    </row>
    <row r="98" spans="3:14">
      <c r="D98" s="93" t="str">
        <f>C94&amp;" - 1 Decimal Place"</f>
        <v>Multiple - 1 Decimal Place</v>
      </c>
      <c r="H98" s="95" t="str">
        <f>"Alt + S + "&amp;LEFT(C94,1)&amp;" + O"</f>
        <v>Alt + S + M + O</v>
      </c>
      <c r="I98" s="96" t="str">
        <f>"Alt + Q + "&amp;LEFT(C94,1)&amp;" + 1"</f>
        <v>Alt + Q + M + 1</v>
      </c>
      <c r="J98" s="102">
        <f>J74</f>
        <v>2</v>
      </c>
      <c r="K98" s="102">
        <f t="shared" si="18"/>
        <v>3</v>
      </c>
      <c r="L98" s="102">
        <f t="shared" si="18"/>
        <v>4</v>
      </c>
      <c r="M98" s="102">
        <f t="shared" si="18"/>
        <v>5</v>
      </c>
      <c r="N98" s="102">
        <f t="shared" si="18"/>
        <v>6</v>
      </c>
    </row>
    <row r="99" spans="3:14" ht="1.5" customHeight="1">
      <c r="D99" s="87"/>
      <c r="H99" s="63"/>
      <c r="I99" s="63"/>
      <c r="J99" s="102"/>
      <c r="K99" s="102"/>
      <c r="L99" s="102"/>
      <c r="M99" s="102"/>
      <c r="N99" s="102"/>
    </row>
    <row r="100" spans="3:14">
      <c r="D100" s="93" t="str">
        <f>C94&amp;" - 2 Decimal Place"</f>
        <v>Multiple - 2 Decimal Place</v>
      </c>
      <c r="H100" s="95" t="str">
        <f>"Alt + S + "&amp;LEFT(C94,1)&amp;" + O"</f>
        <v>Alt + S + M + O</v>
      </c>
      <c r="I100" s="96" t="str">
        <f>"Alt + Q + "&amp;LEFT(C94,1)&amp;" + 2"</f>
        <v>Alt + Q + M + 2</v>
      </c>
      <c r="J100" s="102">
        <f>J76</f>
        <v>3</v>
      </c>
      <c r="K100" s="102">
        <f t="shared" si="18"/>
        <v>4</v>
      </c>
      <c r="L100" s="102">
        <f t="shared" si="18"/>
        <v>5</v>
      </c>
      <c r="M100" s="102">
        <f t="shared" si="18"/>
        <v>6</v>
      </c>
      <c r="N100" s="102">
        <f t="shared" si="18"/>
        <v>7</v>
      </c>
    </row>
    <row r="101" spans="3:14" ht="1.5" customHeight="1">
      <c r="D101" s="87"/>
      <c r="J101" s="102"/>
      <c r="K101" s="102"/>
      <c r="L101" s="102"/>
      <c r="M101" s="102"/>
      <c r="N101" s="102"/>
    </row>
    <row r="102" spans="3:14">
      <c r="D102" s="93" t="str">
        <f>C94&amp;" - 2 Decimal Place"</f>
        <v>Multiple - 2 Decimal Place</v>
      </c>
      <c r="H102" s="95" t="str">
        <f>"Alt + S + "&amp;LEFT(C94,1)&amp;" + O"</f>
        <v>Alt + S + M + O</v>
      </c>
      <c r="I102" s="96" t="str">
        <f>"Alt + Q + "&amp;LEFT(C94,1)&amp;" + 3"</f>
        <v>Alt + Q + M + 3</v>
      </c>
      <c r="J102" s="102">
        <f>J78</f>
        <v>4</v>
      </c>
      <c r="K102" s="102">
        <f t="shared" si="18"/>
        <v>5</v>
      </c>
      <c r="L102" s="102">
        <f t="shared" si="18"/>
        <v>6</v>
      </c>
      <c r="M102" s="102">
        <f t="shared" si="18"/>
        <v>7</v>
      </c>
      <c r="N102" s="102">
        <f t="shared" si="18"/>
        <v>8</v>
      </c>
    </row>
    <row r="103" spans="3:14" ht="1.5" customHeight="1">
      <c r="D103" s="87"/>
      <c r="J103" s="102"/>
      <c r="K103" s="102"/>
      <c r="L103" s="102"/>
      <c r="M103" s="102"/>
      <c r="N103" s="102"/>
    </row>
    <row r="104" spans="3:14">
      <c r="D104" s="93" t="str">
        <f>C94&amp;" - 2 Decimal Place"</f>
        <v>Multiple - 2 Decimal Place</v>
      </c>
      <c r="H104" s="95" t="str">
        <f>"Alt + S + "&amp;LEFT(C94,1)&amp;" + O"</f>
        <v>Alt + S + M + O</v>
      </c>
      <c r="I104" s="96" t="str">
        <f>"Alt + Q + "&amp;LEFT(C94,1)&amp;" + 4"</f>
        <v>Alt + Q + M + 4</v>
      </c>
      <c r="J104" s="102">
        <f>J80</f>
        <v>5</v>
      </c>
      <c r="K104" s="102">
        <f t="shared" si="18"/>
        <v>6</v>
      </c>
      <c r="L104" s="102">
        <f t="shared" si="18"/>
        <v>7</v>
      </c>
      <c r="M104" s="102">
        <f t="shared" si="18"/>
        <v>8</v>
      </c>
      <c r="N104" s="102">
        <f t="shared" si="18"/>
        <v>9</v>
      </c>
    </row>
    <row r="105" spans="3:14" ht="6" customHeight="1">
      <c r="J105" s="102"/>
      <c r="K105" s="102"/>
      <c r="L105" s="102"/>
      <c r="M105" s="102"/>
      <c r="N105" s="102"/>
    </row>
    <row r="106" spans="3:14" ht="11.25">
      <c r="C106" s="86" t="s">
        <v>47</v>
      </c>
      <c r="J106" s="102"/>
      <c r="K106" s="102"/>
      <c r="L106" s="102"/>
      <c r="M106" s="102"/>
      <c r="N106" s="102"/>
    </row>
    <row r="107" spans="3:14" ht="6" customHeight="1">
      <c r="J107" s="102"/>
      <c r="K107" s="102"/>
      <c r="L107" s="102"/>
      <c r="M107" s="102"/>
      <c r="N107" s="102"/>
    </row>
    <row r="108" spans="3:14">
      <c r="D108" s="93" t="str">
        <f>C106&amp;" - 0 Decimal Places"</f>
        <v>Currency - 0 Decimal Places</v>
      </c>
      <c r="H108" s="95" t="str">
        <f>"Alt + S + "&amp;LEFT(C106,1)&amp;" + O"</f>
        <v>Alt + S + C + O</v>
      </c>
      <c r="I108" s="96" t="str">
        <f>"Alt + Q + "&amp;LEFT(C106,1)&amp;" + 0"</f>
        <v>Alt + Q + C + 0</v>
      </c>
      <c r="J108" s="102">
        <f>J72</f>
        <v>1</v>
      </c>
      <c r="K108" s="102">
        <f t="shared" ref="K108:N116" si="19">K72</f>
        <v>2</v>
      </c>
      <c r="L108" s="102">
        <f t="shared" si="19"/>
        <v>3</v>
      </c>
      <c r="M108" s="102">
        <f t="shared" si="19"/>
        <v>4</v>
      </c>
      <c r="N108" s="102">
        <f t="shared" si="19"/>
        <v>5</v>
      </c>
    </row>
    <row r="109" spans="3:14" ht="1.5" customHeight="1">
      <c r="D109" s="87"/>
      <c r="J109" s="102"/>
      <c r="K109" s="102"/>
      <c r="L109" s="102"/>
      <c r="M109" s="102"/>
      <c r="N109" s="102"/>
    </row>
    <row r="110" spans="3:14">
      <c r="D110" s="93" t="str">
        <f>C106&amp;" - 1 Decimal Place"</f>
        <v>Currency - 1 Decimal Place</v>
      </c>
      <c r="H110" s="95" t="str">
        <f>"Alt + S + "&amp;LEFT(C106,1)&amp;" + O"</f>
        <v>Alt + S + C + O</v>
      </c>
      <c r="I110" s="96" t="str">
        <f>"Alt + Q + "&amp;LEFT(C106,1)&amp;" + 1"</f>
        <v>Alt + Q + C + 1</v>
      </c>
      <c r="J110" s="102">
        <f>J74</f>
        <v>2</v>
      </c>
      <c r="K110" s="102">
        <f t="shared" si="19"/>
        <v>3</v>
      </c>
      <c r="L110" s="102">
        <f t="shared" si="19"/>
        <v>4</v>
      </c>
      <c r="M110" s="102">
        <f t="shared" si="19"/>
        <v>5</v>
      </c>
      <c r="N110" s="102">
        <f t="shared" si="19"/>
        <v>6</v>
      </c>
    </row>
    <row r="111" spans="3:14" ht="1.5" customHeight="1">
      <c r="D111" s="87"/>
      <c r="H111" s="63"/>
      <c r="I111" s="63"/>
      <c r="J111" s="102"/>
      <c r="K111" s="102"/>
      <c r="L111" s="102"/>
      <c r="M111" s="102"/>
      <c r="N111" s="102"/>
    </row>
    <row r="112" spans="3:14">
      <c r="D112" s="93" t="str">
        <f>C106&amp;" - 2 Decimal Place"</f>
        <v>Currency - 2 Decimal Place</v>
      </c>
      <c r="H112" s="95" t="str">
        <f>"Alt + S + "&amp;LEFT(C106,1)&amp;" + O"</f>
        <v>Alt + S + C + O</v>
      </c>
      <c r="I112" s="96" t="str">
        <f>"Alt + Q + "&amp;LEFT(C106,1)&amp;" + 2"</f>
        <v>Alt + Q + C + 2</v>
      </c>
      <c r="J112" s="102">
        <f>J76</f>
        <v>3</v>
      </c>
      <c r="K112" s="102">
        <f t="shared" si="19"/>
        <v>4</v>
      </c>
      <c r="L112" s="102">
        <f t="shared" si="19"/>
        <v>5</v>
      </c>
      <c r="M112" s="102">
        <f t="shared" si="19"/>
        <v>6</v>
      </c>
      <c r="N112" s="102">
        <f t="shared" si="19"/>
        <v>7</v>
      </c>
    </row>
    <row r="113" spans="3:14" ht="1.5" customHeight="1">
      <c r="D113" s="87"/>
      <c r="J113" s="102"/>
      <c r="K113" s="102"/>
      <c r="L113" s="102"/>
      <c r="M113" s="102"/>
      <c r="N113" s="102"/>
    </row>
    <row r="114" spans="3:14">
      <c r="D114" s="93" t="str">
        <f>C106&amp;" - 2 Decimal Place"</f>
        <v>Currency - 2 Decimal Place</v>
      </c>
      <c r="H114" s="95" t="str">
        <f>"Alt + S + "&amp;LEFT(C106,1)&amp;" + O"</f>
        <v>Alt + S + C + O</v>
      </c>
      <c r="I114" s="96" t="str">
        <f>"Alt + Q + "&amp;LEFT(C106,1)&amp;" + 3"</f>
        <v>Alt + Q + C + 3</v>
      </c>
      <c r="J114" s="102">
        <f>J78</f>
        <v>4</v>
      </c>
      <c r="K114" s="102">
        <f t="shared" si="19"/>
        <v>5</v>
      </c>
      <c r="L114" s="102">
        <f t="shared" si="19"/>
        <v>6</v>
      </c>
      <c r="M114" s="102">
        <f t="shared" si="19"/>
        <v>7</v>
      </c>
      <c r="N114" s="102">
        <f t="shared" si="19"/>
        <v>8</v>
      </c>
    </row>
    <row r="115" spans="3:14" ht="1.5" customHeight="1">
      <c r="D115" s="87"/>
      <c r="J115" s="102"/>
      <c r="K115" s="102"/>
      <c r="L115" s="102"/>
      <c r="M115" s="102"/>
      <c r="N115" s="102"/>
    </row>
    <row r="116" spans="3:14">
      <c r="D116" s="93" t="str">
        <f>C106&amp;" - 2 Decimal Place"</f>
        <v>Currency - 2 Decimal Place</v>
      </c>
      <c r="H116" s="95" t="str">
        <f>"Alt + S + "&amp;LEFT(C106,1)&amp;" + O"</f>
        <v>Alt + S + C + O</v>
      </c>
      <c r="I116" s="96" t="str">
        <f>"Alt + Q + "&amp;LEFT(C106,1)&amp;" + 4"</f>
        <v>Alt + Q + C + 4</v>
      </c>
      <c r="J116" s="102">
        <f>J80</f>
        <v>5</v>
      </c>
      <c r="K116" s="102">
        <f t="shared" si="19"/>
        <v>6</v>
      </c>
      <c r="L116" s="102">
        <f t="shared" si="19"/>
        <v>7</v>
      </c>
      <c r="M116" s="102">
        <f t="shared" si="19"/>
        <v>8</v>
      </c>
      <c r="N116" s="102">
        <f t="shared" si="19"/>
        <v>9</v>
      </c>
    </row>
    <row r="119" spans="3:14" s="59" customFormat="1">
      <c r="C119" s="64" t="s">
        <v>165</v>
      </c>
    </row>
    <row r="120" spans="3:14" s="59" customFormat="1">
      <c r="C120" s="65">
        <v>1</v>
      </c>
      <c r="D120" s="66" t="s">
        <v>231</v>
      </c>
    </row>
    <row r="121" spans="3:14" s="59" customFormat="1"/>
    <row r="122" spans="3:14" s="59" customFormat="1">
      <c r="C122" s="64" t="s">
        <v>115</v>
      </c>
    </row>
    <row r="123" spans="3:14" s="59" customFormat="1">
      <c r="C123" s="65">
        <v>1</v>
      </c>
      <c r="D123" s="66" t="s">
        <v>185</v>
      </c>
    </row>
  </sheetData>
  <mergeCells count="3">
    <mergeCell ref="H67:I67"/>
    <mergeCell ref="H68:I68"/>
    <mergeCell ref="B3:F3"/>
  </mergeCells>
  <hyperlinks>
    <hyperlink ref="B3" location="HL_Home" tooltip="Go to Table of Contents" display="HL_Home"/>
    <hyperlink ref="A4" location="$B$14" tooltip="Go to Top of Sheet" display="$B$14"/>
    <hyperlink ref="B4" location="HL_Sheet_Main_5" tooltip="Go to Previous Sheet" display="HL_Sheet_Main_5"/>
    <hyperlink ref="C4" location="HL_Sheet_Main_12" tooltip="Go to Next Sheet" display="HL_Sheet_Main_12"/>
  </hyperlinks>
  <pageMargins left="0.39370078740157483" right="0.39370078740157483" top="0.59055118110236227" bottom="0.98425196850393704" header="0" footer="0.31496062992125984"/>
  <pageSetup paperSize="9" scale="95" orientation="landscape" horizontalDpi="300" verticalDpi="300" r:id="rId1"/>
  <headerFooter>
    <oddFooter>&amp;L&amp;F
&amp;A
Printed: &amp;T on &amp;D&amp;CPage &amp;P of &amp;N</oddFooter>
  </headerFooter>
  <rowBreaks count="2" manualBreakCount="2">
    <brk id="66" min="1" max="13" man="1"/>
    <brk id="118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90</vt:i4>
      </vt:variant>
    </vt:vector>
  </HeadingPairs>
  <TitlesOfParts>
    <vt:vector size="104" baseType="lpstr">
      <vt:lpstr>Cover</vt:lpstr>
      <vt:lpstr>Contents</vt:lpstr>
      <vt:lpstr>Assumptions_SC</vt:lpstr>
      <vt:lpstr>TS_BA</vt:lpstr>
      <vt:lpstr>Practical_Exercises_SC</vt:lpstr>
      <vt:lpstr>Headings_BO</vt:lpstr>
      <vt:lpstr>Assumptions_BA</vt:lpstr>
      <vt:lpstr>Outputs_BO</vt:lpstr>
      <vt:lpstr>Formats_TO</vt:lpstr>
      <vt:lpstr>WIP_TO</vt:lpstr>
      <vt:lpstr>Appendices_SC</vt:lpstr>
      <vt:lpstr>Keys_SSC</vt:lpstr>
      <vt:lpstr>LU_SSC</vt:lpstr>
      <vt:lpstr>TS_LU</vt:lpstr>
      <vt:lpstr>Annual</vt:lpstr>
      <vt:lpstr>Billion</vt:lpstr>
      <vt:lpstr>Billions</vt:lpstr>
      <vt:lpstr>CB_TS_Show_Hist_Fcast_Pers</vt:lpstr>
      <vt:lpstr>Currency</vt:lpstr>
      <vt:lpstr>DD_TS_Data_Term_Basis</vt:lpstr>
      <vt:lpstr>DD_TS_Denom</vt:lpstr>
      <vt:lpstr>DD_TS_Fin_YE_Day</vt:lpstr>
      <vt:lpstr>DD_TS_Fin_YE_Mth</vt:lpstr>
      <vt:lpstr>Half_Yr_Name</vt:lpstr>
      <vt:lpstr>Halves_In_Yr</vt:lpstr>
      <vt:lpstr>HL_Home</vt:lpstr>
      <vt:lpstr>Hundred</vt:lpstr>
      <vt:lpstr>LU_Data_Term_Basis</vt:lpstr>
      <vt:lpstr>LU_Denom</vt:lpstr>
      <vt:lpstr>LU_Mth_Days</vt:lpstr>
      <vt:lpstr>LU_Mth_Names</vt:lpstr>
      <vt:lpstr>LU_Period_Type_Names</vt:lpstr>
      <vt:lpstr>LU_Periodicity</vt:lpstr>
      <vt:lpstr>LU_Pers_In_Yr</vt:lpstr>
      <vt:lpstr>Million</vt:lpstr>
      <vt:lpstr>Millions</vt:lpstr>
      <vt:lpstr>Model_Name</vt:lpstr>
      <vt:lpstr>Mth_Name</vt:lpstr>
      <vt:lpstr>Mthly</vt:lpstr>
      <vt:lpstr>Mths_In_Yr</vt:lpstr>
      <vt:lpstr>Appendices_SC!Print_Area</vt:lpstr>
      <vt:lpstr>Assumptions_BA!Print_Area</vt:lpstr>
      <vt:lpstr>Assumptions_SC!Print_Area</vt:lpstr>
      <vt:lpstr>Contents!Print_Area</vt:lpstr>
      <vt:lpstr>Cover!Print_Area</vt:lpstr>
      <vt:lpstr>Formats_TO!Print_Area</vt:lpstr>
      <vt:lpstr>Headings_BO!Print_Area</vt:lpstr>
      <vt:lpstr>Keys_SSC!Print_Area</vt:lpstr>
      <vt:lpstr>LU_SSC!Print_Area</vt:lpstr>
      <vt:lpstr>Outputs_BO!Print_Area</vt:lpstr>
      <vt:lpstr>Practical_Exercises_SC!Print_Area</vt:lpstr>
      <vt:lpstr>TS_BA!Print_Area</vt:lpstr>
      <vt:lpstr>TS_LU!Print_Area</vt:lpstr>
      <vt:lpstr>WIP_TO!Print_Area</vt:lpstr>
      <vt:lpstr>Assumptions_BA!Print_Titles</vt:lpstr>
      <vt:lpstr>Contents!Print_Titles</vt:lpstr>
      <vt:lpstr>Formats_TO!Print_Titles</vt:lpstr>
      <vt:lpstr>Headings_BO!Print_Titles</vt:lpstr>
      <vt:lpstr>Outputs_BO!Print_Titles</vt:lpstr>
      <vt:lpstr>TS_BA!Print_Titles</vt:lpstr>
      <vt:lpstr>TS_LU!Print_Titles</vt:lpstr>
      <vt:lpstr>WIP_TO!Print_Titles</vt:lpstr>
      <vt:lpstr>Qtr_Name</vt:lpstr>
      <vt:lpstr>Qtrly</vt:lpstr>
      <vt:lpstr>Qtrs_In_Yr</vt:lpstr>
      <vt:lpstr>Semi_Annual</vt:lpstr>
      <vt:lpstr>Ten</vt:lpstr>
      <vt:lpstr>Thousand</vt:lpstr>
      <vt:lpstr>Thousands</vt:lpstr>
      <vt:lpstr>TS</vt:lpstr>
      <vt:lpstr>TS_Actual_Per_Title</vt:lpstr>
      <vt:lpstr>TS_Actual_Pers</vt:lpstr>
      <vt:lpstr>TS_Budget_Per_Title</vt:lpstr>
      <vt:lpstr>TS_Budget_Pers</vt:lpstr>
      <vt:lpstr>TS_Data_End_Date</vt:lpstr>
      <vt:lpstr>TS_Data_Final_Stub</vt:lpstr>
      <vt:lpstr>TS_Data_Full_Pers</vt:lpstr>
      <vt:lpstr>TS_Data_Pers_Ass</vt:lpstr>
      <vt:lpstr>TS_Data_Total_Pers</vt:lpstr>
      <vt:lpstr>TS_Denom_Label</vt:lpstr>
      <vt:lpstr>TS_Fcast_Per_Title</vt:lpstr>
      <vt:lpstr>TS_Mth_End</vt:lpstr>
      <vt:lpstr>TS_Mths_In_Per</vt:lpstr>
      <vt:lpstr>TS_Per_1_End_Date</vt:lpstr>
      <vt:lpstr>TS_Per_1_FY_End_Date</vt:lpstr>
      <vt:lpstr>TS_Per_1_FY_Start_Date</vt:lpstr>
      <vt:lpstr>TS_Per_1_Number</vt:lpstr>
      <vt:lpstr>TS_Per_1_Start_Date</vt:lpstr>
      <vt:lpstr>TS_Per_Type_Name</vt:lpstr>
      <vt:lpstr>TS_Per_Type_Prefix</vt:lpstr>
      <vt:lpstr>TS_Periodicity</vt:lpstr>
      <vt:lpstr>TS_Pers_In_Yr</vt:lpstr>
      <vt:lpstr>TS_Proj_Per_1_End_Date</vt:lpstr>
      <vt:lpstr>TS_Proj_Per_1_FY_End_Date</vt:lpstr>
      <vt:lpstr>TS_Proj_Per_1_FY_Start_Date</vt:lpstr>
      <vt:lpstr>TS_Proj_Per_1_Number</vt:lpstr>
      <vt:lpstr>TS_Proj_Per_1_Start_Date</vt:lpstr>
      <vt:lpstr>TS_Proj_Start_Date</vt:lpstr>
      <vt:lpstr>TS_Proj_Start_Date_Ass</vt:lpstr>
      <vt:lpstr>TS_Start_Date</vt:lpstr>
      <vt:lpstr>TS_Std_Pers</vt:lpstr>
      <vt:lpstr>TS_Title</vt:lpstr>
      <vt:lpstr>Yr_Name</vt:lpstr>
      <vt:lpstr>Yrs_In_Yr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Hutchens</dc:creator>
  <cp:lastModifiedBy>Best Practice Modelling</cp:lastModifiedBy>
  <cp:lastPrinted>2010-07-20T01:22:37Z</cp:lastPrinted>
  <dcterms:created xsi:type="dcterms:W3CDTF">2010-07-19T23:32:58Z</dcterms:created>
  <dcterms:modified xsi:type="dcterms:W3CDTF">2010-11-30T01:15:39Z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RCK">
    <vt:lpwstr>53|11757824,1|0,52|6780672,51|4204747,49|6697881,55|7929855,11|12632256,56|16777215</vt:lpwstr>
  </property>
  <property fmtid="{D5CDD505-2E9C-101B-9397-08002B2CF9AE}" pid="3" name="TBXBSCK">
    <vt:lpwstr>CO-4142|-4142/COC-4142|-4142/CS1-4142|-4142/S1S2-4142|-4142/S2BAR6|-4142/BATAR6|-4142/TABO-4142|-4142/BOTO-4142|-4142/TOLU-4142|-4142/LUMS-4142|-4142/MSCH-4142|-4142/CH</vt:lpwstr>
  </property>
</Properties>
</file>