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ivanskyt/Desktop/"/>
    </mc:Choice>
  </mc:AlternateContent>
  <bookViews>
    <workbookView xWindow="1400" yWindow="1260" windowWidth="36220" windowHeight="21460" tabRatio="500"/>
  </bookViews>
  <sheets>
    <sheet name="Weight" sheetId="1" r:id="rId1"/>
    <sheet name="Temp correction" sheetId="3" r:id="rId2"/>
  </sheets>
  <definedNames>
    <definedName name="temperature" localSheetId="1">'Temp correction'!$A$10:$A$56</definedName>
    <definedName name="weight1" localSheetId="1">'Temp correction'!$B$10:$B$56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3" l="1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B6" i="3"/>
  <c r="B7" i="3"/>
  <c r="B8" i="3"/>
  <c r="F56" i="3"/>
  <c r="G56" i="3"/>
  <c r="F55" i="3"/>
  <c r="G55" i="3"/>
  <c r="F54" i="3"/>
  <c r="G54" i="3"/>
  <c r="F53" i="3"/>
  <c r="G53" i="3"/>
  <c r="F52" i="3"/>
  <c r="G52" i="3"/>
  <c r="F51" i="3"/>
  <c r="G51" i="3"/>
  <c r="F50" i="3"/>
  <c r="G50" i="3"/>
  <c r="F49" i="3"/>
  <c r="G49" i="3"/>
  <c r="F48" i="3"/>
  <c r="G48" i="3"/>
  <c r="F47" i="3"/>
  <c r="G47" i="3"/>
  <c r="F46" i="3"/>
  <c r="G46" i="3"/>
  <c r="F45" i="3"/>
  <c r="G45" i="3"/>
  <c r="F44" i="3"/>
  <c r="G44" i="3"/>
  <c r="F43" i="3"/>
  <c r="G43" i="3"/>
  <c r="F42" i="3"/>
  <c r="G42" i="3"/>
  <c r="F41" i="3"/>
  <c r="G41" i="3"/>
  <c r="F40" i="3"/>
  <c r="G40" i="3"/>
  <c r="F39" i="3"/>
  <c r="G39" i="3"/>
  <c r="F38" i="3"/>
  <c r="G38" i="3"/>
  <c r="F37" i="3"/>
  <c r="G37" i="3"/>
  <c r="F36" i="3"/>
  <c r="G36" i="3"/>
  <c r="F35" i="3"/>
  <c r="G35" i="3"/>
  <c r="F34" i="3"/>
  <c r="G34" i="3"/>
  <c r="F33" i="3"/>
  <c r="G33" i="3"/>
  <c r="F32" i="3"/>
  <c r="G32" i="3"/>
  <c r="F31" i="3"/>
  <c r="G31" i="3"/>
  <c r="F30" i="3"/>
  <c r="G30" i="3"/>
  <c r="F29" i="3"/>
  <c r="G29" i="3"/>
  <c r="F28" i="3"/>
  <c r="G28" i="3"/>
  <c r="F27" i="3"/>
  <c r="G27" i="3"/>
  <c r="F26" i="3"/>
  <c r="G26" i="3"/>
  <c r="F25" i="3"/>
  <c r="G25" i="3"/>
  <c r="F24" i="3"/>
  <c r="G24" i="3"/>
  <c r="F23" i="3"/>
  <c r="G23" i="3"/>
  <c r="F22" i="3"/>
  <c r="G22" i="3"/>
  <c r="F21" i="3"/>
  <c r="G21" i="3"/>
  <c r="F20" i="3"/>
  <c r="G20" i="3"/>
  <c r="F19" i="3"/>
  <c r="G19" i="3"/>
  <c r="F18" i="3"/>
  <c r="G18" i="3"/>
  <c r="F17" i="3"/>
  <c r="G17" i="3"/>
  <c r="F16" i="3"/>
  <c r="G16" i="3"/>
  <c r="F15" i="3"/>
  <c r="G15" i="3"/>
  <c r="F14" i="3"/>
  <c r="G14" i="3"/>
  <c r="F13" i="3"/>
  <c r="G13" i="3"/>
  <c r="F12" i="3"/>
  <c r="G12" i="3"/>
  <c r="F11" i="3"/>
  <c r="G11" i="3"/>
  <c r="F7" i="1"/>
  <c r="F6" i="1"/>
  <c r="F5" i="1"/>
  <c r="F4" i="1"/>
  <c r="D20" i="1"/>
  <c r="F20" i="1"/>
  <c r="G20" i="1"/>
  <c r="H20" i="1"/>
  <c r="C20" i="1"/>
  <c r="I20" i="1"/>
  <c r="J20" i="1"/>
  <c r="K20" i="1"/>
  <c r="L20" i="1"/>
  <c r="M20" i="1"/>
  <c r="N20" i="1"/>
  <c r="D19" i="1"/>
  <c r="F19" i="1"/>
  <c r="G19" i="1"/>
  <c r="H19" i="1"/>
  <c r="C19" i="1"/>
  <c r="I19" i="1"/>
  <c r="J19" i="1"/>
  <c r="K19" i="1"/>
  <c r="L19" i="1"/>
  <c r="M19" i="1"/>
  <c r="N19" i="1"/>
  <c r="D18" i="1"/>
  <c r="F18" i="1"/>
  <c r="G18" i="1"/>
  <c r="H18" i="1"/>
  <c r="C18" i="1"/>
  <c r="I18" i="1"/>
  <c r="J18" i="1"/>
  <c r="K18" i="1"/>
  <c r="L18" i="1"/>
  <c r="M18" i="1"/>
  <c r="N18" i="1"/>
  <c r="D17" i="1"/>
  <c r="F17" i="1"/>
  <c r="G17" i="1"/>
  <c r="H17" i="1"/>
  <c r="C17" i="1"/>
  <c r="I17" i="1"/>
  <c r="J17" i="1"/>
  <c r="K17" i="1"/>
  <c r="L17" i="1"/>
  <c r="M17" i="1"/>
  <c r="N17" i="1"/>
  <c r="D16" i="1"/>
  <c r="F16" i="1"/>
  <c r="G16" i="1"/>
  <c r="H16" i="1"/>
  <c r="C16" i="1"/>
  <c r="I16" i="1"/>
  <c r="J16" i="1"/>
  <c r="K16" i="1"/>
  <c r="L16" i="1"/>
  <c r="M16" i="1"/>
  <c r="N16" i="1"/>
  <c r="D15" i="1"/>
  <c r="F15" i="1"/>
  <c r="G15" i="1"/>
  <c r="H15" i="1"/>
  <c r="C15" i="1"/>
  <c r="I15" i="1"/>
  <c r="J15" i="1"/>
  <c r="K15" i="1"/>
  <c r="L15" i="1"/>
  <c r="M15" i="1"/>
  <c r="N15" i="1"/>
  <c r="D14" i="1"/>
  <c r="F14" i="1"/>
  <c r="G14" i="1"/>
  <c r="H14" i="1"/>
  <c r="C14" i="1"/>
  <c r="I14" i="1"/>
  <c r="J14" i="1"/>
  <c r="K14" i="1"/>
  <c r="L14" i="1"/>
  <c r="M14" i="1"/>
  <c r="N14" i="1"/>
  <c r="D13" i="1"/>
  <c r="F13" i="1"/>
  <c r="G13" i="1"/>
  <c r="H13" i="1"/>
  <c r="C13" i="1"/>
  <c r="I13" i="1"/>
  <c r="J13" i="1"/>
  <c r="K13" i="1"/>
  <c r="L13" i="1"/>
  <c r="M13" i="1"/>
  <c r="N13" i="1"/>
  <c r="D12" i="1"/>
  <c r="F12" i="1"/>
  <c r="G12" i="1"/>
  <c r="H12" i="1"/>
  <c r="C12" i="1"/>
  <c r="I12" i="1"/>
  <c r="J12" i="1"/>
  <c r="K12" i="1"/>
  <c r="L12" i="1"/>
  <c r="M12" i="1"/>
  <c r="N12" i="1"/>
  <c r="D11" i="1"/>
  <c r="F11" i="1"/>
  <c r="G11" i="1"/>
  <c r="H11" i="1"/>
  <c r="C11" i="1"/>
  <c r="I11" i="1"/>
  <c r="J11" i="1"/>
  <c r="K11" i="1"/>
  <c r="L11" i="1"/>
  <c r="M11" i="1"/>
  <c r="N11" i="1"/>
  <c r="D10" i="1"/>
  <c r="F10" i="1"/>
  <c r="G10" i="1"/>
  <c r="H10" i="1"/>
  <c r="C10" i="1"/>
  <c r="I10" i="1"/>
  <c r="J10" i="1"/>
  <c r="K10" i="1"/>
  <c r="L10" i="1"/>
  <c r="M10" i="1"/>
  <c r="N10" i="1"/>
</calcChain>
</file>

<file path=xl/connections.xml><?xml version="1.0" encoding="utf-8"?>
<connections xmlns="http://schemas.openxmlformats.org/spreadsheetml/2006/main">
  <connection id="1" name="temperature" type="6" refreshedVersion="0" background="1" saveData="1">
    <textPr fileType="mac" sourceFile="/Users/ivanskyt/Desktop/temperature.csv" thousands=" " comma="1">
      <textFields count="4">
        <textField/>
        <textField/>
        <textField/>
        <textField/>
      </textFields>
    </textPr>
  </connection>
  <connection id="2" name="weight1" type="6" refreshedVersion="0" background="1" saveData="1">
    <textPr fileType="mac" sourceFile="/Users/ivanskyt/Desktop/weight1.csv" thousands=" " comma="1">
      <textFields count="2">
        <textField/>
        <textField/>
      </textFields>
    </textPr>
  </connection>
  <connection id="3" name="weight2" type="6" refreshedVersion="0" background="1" saveData="1">
    <textPr fileType="mac" sourceFile="/Users/ivanskyt/Desktop/weight2.csv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<sst xmlns="http://schemas.openxmlformats.org/spreadsheetml/2006/main" count="36" uniqueCount="34">
  <si>
    <t>Output</t>
  </si>
  <si>
    <t>Output2</t>
  </si>
  <si>
    <t>Output3</t>
  </si>
  <si>
    <t>A</t>
  </si>
  <si>
    <t>B</t>
  </si>
  <si>
    <t>C</t>
  </si>
  <si>
    <t>D</t>
  </si>
  <si>
    <t>Weight [kg]</t>
  </si>
  <si>
    <t>#</t>
  </si>
  <si>
    <t>Verification [kg]</t>
  </si>
  <si>
    <t>Difference</t>
  </si>
  <si>
    <t>Calibration date</t>
  </si>
  <si>
    <t>Temperature:</t>
  </si>
  <si>
    <t>E_A</t>
  </si>
  <si>
    <t>E_B</t>
  </si>
  <si>
    <t>E_C</t>
  </si>
  <si>
    <t>E_D</t>
  </si>
  <si>
    <t>time_stamp</t>
  </si>
  <si>
    <t>temperature</t>
  </si>
  <si>
    <t>weight</t>
  </si>
  <si>
    <t>Correction</t>
  </si>
  <si>
    <t>Final</t>
  </si>
  <si>
    <t>Flowsum</t>
  </si>
  <si>
    <t>FlowAverage</t>
  </si>
  <si>
    <t>Scale sensor calibration protocol</t>
  </si>
  <si>
    <t>Temperature compensation protocol</t>
  </si>
  <si>
    <t>Correction parameter</t>
  </si>
  <si>
    <t>Reference temp.</t>
  </si>
  <si>
    <t>Sensor id</t>
  </si>
  <si>
    <t>Variance</t>
  </si>
  <si>
    <t>Max value</t>
  </si>
  <si>
    <t>Min value</t>
  </si>
  <si>
    <t>18.3.2016</t>
  </si>
  <si>
    <t>1.10.2016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</si>
</sst>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2"/>
      <color theme="9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0" xfId="0" applyNumberFormat="1"/>
    <xf numFmtId="164" fontId="3" fillId="0" borderId="0" xfId="0" applyNumberFormat="1" applyFont="1"/>
    <xf numFmtId="0" fontId="5" fillId="0" borderId="0" xfId="0" applyFont="1"/>
    <xf numFmtId="0" fontId="7" fillId="0" borderId="0" xfId="0" applyFont="1"/>
    <xf numFmtId="0" fontId="1" fillId="0" borderId="0" xfId="0" applyFont="1"/>
    <xf numFmtId="165" fontId="8" fillId="0" borderId="0" xfId="0" applyNumberFormat="1" applyFont="1"/>
    <xf numFmtId="0" fontId="0" fillId="2" borderId="0" xfId="0" applyFill="1"/>
    <xf numFmtId="0" fontId="0" fillId="0" borderId="1" xfId="0" applyBorder="1"/>
    <xf numFmtId="165" fontId="8" fillId="0" borderId="1" xfId="0" applyNumberFormat="1" applyFont="1" applyBorder="1"/>
    <xf numFmtId="11" fontId="0" fillId="0" borderId="1" xfId="0" applyNumberFormat="1" applyBorder="1"/>
    <xf numFmtId="0" fontId="5" fillId="0" borderId="1" xfId="0" applyFont="1" applyBorder="1"/>
    <xf numFmtId="0" fontId="7" fillId="0" borderId="1" xfId="0" applyFont="1" applyBorder="1"/>
    <xf numFmtId="11" fontId="1" fillId="0" borderId="1" xfId="0" applyNumberFormat="1" applyFont="1" applyBorder="1"/>
    <xf numFmtId="11" fontId="0" fillId="0" borderId="1" xfId="0" applyNumberFormat="1" applyFont="1" applyBorder="1"/>
    <xf numFmtId="164" fontId="3" fillId="0" borderId="1" xfId="0" applyNumberFormat="1" applyFont="1" applyBorder="1"/>
    <xf numFmtId="0" fontId="0" fillId="0" borderId="5" xfId="0" applyBorder="1"/>
    <xf numFmtId="164" fontId="2" fillId="0" borderId="6" xfId="0" applyNumberFormat="1" applyFont="1" applyBorder="1"/>
    <xf numFmtId="0" fontId="0" fillId="0" borderId="7" xfId="0" applyBorder="1"/>
    <xf numFmtId="0" fontId="0" fillId="0" borderId="8" xfId="0" applyBorder="1"/>
    <xf numFmtId="11" fontId="0" fillId="0" borderId="8" xfId="0" applyNumberFormat="1" applyBorder="1"/>
    <xf numFmtId="0" fontId="5" fillId="0" borderId="8" xfId="0" applyFont="1" applyBorder="1"/>
    <xf numFmtId="0" fontId="7" fillId="0" borderId="8" xfId="0" applyFont="1" applyBorder="1"/>
    <xf numFmtId="11" fontId="1" fillId="0" borderId="8" xfId="0" applyNumberFormat="1" applyFont="1" applyBorder="1"/>
    <xf numFmtId="11" fontId="0" fillId="0" borderId="8" xfId="0" applyNumberFormat="1" applyFont="1" applyBorder="1"/>
    <xf numFmtId="165" fontId="8" fillId="0" borderId="8" xfId="0" applyNumberFormat="1" applyFont="1" applyBorder="1"/>
    <xf numFmtId="164" fontId="3" fillId="0" borderId="8" xfId="0" applyNumberFormat="1" applyFont="1" applyBorder="1"/>
    <xf numFmtId="164" fontId="2" fillId="0" borderId="9" xfId="0" applyNumberFormat="1" applyFont="1" applyBorder="1"/>
    <xf numFmtId="0" fontId="0" fillId="0" borderId="10" xfId="0" applyBorder="1"/>
    <xf numFmtId="0" fontId="0" fillId="0" borderId="11" xfId="0" applyBorder="1"/>
    <xf numFmtId="11" fontId="0" fillId="0" borderId="11" xfId="0" applyNumberFormat="1" applyBorder="1"/>
    <xf numFmtId="0" fontId="5" fillId="0" borderId="11" xfId="0" applyFont="1" applyBorder="1"/>
    <xf numFmtId="0" fontId="7" fillId="0" borderId="11" xfId="0" applyFont="1" applyBorder="1"/>
    <xf numFmtId="11" fontId="1" fillId="0" borderId="11" xfId="0" applyNumberFormat="1" applyFont="1" applyBorder="1"/>
    <xf numFmtId="11" fontId="0" fillId="0" borderId="11" xfId="0" applyNumberFormat="1" applyFont="1" applyBorder="1"/>
    <xf numFmtId="165" fontId="8" fillId="0" borderId="11" xfId="0" applyNumberFormat="1" applyFont="1" applyBorder="1"/>
    <xf numFmtId="164" fontId="3" fillId="0" borderId="11" xfId="0" applyNumberFormat="1" applyFont="1" applyBorder="1"/>
    <xf numFmtId="164" fontId="2" fillId="0" borderId="12" xfId="0" applyNumberFormat="1" applyFont="1" applyBorder="1"/>
    <xf numFmtId="0" fontId="0" fillId="3" borderId="13" xfId="0" applyFill="1" applyBorder="1"/>
    <xf numFmtId="0" fontId="2" fillId="3" borderId="14" xfId="0" applyFont="1" applyFill="1" applyBorder="1"/>
    <xf numFmtId="0" fontId="4" fillId="3" borderId="14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1" fillId="3" borderId="14" xfId="0" applyFont="1" applyFill="1" applyBorder="1"/>
    <xf numFmtId="165" fontId="8" fillId="3" borderId="14" xfId="0" applyNumberFormat="1" applyFont="1" applyFill="1" applyBorder="1"/>
    <xf numFmtId="164" fontId="2" fillId="3" borderId="14" xfId="0" applyNumberFormat="1" applyFont="1" applyFill="1" applyBorder="1"/>
    <xf numFmtId="164" fontId="2" fillId="3" borderId="15" xfId="0" applyNumberFormat="1" applyFont="1" applyFill="1" applyBorder="1"/>
    <xf numFmtId="0" fontId="10" fillId="3" borderId="2" xfId="0" applyFont="1" applyFill="1" applyBorder="1"/>
    <xf numFmtId="0" fontId="10" fillId="3" borderId="5" xfId="0" applyFont="1" applyFill="1" applyBorder="1"/>
    <xf numFmtId="0" fontId="10" fillId="3" borderId="7" xfId="0" applyFont="1" applyFill="1" applyBorder="1"/>
    <xf numFmtId="22" fontId="0" fillId="0" borderId="0" xfId="0" applyNumberFormat="1"/>
    <xf numFmtId="0" fontId="2" fillId="0" borderId="0" xfId="0" applyFont="1"/>
    <xf numFmtId="0" fontId="9" fillId="4" borderId="0" xfId="0" applyFont="1" applyFill="1"/>
    <xf numFmtId="0" fontId="0" fillId="4" borderId="0" xfId="0" applyFill="1"/>
    <xf numFmtId="0" fontId="5" fillId="4" borderId="0" xfId="0" applyFont="1" applyFill="1"/>
    <xf numFmtId="0" fontId="7" fillId="4" borderId="0" xfId="0" applyFont="1" applyFill="1"/>
    <xf numFmtId="0" fontId="1" fillId="4" borderId="0" xfId="0" applyFont="1" applyFill="1"/>
    <xf numFmtId="165" fontId="8" fillId="4" borderId="0" xfId="0" applyNumberFormat="1" applyFont="1" applyFill="1"/>
    <xf numFmtId="164" fontId="3" fillId="4" borderId="0" xfId="0" applyNumberFormat="1" applyFont="1" applyFill="1"/>
    <xf numFmtId="164" fontId="0" fillId="4" borderId="0" xfId="0" applyNumberFormat="1" applyFill="1"/>
    <xf numFmtId="0" fontId="0" fillId="0" borderId="0" xfId="0" applyFill="1"/>
    <xf numFmtId="0" fontId="5" fillId="0" borderId="0" xfId="0" applyFont="1" applyFill="1"/>
    <xf numFmtId="0" fontId="7" fillId="0" borderId="0" xfId="0" applyFont="1" applyFill="1"/>
    <xf numFmtId="0" fontId="1" fillId="0" borderId="0" xfId="0" applyFont="1" applyFill="1"/>
    <xf numFmtId="165" fontId="8" fillId="0" borderId="0" xfId="0" applyNumberFormat="1" applyFont="1" applyFill="1"/>
    <xf numFmtId="164" fontId="3" fillId="0" borderId="0" xfId="0" applyNumberFormat="1" applyFont="1" applyFill="1"/>
    <xf numFmtId="164" fontId="0" fillId="0" borderId="0" xfId="0" applyNumberFormat="1" applyFill="1"/>
    <xf numFmtId="0" fontId="11" fillId="5" borderId="0" xfId="0" applyFont="1" applyFill="1"/>
    <xf numFmtId="0" fontId="10" fillId="0" borderId="3" xfId="0" applyFont="1" applyBorder="1" applyAlignment="1"/>
    <xf numFmtId="0" fontId="0" fillId="0" borderId="4" xfId="0" applyBorder="1" applyAlignment="1"/>
    <xf numFmtId="0" fontId="10" fillId="0" borderId="1" xfId="0" applyFont="1" applyBorder="1" applyAlignment="1"/>
    <xf numFmtId="0" fontId="0" fillId="0" borderId="6" xfId="0" applyBorder="1" applyAlignment="1"/>
    <xf numFmtId="0" fontId="10" fillId="0" borderId="8" xfId="0" applyFont="1" applyBorder="1" applyAlignment="1"/>
    <xf numFmtId="0" fontId="0" fillId="0" borderId="9" xfId="0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signal - Weight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44836177045358"/>
          <c:y val="0.0838116890318288"/>
          <c:w val="0.900741346010994"/>
          <c:h val="0.896848452922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Weight!$E$9</c:f>
              <c:strCache>
                <c:ptCount val="1"/>
                <c:pt idx="0">
                  <c:v>Weight [kg]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Weight!$B$10:$B$20</c:f>
              <c:numCache>
                <c:formatCode>General</c:formatCode>
                <c:ptCount val="11"/>
              </c:numCache>
            </c:numRef>
          </c:xVal>
          <c:yVal>
            <c:numRef>
              <c:f>Weight!$E$10:$E$20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3312544"/>
        <c:axId val="-823529904"/>
      </c:scatterChart>
      <c:valAx>
        <c:axId val="-783312544"/>
        <c:scaling>
          <c:orientation val="minMax"/>
          <c:min val="5.5E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signal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3529904"/>
        <c:crosses val="autoZero"/>
        <c:crossBetween val="midCat"/>
      </c:valAx>
      <c:valAx>
        <c:axId val="-8235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]kg]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331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-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correction'!$C$10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824398662496"/>
                  <c:y val="-0.65932695216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 correction'!$C$11:$C$56</c:f>
              <c:numCache>
                <c:formatCode>General</c:formatCode>
                <c:ptCount val="46"/>
                <c:pt idx="0">
                  <c:v>4.75</c:v>
                </c:pt>
                <c:pt idx="1">
                  <c:v>5.5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10.25</c:v>
                </c:pt>
                <c:pt idx="7">
                  <c:v>11.5</c:v>
                </c:pt>
                <c:pt idx="8">
                  <c:v>12.25</c:v>
                </c:pt>
                <c:pt idx="9">
                  <c:v>12.75</c:v>
                </c:pt>
                <c:pt idx="10">
                  <c:v>13.75</c:v>
                </c:pt>
                <c:pt idx="11">
                  <c:v>13.25</c:v>
                </c:pt>
                <c:pt idx="12">
                  <c:v>13.25</c:v>
                </c:pt>
                <c:pt idx="13">
                  <c:v>12.75</c:v>
                </c:pt>
                <c:pt idx="14">
                  <c:v>12.5</c:v>
                </c:pt>
                <c:pt idx="15">
                  <c:v>12.75</c:v>
                </c:pt>
                <c:pt idx="16">
                  <c:v>12.75</c:v>
                </c:pt>
                <c:pt idx="17">
                  <c:v>12.5</c:v>
                </c:pt>
                <c:pt idx="18">
                  <c:v>12.25</c:v>
                </c:pt>
                <c:pt idx="19">
                  <c:v>12.25</c:v>
                </c:pt>
                <c:pt idx="20">
                  <c:v>11.75</c:v>
                </c:pt>
                <c:pt idx="21">
                  <c:v>9.75</c:v>
                </c:pt>
                <c:pt idx="22">
                  <c:v>7.75</c:v>
                </c:pt>
                <c:pt idx="23">
                  <c:v>5.5</c:v>
                </c:pt>
                <c:pt idx="24">
                  <c:v>2.25</c:v>
                </c:pt>
                <c:pt idx="25">
                  <c:v>0.0</c:v>
                </c:pt>
                <c:pt idx="26">
                  <c:v>-2.75</c:v>
                </c:pt>
                <c:pt idx="27">
                  <c:v>-2.25</c:v>
                </c:pt>
                <c:pt idx="28">
                  <c:v>-3.75</c:v>
                </c:pt>
                <c:pt idx="29">
                  <c:v>-3.5</c:v>
                </c:pt>
                <c:pt idx="30">
                  <c:v>-3.5</c:v>
                </c:pt>
                <c:pt idx="31">
                  <c:v>-3.75</c:v>
                </c:pt>
                <c:pt idx="32">
                  <c:v>-3.5</c:v>
                </c:pt>
                <c:pt idx="33">
                  <c:v>-3.75</c:v>
                </c:pt>
                <c:pt idx="34">
                  <c:v>-3.75</c:v>
                </c:pt>
                <c:pt idx="35">
                  <c:v>-2.0</c:v>
                </c:pt>
                <c:pt idx="36">
                  <c:v>-2.0</c:v>
                </c:pt>
                <c:pt idx="37">
                  <c:v>-2.25</c:v>
                </c:pt>
                <c:pt idx="38">
                  <c:v>-2.5</c:v>
                </c:pt>
                <c:pt idx="39">
                  <c:v>-2.75</c:v>
                </c:pt>
                <c:pt idx="40">
                  <c:v>-1.0</c:v>
                </c:pt>
                <c:pt idx="41">
                  <c:v>-1.25</c:v>
                </c:pt>
                <c:pt idx="42">
                  <c:v>-1.75</c:v>
                </c:pt>
                <c:pt idx="43">
                  <c:v>0.0</c:v>
                </c:pt>
                <c:pt idx="44">
                  <c:v>0.5</c:v>
                </c:pt>
                <c:pt idx="45">
                  <c:v>1.0</c:v>
                </c:pt>
              </c:numCache>
            </c:numRef>
          </c:xVal>
          <c:yVal>
            <c:numRef>
              <c:f>'Temp correction'!$B$11:$B$56</c:f>
              <c:numCache>
                <c:formatCode>General</c:formatCode>
                <c:ptCount val="46"/>
                <c:pt idx="0">
                  <c:v>30.27</c:v>
                </c:pt>
                <c:pt idx="1">
                  <c:v>30.24</c:v>
                </c:pt>
                <c:pt idx="2">
                  <c:v>30.22</c:v>
                </c:pt>
                <c:pt idx="3">
                  <c:v>30.19</c:v>
                </c:pt>
                <c:pt idx="4">
                  <c:v>30.17</c:v>
                </c:pt>
                <c:pt idx="5">
                  <c:v>30.13</c:v>
                </c:pt>
                <c:pt idx="6">
                  <c:v>30.11</c:v>
                </c:pt>
                <c:pt idx="7">
                  <c:v>30.09</c:v>
                </c:pt>
                <c:pt idx="8">
                  <c:v>30.05</c:v>
                </c:pt>
                <c:pt idx="9">
                  <c:v>30.05</c:v>
                </c:pt>
                <c:pt idx="10">
                  <c:v>30.04</c:v>
                </c:pt>
                <c:pt idx="11">
                  <c:v>30.06</c:v>
                </c:pt>
                <c:pt idx="12">
                  <c:v>30.05</c:v>
                </c:pt>
                <c:pt idx="13">
                  <c:v>30.08</c:v>
                </c:pt>
                <c:pt idx="14">
                  <c:v>30.11</c:v>
                </c:pt>
                <c:pt idx="15">
                  <c:v>30.13</c:v>
                </c:pt>
                <c:pt idx="16">
                  <c:v>30.15</c:v>
                </c:pt>
                <c:pt idx="17">
                  <c:v>30.17</c:v>
                </c:pt>
                <c:pt idx="18">
                  <c:v>30.2</c:v>
                </c:pt>
                <c:pt idx="19">
                  <c:v>30.23</c:v>
                </c:pt>
                <c:pt idx="20">
                  <c:v>30.26</c:v>
                </c:pt>
                <c:pt idx="21">
                  <c:v>30.33</c:v>
                </c:pt>
                <c:pt idx="22">
                  <c:v>30.4</c:v>
                </c:pt>
                <c:pt idx="23">
                  <c:v>30.46</c:v>
                </c:pt>
                <c:pt idx="24">
                  <c:v>30.52</c:v>
                </c:pt>
                <c:pt idx="25">
                  <c:v>30.55</c:v>
                </c:pt>
                <c:pt idx="26">
                  <c:v>30.56</c:v>
                </c:pt>
                <c:pt idx="27">
                  <c:v>30.55</c:v>
                </c:pt>
                <c:pt idx="28">
                  <c:v>30.55</c:v>
                </c:pt>
                <c:pt idx="29">
                  <c:v>30.55</c:v>
                </c:pt>
                <c:pt idx="30">
                  <c:v>30.55</c:v>
                </c:pt>
                <c:pt idx="31">
                  <c:v>30.55</c:v>
                </c:pt>
                <c:pt idx="32">
                  <c:v>30.55</c:v>
                </c:pt>
                <c:pt idx="33">
                  <c:v>30.54</c:v>
                </c:pt>
                <c:pt idx="34">
                  <c:v>30.54</c:v>
                </c:pt>
                <c:pt idx="35">
                  <c:v>30.55</c:v>
                </c:pt>
                <c:pt idx="36">
                  <c:v>30.54</c:v>
                </c:pt>
                <c:pt idx="37">
                  <c:v>30.53</c:v>
                </c:pt>
                <c:pt idx="38">
                  <c:v>30.53</c:v>
                </c:pt>
                <c:pt idx="39">
                  <c:v>30.52</c:v>
                </c:pt>
                <c:pt idx="40">
                  <c:v>30.52</c:v>
                </c:pt>
                <c:pt idx="41">
                  <c:v>30.51</c:v>
                </c:pt>
                <c:pt idx="42">
                  <c:v>30.5</c:v>
                </c:pt>
                <c:pt idx="43">
                  <c:v>30.49</c:v>
                </c:pt>
                <c:pt idx="44">
                  <c:v>30.48</c:v>
                </c:pt>
                <c:pt idx="45">
                  <c:v>30.47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5743664"/>
        <c:axId val="-823730624"/>
      </c:scatterChart>
      <c:valAx>
        <c:axId val="-83574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3730624"/>
        <c:crosses val="autoZero"/>
        <c:crossBetween val="midCat"/>
      </c:valAx>
      <c:valAx>
        <c:axId val="-8237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574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0</xdr:row>
      <xdr:rowOff>101600</xdr:rowOff>
    </xdr:from>
    <xdr:to>
      <xdr:col>23</xdr:col>
      <xdr:colOff>88900</xdr:colOff>
      <xdr:row>22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9</xdr:row>
      <xdr:rowOff>6350</xdr:rowOff>
    </xdr:from>
    <xdr:to>
      <xdr:col>20</xdr:col>
      <xdr:colOff>635000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ight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mperatur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abSelected="1" workbookViewId="0">
      <selection activeCell="E10" sqref="E10:E20"/>
    </sheetView>
  </sheetViews>
  <sheetFormatPr baseColWidth="10" defaultRowHeight="16" x14ac:dyDescent="0.2"/>
  <cols>
    <col min="1" max="1" width="3.6640625" customWidth="1"/>
    <col min="2" max="2" width="15.1640625" customWidth="1"/>
    <col min="3" max="3" width="11.83203125" bestFit="1" customWidth="1"/>
    <col min="4" max="4" width="14" customWidth="1"/>
    <col min="5" max="5" width="11.83203125" bestFit="1" customWidth="1"/>
    <col min="6" max="6" width="11.83203125" style="3" customWidth="1"/>
    <col min="7" max="7" width="11.83203125" customWidth="1"/>
    <col min="8" max="8" width="11.83203125" style="4" customWidth="1"/>
    <col min="10" max="10" width="11.83203125" style="5" bestFit="1" customWidth="1"/>
    <col min="11" max="11" width="11.83203125" customWidth="1"/>
    <col min="12" max="12" width="11.83203125" style="6" customWidth="1"/>
    <col min="13" max="13" width="15.1640625" style="2" customWidth="1"/>
    <col min="14" max="14" width="17.33203125" style="1" customWidth="1"/>
  </cols>
  <sheetData>
    <row r="1" spans="1:14" ht="21" x14ac:dyDescent="0.25">
      <c r="A1" s="52" t="s">
        <v>24</v>
      </c>
      <c r="B1" s="53"/>
      <c r="C1" s="53"/>
      <c r="D1" s="53"/>
      <c r="E1" s="53"/>
      <c r="F1" s="54"/>
      <c r="G1" s="53"/>
      <c r="H1" s="55"/>
      <c r="I1" s="53"/>
      <c r="J1" s="56"/>
      <c r="K1" s="53"/>
      <c r="L1" s="57"/>
      <c r="M1" s="58"/>
      <c r="N1" s="59"/>
    </row>
    <row r="3" spans="1:14" ht="17" thickBot="1" x14ac:dyDescent="0.25"/>
    <row r="4" spans="1:14" ht="19" x14ac:dyDescent="0.25">
      <c r="B4" t="s">
        <v>28</v>
      </c>
      <c r="C4" s="51">
        <v>2015072300</v>
      </c>
      <c r="E4" s="47" t="s">
        <v>13</v>
      </c>
      <c r="F4" s="68">
        <f>$C$48</f>
        <v>0</v>
      </c>
      <c r="G4" s="69"/>
    </row>
    <row r="5" spans="1:14" ht="19" x14ac:dyDescent="0.25">
      <c r="B5" t="s">
        <v>11</v>
      </c>
      <c r="C5" s="51" t="s">
        <v>33</v>
      </c>
      <c r="E5" s="48" t="s">
        <v>14</v>
      </c>
      <c r="F5" s="70">
        <f>$C$47</f>
        <v>0</v>
      </c>
      <c r="G5" s="71"/>
    </row>
    <row r="6" spans="1:14" ht="19" x14ac:dyDescent="0.25">
      <c r="B6" t="s">
        <v>12</v>
      </c>
      <c r="C6" s="51">
        <v>21.6</v>
      </c>
      <c r="E6" s="48" t="s">
        <v>15</v>
      </c>
      <c r="F6" s="70">
        <f>$C$46</f>
        <v>0</v>
      </c>
      <c r="G6" s="71"/>
    </row>
    <row r="7" spans="1:14" ht="20" thickBot="1" x14ac:dyDescent="0.3">
      <c r="E7" s="49" t="s">
        <v>16</v>
      </c>
      <c r="F7" s="72">
        <f>$C$45</f>
        <v>0</v>
      </c>
      <c r="G7" s="73"/>
    </row>
    <row r="8" spans="1:14" ht="17" thickBot="1" x14ac:dyDescent="0.25"/>
    <row r="9" spans="1:14" ht="17" thickBot="1" x14ac:dyDescent="0.25">
      <c r="A9" s="38" t="s">
        <v>8</v>
      </c>
      <c r="B9" s="39" t="s">
        <v>0</v>
      </c>
      <c r="C9" s="39" t="s">
        <v>1</v>
      </c>
      <c r="D9" s="39" t="s">
        <v>2</v>
      </c>
      <c r="E9" s="39" t="s">
        <v>7</v>
      </c>
      <c r="F9" s="40" t="s">
        <v>3</v>
      </c>
      <c r="G9" s="39"/>
      <c r="H9" s="41" t="s">
        <v>4</v>
      </c>
      <c r="I9" s="42"/>
      <c r="J9" s="43" t="s">
        <v>5</v>
      </c>
      <c r="K9" s="42"/>
      <c r="L9" s="44" t="s">
        <v>6</v>
      </c>
      <c r="M9" s="45" t="s">
        <v>9</v>
      </c>
      <c r="N9" s="46" t="s">
        <v>10</v>
      </c>
    </row>
    <row r="10" spans="1:14" x14ac:dyDescent="0.2">
      <c r="A10" s="28">
        <v>1</v>
      </c>
      <c r="B10" s="29"/>
      <c r="C10" s="29">
        <f>POWER(B10,2)</f>
        <v>0</v>
      </c>
      <c r="D10" s="30">
        <f>POWER(B10,3)</f>
        <v>0</v>
      </c>
      <c r="E10" s="29"/>
      <c r="F10" s="31">
        <f>$C$48</f>
        <v>0</v>
      </c>
      <c r="G10" s="30">
        <f>D10*F10</f>
        <v>0</v>
      </c>
      <c r="H10" s="32">
        <f>$C$47</f>
        <v>0</v>
      </c>
      <c r="I10" s="30">
        <f>H10*C10</f>
        <v>0</v>
      </c>
      <c r="J10" s="33">
        <f>$C$46</f>
        <v>0</v>
      </c>
      <c r="K10" s="34">
        <f>J10*B10</f>
        <v>0</v>
      </c>
      <c r="L10" s="35">
        <f>$C$45</f>
        <v>0</v>
      </c>
      <c r="M10" s="36">
        <f t="shared" ref="M10:M20" si="0">G10+I10+K10+L10</f>
        <v>0</v>
      </c>
      <c r="N10" s="37">
        <f>E10-M10</f>
        <v>0</v>
      </c>
    </row>
    <row r="11" spans="1:14" x14ac:dyDescent="0.2">
      <c r="A11" s="16">
        <v>2</v>
      </c>
      <c r="B11" s="8"/>
      <c r="C11" s="8">
        <f t="shared" ref="C11:C20" si="1">POWER(B11,2)</f>
        <v>0</v>
      </c>
      <c r="D11" s="10">
        <f t="shared" ref="D11:D20" si="2">POWER(B11,3)</f>
        <v>0</v>
      </c>
      <c r="E11" s="8"/>
      <c r="F11" s="11">
        <f t="shared" ref="F11:F20" si="3">$C$48</f>
        <v>0</v>
      </c>
      <c r="G11" s="10">
        <f t="shared" ref="G11:G20" si="4">D11*F11</f>
        <v>0</v>
      </c>
      <c r="H11" s="12">
        <f t="shared" ref="H11:H20" si="5">$C$47</f>
        <v>0</v>
      </c>
      <c r="I11" s="10">
        <f t="shared" ref="I11:I20" si="6">H11*C11</f>
        <v>0</v>
      </c>
      <c r="J11" s="13">
        <f t="shared" ref="J11:J20" si="7">$C$46</f>
        <v>0</v>
      </c>
      <c r="K11" s="14">
        <f t="shared" ref="K11:K20" si="8">J11*B11</f>
        <v>0</v>
      </c>
      <c r="L11" s="9">
        <f t="shared" ref="L11:L20" si="9">$C$45</f>
        <v>0</v>
      </c>
      <c r="M11" s="15">
        <f t="shared" si="0"/>
        <v>0</v>
      </c>
      <c r="N11" s="17">
        <f t="shared" ref="N11:N20" si="10">E11-M11</f>
        <v>0</v>
      </c>
    </row>
    <row r="12" spans="1:14" x14ac:dyDescent="0.2">
      <c r="A12" s="16">
        <v>3</v>
      </c>
      <c r="B12" s="8"/>
      <c r="C12" s="8">
        <f t="shared" si="1"/>
        <v>0</v>
      </c>
      <c r="D12" s="10">
        <f t="shared" si="2"/>
        <v>0</v>
      </c>
      <c r="E12" s="8"/>
      <c r="F12" s="11">
        <f t="shared" si="3"/>
        <v>0</v>
      </c>
      <c r="G12" s="10">
        <f t="shared" si="4"/>
        <v>0</v>
      </c>
      <c r="H12" s="12">
        <f t="shared" si="5"/>
        <v>0</v>
      </c>
      <c r="I12" s="10">
        <f t="shared" si="6"/>
        <v>0</v>
      </c>
      <c r="J12" s="13">
        <f t="shared" si="7"/>
        <v>0</v>
      </c>
      <c r="K12" s="14">
        <f t="shared" si="8"/>
        <v>0</v>
      </c>
      <c r="L12" s="9">
        <f t="shared" si="9"/>
        <v>0</v>
      </c>
      <c r="M12" s="15">
        <f t="shared" si="0"/>
        <v>0</v>
      </c>
      <c r="N12" s="17">
        <f t="shared" si="10"/>
        <v>0</v>
      </c>
    </row>
    <row r="13" spans="1:14" x14ac:dyDescent="0.2">
      <c r="A13" s="16">
        <v>4</v>
      </c>
      <c r="B13" s="8"/>
      <c r="C13" s="8">
        <f t="shared" si="1"/>
        <v>0</v>
      </c>
      <c r="D13" s="10">
        <f t="shared" si="2"/>
        <v>0</v>
      </c>
      <c r="E13" s="8"/>
      <c r="F13" s="11">
        <f t="shared" si="3"/>
        <v>0</v>
      </c>
      <c r="G13" s="10">
        <f t="shared" si="4"/>
        <v>0</v>
      </c>
      <c r="H13" s="12">
        <f t="shared" si="5"/>
        <v>0</v>
      </c>
      <c r="I13" s="10">
        <f t="shared" si="6"/>
        <v>0</v>
      </c>
      <c r="J13" s="13">
        <f t="shared" si="7"/>
        <v>0</v>
      </c>
      <c r="K13" s="14">
        <f t="shared" si="8"/>
        <v>0</v>
      </c>
      <c r="L13" s="9">
        <f t="shared" si="9"/>
        <v>0</v>
      </c>
      <c r="M13" s="15">
        <f t="shared" si="0"/>
        <v>0</v>
      </c>
      <c r="N13" s="17">
        <f t="shared" si="10"/>
        <v>0</v>
      </c>
    </row>
    <row r="14" spans="1:14" x14ac:dyDescent="0.2">
      <c r="A14" s="16">
        <v>5</v>
      </c>
      <c r="B14" s="8"/>
      <c r="C14" s="8">
        <f t="shared" si="1"/>
        <v>0</v>
      </c>
      <c r="D14" s="10">
        <f t="shared" si="2"/>
        <v>0</v>
      </c>
      <c r="E14" s="8"/>
      <c r="F14" s="11">
        <f t="shared" si="3"/>
        <v>0</v>
      </c>
      <c r="G14" s="10">
        <f t="shared" si="4"/>
        <v>0</v>
      </c>
      <c r="H14" s="12">
        <f t="shared" si="5"/>
        <v>0</v>
      </c>
      <c r="I14" s="10">
        <f t="shared" si="6"/>
        <v>0</v>
      </c>
      <c r="J14" s="13">
        <f t="shared" si="7"/>
        <v>0</v>
      </c>
      <c r="K14" s="14">
        <f t="shared" si="8"/>
        <v>0</v>
      </c>
      <c r="L14" s="9">
        <f t="shared" si="9"/>
        <v>0</v>
      </c>
      <c r="M14" s="15">
        <f t="shared" si="0"/>
        <v>0</v>
      </c>
      <c r="N14" s="17">
        <f t="shared" si="10"/>
        <v>0</v>
      </c>
    </row>
    <row r="15" spans="1:14" x14ac:dyDescent="0.2">
      <c r="A15" s="16">
        <v>6</v>
      </c>
      <c r="B15" s="8"/>
      <c r="C15" s="8">
        <f t="shared" si="1"/>
        <v>0</v>
      </c>
      <c r="D15" s="10">
        <f t="shared" si="2"/>
        <v>0</v>
      </c>
      <c r="E15" s="8"/>
      <c r="F15" s="11">
        <f t="shared" si="3"/>
        <v>0</v>
      </c>
      <c r="G15" s="10">
        <f t="shared" si="4"/>
        <v>0</v>
      </c>
      <c r="H15" s="12">
        <f t="shared" si="5"/>
        <v>0</v>
      </c>
      <c r="I15" s="10">
        <f t="shared" si="6"/>
        <v>0</v>
      </c>
      <c r="J15" s="13">
        <f t="shared" si="7"/>
        <v>0</v>
      </c>
      <c r="K15" s="14">
        <f t="shared" si="8"/>
        <v>0</v>
      </c>
      <c r="L15" s="9">
        <f t="shared" si="9"/>
        <v>0</v>
      </c>
      <c r="M15" s="15">
        <f t="shared" si="0"/>
        <v>0</v>
      </c>
      <c r="N15" s="17">
        <f t="shared" si="10"/>
        <v>0</v>
      </c>
    </row>
    <row r="16" spans="1:14" x14ac:dyDescent="0.2">
      <c r="A16" s="16">
        <v>7</v>
      </c>
      <c r="B16" s="8"/>
      <c r="C16" s="8">
        <f t="shared" si="1"/>
        <v>0</v>
      </c>
      <c r="D16" s="10">
        <f t="shared" si="2"/>
        <v>0</v>
      </c>
      <c r="E16" s="8"/>
      <c r="F16" s="11">
        <f t="shared" si="3"/>
        <v>0</v>
      </c>
      <c r="G16" s="10">
        <f t="shared" si="4"/>
        <v>0</v>
      </c>
      <c r="H16" s="12">
        <f t="shared" si="5"/>
        <v>0</v>
      </c>
      <c r="I16" s="10">
        <f t="shared" si="6"/>
        <v>0</v>
      </c>
      <c r="J16" s="13">
        <f t="shared" si="7"/>
        <v>0</v>
      </c>
      <c r="K16" s="14">
        <f t="shared" si="8"/>
        <v>0</v>
      </c>
      <c r="L16" s="9">
        <f t="shared" si="9"/>
        <v>0</v>
      </c>
      <c r="M16" s="15">
        <f t="shared" si="0"/>
        <v>0</v>
      </c>
      <c r="N16" s="17">
        <f t="shared" si="10"/>
        <v>0</v>
      </c>
    </row>
    <row r="17" spans="1:23" x14ac:dyDescent="0.2">
      <c r="A17" s="16">
        <v>8</v>
      </c>
      <c r="B17" s="8"/>
      <c r="C17" s="8">
        <f t="shared" si="1"/>
        <v>0</v>
      </c>
      <c r="D17" s="10">
        <f t="shared" si="2"/>
        <v>0</v>
      </c>
      <c r="E17" s="8"/>
      <c r="F17" s="11">
        <f t="shared" si="3"/>
        <v>0</v>
      </c>
      <c r="G17" s="10">
        <f t="shared" ref="G17" si="11">D17*F17</f>
        <v>0</v>
      </c>
      <c r="H17" s="12">
        <f t="shared" si="5"/>
        <v>0</v>
      </c>
      <c r="I17" s="10">
        <f t="shared" ref="I17" si="12">H17*C17</f>
        <v>0</v>
      </c>
      <c r="J17" s="13">
        <f t="shared" si="7"/>
        <v>0</v>
      </c>
      <c r="K17" s="14">
        <f t="shared" ref="K17" si="13">J17*B17</f>
        <v>0</v>
      </c>
      <c r="L17" s="9">
        <f t="shared" si="9"/>
        <v>0</v>
      </c>
      <c r="M17" s="15">
        <f t="shared" si="0"/>
        <v>0</v>
      </c>
      <c r="N17" s="17">
        <f t="shared" si="10"/>
        <v>0</v>
      </c>
    </row>
    <row r="18" spans="1:23" x14ac:dyDescent="0.2">
      <c r="A18" s="16">
        <v>9</v>
      </c>
      <c r="B18" s="8"/>
      <c r="C18" s="8">
        <f t="shared" si="1"/>
        <v>0</v>
      </c>
      <c r="D18" s="10">
        <f t="shared" si="2"/>
        <v>0</v>
      </c>
      <c r="E18" s="8"/>
      <c r="F18" s="11">
        <f t="shared" si="3"/>
        <v>0</v>
      </c>
      <c r="G18" s="10">
        <f t="shared" si="4"/>
        <v>0</v>
      </c>
      <c r="H18" s="12">
        <f t="shared" si="5"/>
        <v>0</v>
      </c>
      <c r="I18" s="10">
        <f t="shared" si="6"/>
        <v>0</v>
      </c>
      <c r="J18" s="13">
        <f t="shared" si="7"/>
        <v>0</v>
      </c>
      <c r="K18" s="14">
        <f t="shared" si="8"/>
        <v>0</v>
      </c>
      <c r="L18" s="9">
        <f t="shared" si="9"/>
        <v>0</v>
      </c>
      <c r="M18" s="15">
        <f t="shared" si="0"/>
        <v>0</v>
      </c>
      <c r="N18" s="17">
        <f t="shared" si="10"/>
        <v>0</v>
      </c>
    </row>
    <row r="19" spans="1:23" x14ac:dyDescent="0.2">
      <c r="A19" s="16">
        <v>10</v>
      </c>
      <c r="B19" s="8"/>
      <c r="C19" s="8">
        <f t="shared" si="1"/>
        <v>0</v>
      </c>
      <c r="D19" s="10">
        <f t="shared" si="2"/>
        <v>0</v>
      </c>
      <c r="E19" s="8"/>
      <c r="F19" s="11">
        <f t="shared" si="3"/>
        <v>0</v>
      </c>
      <c r="G19" s="10">
        <f t="shared" si="4"/>
        <v>0</v>
      </c>
      <c r="H19" s="12">
        <f t="shared" si="5"/>
        <v>0</v>
      </c>
      <c r="I19" s="10">
        <f t="shared" si="6"/>
        <v>0</v>
      </c>
      <c r="J19" s="13">
        <f t="shared" si="7"/>
        <v>0</v>
      </c>
      <c r="K19" s="14">
        <f t="shared" si="8"/>
        <v>0</v>
      </c>
      <c r="L19" s="9">
        <f t="shared" si="9"/>
        <v>0</v>
      </c>
      <c r="M19" s="15">
        <f t="shared" si="0"/>
        <v>0</v>
      </c>
      <c r="N19" s="17">
        <f t="shared" si="10"/>
        <v>0</v>
      </c>
    </row>
    <row r="20" spans="1:23" ht="17" thickBot="1" x14ac:dyDescent="0.25">
      <c r="A20" s="18">
        <v>11</v>
      </c>
      <c r="B20" s="19"/>
      <c r="C20" s="19">
        <f t="shared" si="1"/>
        <v>0</v>
      </c>
      <c r="D20" s="20">
        <f t="shared" si="2"/>
        <v>0</v>
      </c>
      <c r="E20" s="19"/>
      <c r="F20" s="21">
        <f t="shared" si="3"/>
        <v>0</v>
      </c>
      <c r="G20" s="20">
        <f t="shared" si="4"/>
        <v>0</v>
      </c>
      <c r="H20" s="22">
        <f t="shared" si="5"/>
        <v>0</v>
      </c>
      <c r="I20" s="20">
        <f t="shared" si="6"/>
        <v>0</v>
      </c>
      <c r="J20" s="23">
        <f t="shared" si="7"/>
        <v>0</v>
      </c>
      <c r="K20" s="24">
        <f t="shared" si="8"/>
        <v>0</v>
      </c>
      <c r="L20" s="25">
        <f t="shared" si="9"/>
        <v>0</v>
      </c>
      <c r="M20" s="26">
        <f t="shared" si="0"/>
        <v>0</v>
      </c>
      <c r="N20" s="27">
        <f t="shared" si="10"/>
        <v>0</v>
      </c>
    </row>
    <row r="28" spans="1:23" x14ac:dyDescent="0.2">
      <c r="B28" s="7"/>
    </row>
    <row r="29" spans="1:23" x14ac:dyDescent="0.2">
      <c r="A29" s="3"/>
      <c r="B29" s="6"/>
      <c r="C29" s="6"/>
      <c r="D29" s="6"/>
      <c r="E29" s="6"/>
      <c r="F29" s="6"/>
      <c r="G29" s="6"/>
      <c r="H29" s="6"/>
      <c r="I29" s="6"/>
      <c r="J29" s="6"/>
      <c r="K29" s="6"/>
      <c r="M29" s="6"/>
      <c r="N29" s="6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M30" s="6"/>
      <c r="N30" s="6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M31" s="6"/>
      <c r="N31" s="6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M32" s="6"/>
      <c r="N32" s="6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M33" s="6"/>
      <c r="N33" s="6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M34" s="6"/>
      <c r="N34" s="6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M35" s="6"/>
      <c r="N35" s="6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M36" s="6"/>
      <c r="N36" s="6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2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M37" s="6"/>
      <c r="N37" s="6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M38" s="6"/>
      <c r="N38" s="6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M39" s="6"/>
      <c r="N39" s="6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M40" s="6"/>
      <c r="N40" s="6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2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M41" s="6"/>
      <c r="N41" s="6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M42" s="6"/>
      <c r="N42" s="6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2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M43" s="6"/>
      <c r="N43" s="6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M44" s="6"/>
      <c r="N44" s="6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M45" s="6"/>
      <c r="N45" s="6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M46" s="6"/>
      <c r="N46" s="6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M47" s="6"/>
      <c r="N47" s="6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M48" s="6"/>
      <c r="N48" s="6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M49" s="6"/>
      <c r="N49" s="6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2">
      <c r="A50" s="3"/>
      <c r="F50"/>
      <c r="H50"/>
      <c r="J50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">
      <c r="A51" s="3"/>
      <c r="F51"/>
      <c r="H51"/>
      <c r="J51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2">
      <c r="A52" s="3"/>
      <c r="B52" s="3"/>
      <c r="C52" s="3"/>
      <c r="D52" s="3"/>
      <c r="E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">
      <c r="A53" s="3"/>
      <c r="B53" s="3"/>
      <c r="C53" s="3"/>
      <c r="D53" s="3"/>
      <c r="E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">
      <c r="A54" s="3"/>
      <c r="B54" s="3"/>
      <c r="C54" s="3"/>
      <c r="D54" s="3"/>
      <c r="E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">
      <c r="A55" s="3"/>
      <c r="B55" s="3"/>
      <c r="C55" s="3"/>
      <c r="D55" s="3"/>
      <c r="E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2">
      <c r="A56" s="3"/>
      <c r="B56" s="3"/>
      <c r="C56" s="3"/>
      <c r="D56" s="3"/>
      <c r="E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">
      <c r="A57" s="3"/>
      <c r="B57" s="3"/>
      <c r="C57" s="3"/>
      <c r="D57" s="3"/>
      <c r="E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">
      <c r="A58" s="3"/>
      <c r="B58" s="3"/>
      <c r="C58" s="3"/>
      <c r="D58" s="3"/>
      <c r="E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2">
      <c r="A59" s="3"/>
      <c r="B59" s="3"/>
      <c r="C59" s="3"/>
      <c r="D59" s="3"/>
      <c r="E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2">
      <c r="A60" s="3"/>
      <c r="B60" s="3"/>
      <c r="C60" s="3"/>
      <c r="D60" s="3"/>
      <c r="E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">
      <c r="A61" s="3"/>
      <c r="B61" s="3"/>
      <c r="C61" s="3"/>
      <c r="D61" s="3"/>
      <c r="E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">
      <c r="A62" s="3"/>
      <c r="B62" s="3"/>
      <c r="C62" s="3"/>
      <c r="D62" s="3"/>
      <c r="E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">
      <c r="A63" s="3"/>
      <c r="B63" s="3"/>
      <c r="C63" s="3"/>
      <c r="D63" s="3"/>
      <c r="E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">
      <c r="A64" s="3"/>
      <c r="B64" s="3"/>
      <c r="C64" s="3"/>
      <c r="D64" s="3"/>
      <c r="E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">
      <c r="A65" s="3"/>
      <c r="B65" s="3"/>
      <c r="C65" s="3"/>
      <c r="D65" s="3"/>
      <c r="E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">
      <c r="A66" s="3"/>
      <c r="B66" s="3"/>
      <c r="C66" s="3"/>
      <c r="D66" s="3"/>
      <c r="E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">
      <c r="A67" s="3"/>
      <c r="B67" s="3"/>
      <c r="C67" s="3"/>
      <c r="D67" s="3"/>
      <c r="E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">
      <c r="A68" s="3"/>
      <c r="B68" s="3"/>
      <c r="C68" s="3"/>
      <c r="D68" s="3"/>
      <c r="E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">
      <c r="A69" s="3"/>
      <c r="B69" s="3"/>
      <c r="C69" s="3"/>
      <c r="D69" s="3"/>
      <c r="E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">
      <c r="A70" s="3"/>
      <c r="B70" s="3"/>
      <c r="C70" s="3"/>
      <c r="D70" s="3"/>
      <c r="E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">
      <c r="A71" s="3"/>
      <c r="B71" s="3"/>
      <c r="C71" s="3"/>
      <c r="D71" s="3"/>
      <c r="E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2">
      <c r="A72" s="3"/>
      <c r="B72" s="3"/>
      <c r="C72" s="3"/>
      <c r="D72" s="3"/>
      <c r="E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">
      <c r="A73" s="3"/>
      <c r="B73" s="3"/>
      <c r="C73" s="3"/>
      <c r="D73" s="3"/>
      <c r="E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2">
      <c r="A74" s="3"/>
      <c r="B74" s="3"/>
      <c r="C74" s="3"/>
      <c r="D74" s="3"/>
      <c r="E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">
      <c r="F75"/>
      <c r="H75"/>
      <c r="J75"/>
      <c r="L75"/>
      <c r="M75"/>
      <c r="N75"/>
    </row>
    <row r="76" spans="1:23" x14ac:dyDescent="0.2">
      <c r="F76"/>
      <c r="H76"/>
      <c r="J76"/>
      <c r="L76"/>
      <c r="M76"/>
      <c r="N76"/>
    </row>
    <row r="77" spans="1:23" x14ac:dyDescent="0.2">
      <c r="F77"/>
      <c r="H77"/>
      <c r="J77"/>
      <c r="L77"/>
      <c r="M77"/>
      <c r="N77"/>
    </row>
    <row r="78" spans="1:23" x14ac:dyDescent="0.2">
      <c r="F78"/>
      <c r="H78"/>
      <c r="J78"/>
      <c r="L78"/>
      <c r="M78"/>
      <c r="N78"/>
    </row>
    <row r="79" spans="1:23" x14ac:dyDescent="0.2">
      <c r="F79"/>
      <c r="H79"/>
      <c r="J79"/>
      <c r="L79"/>
      <c r="M79"/>
      <c r="N79"/>
    </row>
    <row r="80" spans="1:23" x14ac:dyDescent="0.2">
      <c r="F80"/>
      <c r="H80"/>
      <c r="J80"/>
      <c r="L80"/>
      <c r="M80"/>
      <c r="N80"/>
    </row>
    <row r="81" spans="6:14" x14ac:dyDescent="0.2">
      <c r="F81"/>
      <c r="H81"/>
      <c r="J81"/>
      <c r="L81"/>
      <c r="M81"/>
      <c r="N81"/>
    </row>
    <row r="82" spans="6:14" x14ac:dyDescent="0.2">
      <c r="F82"/>
      <c r="H82"/>
      <c r="J82"/>
      <c r="L82"/>
      <c r="M82"/>
      <c r="N82"/>
    </row>
    <row r="83" spans="6:14" x14ac:dyDescent="0.2">
      <c r="F83"/>
      <c r="H83"/>
      <c r="J83"/>
      <c r="L83"/>
      <c r="M83"/>
      <c r="N83"/>
    </row>
    <row r="84" spans="6:14" x14ac:dyDescent="0.2">
      <c r="F84"/>
      <c r="H84"/>
      <c r="J84"/>
      <c r="L84"/>
      <c r="M84"/>
      <c r="N84"/>
    </row>
    <row r="85" spans="6:14" x14ac:dyDescent="0.2">
      <c r="F85"/>
      <c r="H85"/>
      <c r="J85"/>
      <c r="L85"/>
      <c r="M85"/>
      <c r="N85"/>
    </row>
    <row r="86" spans="6:14" x14ac:dyDescent="0.2">
      <c r="F86"/>
      <c r="H86"/>
      <c r="J86"/>
      <c r="L86"/>
      <c r="M86"/>
      <c r="N86"/>
    </row>
    <row r="87" spans="6:14" x14ac:dyDescent="0.2">
      <c r="F87"/>
      <c r="H87"/>
      <c r="J87"/>
      <c r="L87"/>
      <c r="M87"/>
      <c r="N87"/>
    </row>
    <row r="88" spans="6:14" x14ac:dyDescent="0.2">
      <c r="F88"/>
      <c r="H88"/>
      <c r="J88"/>
      <c r="L88"/>
      <c r="M88"/>
      <c r="N88"/>
    </row>
    <row r="89" spans="6:14" x14ac:dyDescent="0.2">
      <c r="F89"/>
      <c r="H89"/>
      <c r="J89"/>
      <c r="L89"/>
      <c r="M89"/>
      <c r="N89"/>
    </row>
    <row r="90" spans="6:14" x14ac:dyDescent="0.2">
      <c r="F90"/>
      <c r="H90"/>
      <c r="J90"/>
      <c r="L90"/>
      <c r="M90"/>
      <c r="N90"/>
    </row>
    <row r="91" spans="6:14" x14ac:dyDescent="0.2">
      <c r="F91"/>
      <c r="H91"/>
      <c r="J91"/>
      <c r="L91"/>
      <c r="M91"/>
      <c r="N91"/>
    </row>
    <row r="92" spans="6:14" x14ac:dyDescent="0.2">
      <c r="F92"/>
      <c r="H92"/>
      <c r="J92"/>
      <c r="L92"/>
      <c r="M92"/>
      <c r="N92"/>
    </row>
    <row r="93" spans="6:14" x14ac:dyDescent="0.2">
      <c r="F93"/>
      <c r="H93"/>
      <c r="J93"/>
      <c r="L93"/>
      <c r="M93"/>
      <c r="N93"/>
    </row>
    <row r="94" spans="6:14" x14ac:dyDescent="0.2">
      <c r="F94"/>
      <c r="H94"/>
      <c r="J94"/>
      <c r="L94"/>
      <c r="M94"/>
      <c r="N94"/>
    </row>
    <row r="95" spans="6:14" x14ac:dyDescent="0.2">
      <c r="F95"/>
      <c r="H95"/>
      <c r="J95"/>
      <c r="L95"/>
      <c r="M95"/>
      <c r="N95"/>
    </row>
    <row r="96" spans="6:14" x14ac:dyDescent="0.2">
      <c r="F96"/>
      <c r="H96"/>
      <c r="J96"/>
      <c r="L96"/>
      <c r="M96"/>
      <c r="N96"/>
    </row>
    <row r="97" spans="6:14" x14ac:dyDescent="0.2">
      <c r="F97"/>
      <c r="H97"/>
      <c r="J97"/>
      <c r="L97"/>
      <c r="M97"/>
      <c r="N97"/>
    </row>
    <row r="98" spans="6:14" x14ac:dyDescent="0.2">
      <c r="F98"/>
      <c r="H98"/>
      <c r="J98"/>
      <c r="L98"/>
      <c r="M98"/>
      <c r="N98"/>
    </row>
    <row r="99" spans="6:14" x14ac:dyDescent="0.2">
      <c r="F99"/>
      <c r="H99"/>
      <c r="J99"/>
      <c r="L99"/>
      <c r="M99"/>
      <c r="N99"/>
    </row>
    <row r="100" spans="6:14" x14ac:dyDescent="0.2">
      <c r="F100"/>
      <c r="H100"/>
      <c r="J100"/>
      <c r="L100"/>
      <c r="M100"/>
      <c r="N100"/>
    </row>
    <row r="101" spans="6:14" x14ac:dyDescent="0.2">
      <c r="F101"/>
      <c r="H101"/>
      <c r="J101"/>
      <c r="L101"/>
      <c r="M101"/>
      <c r="N101"/>
    </row>
    <row r="102" spans="6:14" x14ac:dyDescent="0.2">
      <c r="F102"/>
      <c r="H102"/>
      <c r="J102"/>
      <c r="L102"/>
      <c r="M102"/>
      <c r="N102"/>
    </row>
  </sheetData>
  <mergeCells count="4">
    <mergeCell ref="F4:G4"/>
    <mergeCell ref="F5:G5"/>
    <mergeCell ref="F6:G6"/>
    <mergeCell ref="F7:G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G15" sqref="G15"/>
    </sheetView>
  </sheetViews>
  <sheetFormatPr baseColWidth="10" defaultRowHeight="16" x14ac:dyDescent="0.2"/>
  <cols>
    <col min="1" max="1" width="18.5" customWidth="1"/>
    <col min="2" max="2" width="10.6640625" customWidth="1"/>
    <col min="3" max="7" width="12.83203125" customWidth="1"/>
    <col min="8" max="8" width="7.5" customWidth="1"/>
    <col min="9" max="10" width="12.83203125" customWidth="1"/>
  </cols>
  <sheetData>
    <row r="1" spans="1:14" ht="21" x14ac:dyDescent="0.25">
      <c r="A1" s="52" t="s">
        <v>25</v>
      </c>
      <c r="B1" s="53"/>
      <c r="C1" s="53"/>
      <c r="D1" s="53"/>
      <c r="E1" s="53"/>
      <c r="F1" s="54"/>
      <c r="G1" s="53"/>
      <c r="H1" s="55"/>
      <c r="I1" s="53"/>
      <c r="J1" s="56"/>
      <c r="K1" s="53"/>
      <c r="L1" s="57"/>
      <c r="M1" s="58"/>
      <c r="N1" s="59"/>
    </row>
    <row r="2" spans="1:14" s="60" customFormat="1" x14ac:dyDescent="0.2">
      <c r="A2" t="s">
        <v>28</v>
      </c>
      <c r="B2"/>
      <c r="F2" s="61"/>
      <c r="H2" s="62"/>
      <c r="J2" s="63"/>
      <c r="L2" s="64"/>
      <c r="M2" s="65"/>
      <c r="N2" s="66"/>
    </row>
    <row r="3" spans="1:14" s="60" customFormat="1" x14ac:dyDescent="0.2">
      <c r="A3" t="s">
        <v>11</v>
      </c>
      <c r="B3" t="s">
        <v>32</v>
      </c>
      <c r="F3" s="61"/>
      <c r="H3" s="62"/>
      <c r="J3" s="63"/>
      <c r="L3" s="64"/>
      <c r="M3" s="65"/>
      <c r="N3" s="66"/>
    </row>
    <row r="4" spans="1:14" x14ac:dyDescent="0.2">
      <c r="A4" t="s">
        <v>26</v>
      </c>
      <c r="B4">
        <v>-2.7900000000000001E-2</v>
      </c>
    </row>
    <row r="5" spans="1:14" x14ac:dyDescent="0.2">
      <c r="A5" t="s">
        <v>27</v>
      </c>
      <c r="B5">
        <v>20</v>
      </c>
    </row>
    <row r="6" spans="1:14" x14ac:dyDescent="0.2">
      <c r="A6" t="s">
        <v>30</v>
      </c>
      <c r="B6">
        <f>MAX(E11:E56)</f>
        <v>30.058225</v>
      </c>
    </row>
    <row r="7" spans="1:14" x14ac:dyDescent="0.2">
      <c r="A7" t="s">
        <v>31</v>
      </c>
      <c r="B7">
        <f>MIN(E11:E56)</f>
        <v>29.8231</v>
      </c>
    </row>
    <row r="8" spans="1:14" ht="24" x14ac:dyDescent="0.3">
      <c r="A8" s="67" t="s">
        <v>29</v>
      </c>
      <c r="B8" s="67">
        <f>B6-B7</f>
        <v>0.23512500000000003</v>
      </c>
    </row>
    <row r="10" spans="1:14" x14ac:dyDescent="0.2">
      <c r="A10" s="51" t="s">
        <v>17</v>
      </c>
      <c r="B10" s="51" t="s">
        <v>19</v>
      </c>
      <c r="C10" s="51" t="s">
        <v>18</v>
      </c>
      <c r="D10" s="51" t="s">
        <v>20</v>
      </c>
      <c r="E10" s="51" t="s">
        <v>21</v>
      </c>
      <c r="F10" s="51" t="s">
        <v>22</v>
      </c>
      <c r="G10" s="51" t="s">
        <v>23</v>
      </c>
      <c r="H10" s="51"/>
      <c r="I10" s="51"/>
      <c r="J10" s="51"/>
    </row>
    <row r="11" spans="1:14" x14ac:dyDescent="0.2">
      <c r="A11" s="50">
        <v>42447.842523148145</v>
      </c>
      <c r="B11">
        <v>30.27</v>
      </c>
      <c r="C11">
        <v>4.75</v>
      </c>
      <c r="D11">
        <f t="shared" ref="D11:D56" si="0">$B$4*(C11-$B$5)</f>
        <v>0.42547499999999999</v>
      </c>
      <c r="E11">
        <f>B11-D11</f>
        <v>29.844525000000001</v>
      </c>
      <c r="F11">
        <f>E11</f>
        <v>29.844525000000001</v>
      </c>
      <c r="G11">
        <f>F11/H11</f>
        <v>29.844525000000001</v>
      </c>
      <c r="H11">
        <v>1</v>
      </c>
    </row>
    <row r="12" spans="1:14" x14ac:dyDescent="0.2">
      <c r="A12" s="50">
        <v>42447.82167824074</v>
      </c>
      <c r="B12">
        <v>30.24</v>
      </c>
      <c r="C12">
        <v>5.5</v>
      </c>
      <c r="D12">
        <f t="shared" si="0"/>
        <v>0.40455000000000002</v>
      </c>
      <c r="E12">
        <f t="shared" ref="E12:E56" si="1">B12-D12</f>
        <v>29.835449999999998</v>
      </c>
      <c r="F12">
        <f>E11+E12</f>
        <v>59.679974999999999</v>
      </c>
      <c r="G12">
        <f t="shared" ref="G12:G56" si="2">F12/H12</f>
        <v>29.839987499999999</v>
      </c>
      <c r="H12">
        <v>2</v>
      </c>
    </row>
    <row r="13" spans="1:14" x14ac:dyDescent="0.2">
      <c r="A13" s="50">
        <v>42447.800856481481</v>
      </c>
      <c r="B13">
        <v>30.22</v>
      </c>
      <c r="C13">
        <v>6</v>
      </c>
      <c r="D13">
        <f t="shared" si="0"/>
        <v>0.3906</v>
      </c>
      <c r="E13">
        <f t="shared" si="1"/>
        <v>29.8294</v>
      </c>
      <c r="F13">
        <f>E11+E12+E13</f>
        <v>89.509375000000006</v>
      </c>
      <c r="G13">
        <f t="shared" si="2"/>
        <v>29.836458333333336</v>
      </c>
      <c r="H13">
        <v>3</v>
      </c>
    </row>
    <row r="14" spans="1:14" x14ac:dyDescent="0.2">
      <c r="A14" s="50">
        <v>42447.780023148145</v>
      </c>
      <c r="B14">
        <v>30.19</v>
      </c>
      <c r="C14">
        <v>7</v>
      </c>
      <c r="D14">
        <f t="shared" si="0"/>
        <v>0.36270000000000002</v>
      </c>
      <c r="E14">
        <f t="shared" si="1"/>
        <v>29.827300000000001</v>
      </c>
      <c r="F14">
        <f>E11+E12+E13+E14</f>
        <v>119.33667500000001</v>
      </c>
      <c r="G14">
        <f t="shared" si="2"/>
        <v>29.834168750000003</v>
      </c>
      <c r="H14">
        <v>4</v>
      </c>
    </row>
    <row r="15" spans="1:14" x14ac:dyDescent="0.2">
      <c r="A15" s="50">
        <v>42447.759189814817</v>
      </c>
      <c r="B15">
        <v>30.17</v>
      </c>
      <c r="C15">
        <v>8</v>
      </c>
      <c r="D15">
        <f t="shared" si="0"/>
        <v>0.33479999999999999</v>
      </c>
      <c r="E15">
        <f t="shared" si="1"/>
        <v>29.8352</v>
      </c>
      <c r="F15">
        <f>E11+E12+E13+E14+E15</f>
        <v>149.171875</v>
      </c>
      <c r="G15">
        <f t="shared" si="2"/>
        <v>29.834375000000001</v>
      </c>
      <c r="H15">
        <v>5</v>
      </c>
    </row>
    <row r="16" spans="1:14" x14ac:dyDescent="0.2">
      <c r="A16" s="50">
        <v>42447.738356481481</v>
      </c>
      <c r="B16">
        <v>30.13</v>
      </c>
      <c r="C16">
        <v>9</v>
      </c>
      <c r="D16">
        <f t="shared" si="0"/>
        <v>0.30690000000000001</v>
      </c>
      <c r="E16">
        <f t="shared" si="1"/>
        <v>29.8231</v>
      </c>
      <c r="F16">
        <f t="shared" ref="F16:F56" si="3">E12+E13+E14+E15+E16</f>
        <v>149.15045000000001</v>
      </c>
      <c r="G16">
        <f t="shared" si="2"/>
        <v>29.830090000000002</v>
      </c>
      <c r="H16">
        <v>5</v>
      </c>
    </row>
    <row r="17" spans="1:8" x14ac:dyDescent="0.2">
      <c r="A17" s="50">
        <v>42447.717523148145</v>
      </c>
      <c r="B17">
        <v>30.11</v>
      </c>
      <c r="C17">
        <v>10.25</v>
      </c>
      <c r="D17">
        <f t="shared" si="0"/>
        <v>0.27202500000000002</v>
      </c>
      <c r="E17">
        <f t="shared" si="1"/>
        <v>29.837975</v>
      </c>
      <c r="F17">
        <f t="shared" si="3"/>
        <v>149.152975</v>
      </c>
      <c r="G17">
        <f t="shared" si="2"/>
        <v>29.830594999999999</v>
      </c>
      <c r="H17">
        <v>5</v>
      </c>
    </row>
    <row r="18" spans="1:8" x14ac:dyDescent="0.2">
      <c r="A18" s="50">
        <v>42447.696689814817</v>
      </c>
      <c r="B18">
        <v>30.09</v>
      </c>
      <c r="C18">
        <v>11.5</v>
      </c>
      <c r="D18">
        <f t="shared" si="0"/>
        <v>0.23715</v>
      </c>
      <c r="E18">
        <f t="shared" si="1"/>
        <v>29.85285</v>
      </c>
      <c r="F18">
        <f t="shared" si="3"/>
        <v>149.17642499999999</v>
      </c>
      <c r="G18">
        <f t="shared" si="2"/>
        <v>29.835284999999999</v>
      </c>
      <c r="H18">
        <v>5</v>
      </c>
    </row>
    <row r="19" spans="1:8" x14ac:dyDescent="0.2">
      <c r="A19" s="50">
        <v>42447.675856481481</v>
      </c>
      <c r="B19">
        <v>30.05</v>
      </c>
      <c r="C19">
        <v>12.25</v>
      </c>
      <c r="D19">
        <f t="shared" si="0"/>
        <v>0.216225</v>
      </c>
      <c r="E19">
        <f t="shared" si="1"/>
        <v>29.833774999999999</v>
      </c>
      <c r="F19">
        <f t="shared" si="3"/>
        <v>149.18289999999999</v>
      </c>
      <c r="G19">
        <f t="shared" si="2"/>
        <v>29.836579999999998</v>
      </c>
      <c r="H19">
        <v>5</v>
      </c>
    </row>
    <row r="20" spans="1:8" x14ac:dyDescent="0.2">
      <c r="A20" s="50">
        <v>42447.655023148145</v>
      </c>
      <c r="B20">
        <v>30.05</v>
      </c>
      <c r="C20">
        <v>12.75</v>
      </c>
      <c r="D20">
        <f t="shared" si="0"/>
        <v>0.20227500000000001</v>
      </c>
      <c r="E20">
        <f t="shared" si="1"/>
        <v>29.847725000000001</v>
      </c>
      <c r="F20">
        <f t="shared" si="3"/>
        <v>149.195425</v>
      </c>
      <c r="G20">
        <f t="shared" si="2"/>
        <v>29.839085000000001</v>
      </c>
      <c r="H20">
        <v>5</v>
      </c>
    </row>
    <row r="21" spans="1:8" x14ac:dyDescent="0.2">
      <c r="A21" s="50">
        <v>42447.634189814817</v>
      </c>
      <c r="B21">
        <v>30.04</v>
      </c>
      <c r="C21">
        <v>13.75</v>
      </c>
      <c r="D21">
        <f t="shared" si="0"/>
        <v>0.174375</v>
      </c>
      <c r="E21">
        <f t="shared" si="1"/>
        <v>29.865624999999998</v>
      </c>
      <c r="F21">
        <f t="shared" si="3"/>
        <v>149.23795000000001</v>
      </c>
      <c r="G21">
        <f t="shared" si="2"/>
        <v>29.847590000000004</v>
      </c>
      <c r="H21">
        <v>5</v>
      </c>
    </row>
    <row r="22" spans="1:8" x14ac:dyDescent="0.2">
      <c r="A22" s="50">
        <v>42447.613356481481</v>
      </c>
      <c r="B22">
        <v>30.06</v>
      </c>
      <c r="C22">
        <v>13.25</v>
      </c>
      <c r="D22">
        <f t="shared" si="0"/>
        <v>0.18832500000000002</v>
      </c>
      <c r="E22">
        <f t="shared" si="1"/>
        <v>29.871675</v>
      </c>
      <c r="F22">
        <f t="shared" si="3"/>
        <v>149.27164999999999</v>
      </c>
      <c r="G22">
        <f t="shared" si="2"/>
        <v>29.854329999999997</v>
      </c>
      <c r="H22">
        <v>5</v>
      </c>
    </row>
    <row r="23" spans="1:8" x14ac:dyDescent="0.2">
      <c r="A23" s="50">
        <v>42447.592523148145</v>
      </c>
      <c r="B23">
        <v>30.05</v>
      </c>
      <c r="C23">
        <v>13.25</v>
      </c>
      <c r="D23">
        <f t="shared" si="0"/>
        <v>0.18832500000000002</v>
      </c>
      <c r="E23">
        <f t="shared" si="1"/>
        <v>29.861675000000002</v>
      </c>
      <c r="F23">
        <f t="shared" si="3"/>
        <v>149.280475</v>
      </c>
      <c r="G23">
        <f t="shared" si="2"/>
        <v>29.856095</v>
      </c>
      <c r="H23">
        <v>5</v>
      </c>
    </row>
    <row r="24" spans="1:8" x14ac:dyDescent="0.2">
      <c r="A24" s="50">
        <v>42447.571689814817</v>
      </c>
      <c r="B24">
        <v>30.08</v>
      </c>
      <c r="C24">
        <v>12.75</v>
      </c>
      <c r="D24">
        <f t="shared" si="0"/>
        <v>0.20227500000000001</v>
      </c>
      <c r="E24">
        <f t="shared" si="1"/>
        <v>29.877724999999998</v>
      </c>
      <c r="F24">
        <f t="shared" si="3"/>
        <v>149.32442500000002</v>
      </c>
      <c r="G24">
        <f t="shared" si="2"/>
        <v>29.864885000000005</v>
      </c>
      <c r="H24">
        <v>5</v>
      </c>
    </row>
    <row r="25" spans="1:8" x14ac:dyDescent="0.2">
      <c r="A25" s="50">
        <v>42447.550856481481</v>
      </c>
      <c r="B25">
        <v>30.11</v>
      </c>
      <c r="C25">
        <v>12.5</v>
      </c>
      <c r="D25">
        <f t="shared" si="0"/>
        <v>0.20925000000000002</v>
      </c>
      <c r="E25">
        <f t="shared" si="1"/>
        <v>29.900749999999999</v>
      </c>
      <c r="F25">
        <f t="shared" si="3"/>
        <v>149.37744999999998</v>
      </c>
      <c r="G25">
        <f t="shared" si="2"/>
        <v>29.875489999999996</v>
      </c>
      <c r="H25">
        <v>5</v>
      </c>
    </row>
    <row r="26" spans="1:8" x14ac:dyDescent="0.2">
      <c r="A26" s="50">
        <v>42447.530023148145</v>
      </c>
      <c r="B26">
        <v>30.13</v>
      </c>
      <c r="C26">
        <v>12.75</v>
      </c>
      <c r="D26">
        <f t="shared" si="0"/>
        <v>0.20227500000000001</v>
      </c>
      <c r="E26">
        <f t="shared" si="1"/>
        <v>29.927724999999999</v>
      </c>
      <c r="F26">
        <f t="shared" si="3"/>
        <v>149.43955</v>
      </c>
      <c r="G26">
        <f t="shared" si="2"/>
        <v>29.887909999999998</v>
      </c>
      <c r="H26">
        <v>5</v>
      </c>
    </row>
    <row r="27" spans="1:8" x14ac:dyDescent="0.2">
      <c r="A27" s="50">
        <v>42447.509189814817</v>
      </c>
      <c r="B27">
        <v>30.15</v>
      </c>
      <c r="C27">
        <v>12.75</v>
      </c>
      <c r="D27">
        <f t="shared" si="0"/>
        <v>0.20227500000000001</v>
      </c>
      <c r="E27">
        <f t="shared" si="1"/>
        <v>29.947724999999998</v>
      </c>
      <c r="F27">
        <f t="shared" si="3"/>
        <v>149.51560000000001</v>
      </c>
      <c r="G27">
        <f t="shared" si="2"/>
        <v>29.903120000000001</v>
      </c>
      <c r="H27">
        <v>5</v>
      </c>
    </row>
    <row r="28" spans="1:8" x14ac:dyDescent="0.2">
      <c r="A28" s="50">
        <v>42447.488356481481</v>
      </c>
      <c r="B28">
        <v>30.17</v>
      </c>
      <c r="C28">
        <v>12.5</v>
      </c>
      <c r="D28">
        <f t="shared" si="0"/>
        <v>0.20925000000000002</v>
      </c>
      <c r="E28">
        <f t="shared" si="1"/>
        <v>29.960750000000001</v>
      </c>
      <c r="F28">
        <f t="shared" si="3"/>
        <v>149.61467499999998</v>
      </c>
      <c r="G28">
        <f t="shared" si="2"/>
        <v>29.922934999999995</v>
      </c>
      <c r="H28">
        <v>5</v>
      </c>
    </row>
    <row r="29" spans="1:8" x14ac:dyDescent="0.2">
      <c r="A29" s="50">
        <v>42447.467523148145</v>
      </c>
      <c r="B29">
        <v>30.2</v>
      </c>
      <c r="C29">
        <v>12.25</v>
      </c>
      <c r="D29">
        <f t="shared" si="0"/>
        <v>0.216225</v>
      </c>
      <c r="E29">
        <f t="shared" si="1"/>
        <v>29.983774999999998</v>
      </c>
      <c r="F29">
        <f t="shared" si="3"/>
        <v>149.72072499999999</v>
      </c>
      <c r="G29">
        <f t="shared" si="2"/>
        <v>29.944144999999999</v>
      </c>
      <c r="H29">
        <v>5</v>
      </c>
    </row>
    <row r="30" spans="1:8" x14ac:dyDescent="0.2">
      <c r="A30" s="50">
        <v>42447.446689814817</v>
      </c>
      <c r="B30">
        <v>30.23</v>
      </c>
      <c r="C30">
        <v>12.25</v>
      </c>
      <c r="D30">
        <f t="shared" si="0"/>
        <v>0.216225</v>
      </c>
      <c r="E30">
        <f t="shared" si="1"/>
        <v>30.013774999999999</v>
      </c>
      <c r="F30">
        <f t="shared" si="3"/>
        <v>149.83375000000001</v>
      </c>
      <c r="G30">
        <f t="shared" si="2"/>
        <v>29.966750000000001</v>
      </c>
      <c r="H30">
        <v>5</v>
      </c>
    </row>
    <row r="31" spans="1:8" x14ac:dyDescent="0.2">
      <c r="A31" s="50">
        <v>42447.425856481481</v>
      </c>
      <c r="B31">
        <v>30.26</v>
      </c>
      <c r="C31">
        <v>11.75</v>
      </c>
      <c r="D31">
        <f t="shared" si="0"/>
        <v>0.23017500000000002</v>
      </c>
      <c r="E31">
        <f t="shared" si="1"/>
        <v>30.029825000000002</v>
      </c>
      <c r="F31">
        <f t="shared" si="3"/>
        <v>149.93584999999999</v>
      </c>
      <c r="G31">
        <f t="shared" si="2"/>
        <v>29.987169999999999</v>
      </c>
      <c r="H31">
        <v>5</v>
      </c>
    </row>
    <row r="32" spans="1:8" x14ac:dyDescent="0.2">
      <c r="A32" s="50">
        <v>42447.405023148145</v>
      </c>
      <c r="B32">
        <v>30.33</v>
      </c>
      <c r="C32">
        <v>9.75</v>
      </c>
      <c r="D32">
        <f t="shared" si="0"/>
        <v>0.28597500000000003</v>
      </c>
      <c r="E32">
        <f t="shared" si="1"/>
        <v>30.044024999999998</v>
      </c>
      <c r="F32">
        <f t="shared" si="3"/>
        <v>150.03215</v>
      </c>
      <c r="G32">
        <f t="shared" si="2"/>
        <v>30.006430000000002</v>
      </c>
      <c r="H32">
        <v>5</v>
      </c>
    </row>
    <row r="33" spans="1:8" x14ac:dyDescent="0.2">
      <c r="A33" s="50">
        <v>42447.384189814817</v>
      </c>
      <c r="B33">
        <v>30.4</v>
      </c>
      <c r="C33">
        <v>7.75</v>
      </c>
      <c r="D33">
        <f t="shared" si="0"/>
        <v>0.341775</v>
      </c>
      <c r="E33">
        <f t="shared" si="1"/>
        <v>30.058225</v>
      </c>
      <c r="F33">
        <f t="shared" si="3"/>
        <v>150.129625</v>
      </c>
      <c r="G33">
        <f t="shared" si="2"/>
        <v>30.025925000000001</v>
      </c>
      <c r="H33">
        <v>5</v>
      </c>
    </row>
    <row r="34" spans="1:8" x14ac:dyDescent="0.2">
      <c r="A34" s="50">
        <v>42447.363356481481</v>
      </c>
      <c r="B34">
        <v>30.46</v>
      </c>
      <c r="C34">
        <v>5.5</v>
      </c>
      <c r="D34">
        <f t="shared" si="0"/>
        <v>0.40455000000000002</v>
      </c>
      <c r="E34">
        <f t="shared" si="1"/>
        <v>30.05545</v>
      </c>
      <c r="F34">
        <f t="shared" si="3"/>
        <v>150.2013</v>
      </c>
      <c r="G34">
        <f t="shared" si="2"/>
        <v>30.04026</v>
      </c>
      <c r="H34">
        <v>5</v>
      </c>
    </row>
    <row r="35" spans="1:8" x14ac:dyDescent="0.2">
      <c r="A35" s="50">
        <v>42447.342523148145</v>
      </c>
      <c r="B35">
        <v>30.52</v>
      </c>
      <c r="C35">
        <v>2.25</v>
      </c>
      <c r="D35">
        <f t="shared" si="0"/>
        <v>0.49522500000000003</v>
      </c>
      <c r="E35">
        <f t="shared" si="1"/>
        <v>30.024774999999998</v>
      </c>
      <c r="F35">
        <f t="shared" si="3"/>
        <v>150.2123</v>
      </c>
      <c r="G35">
        <f t="shared" si="2"/>
        <v>30.042459999999998</v>
      </c>
      <c r="H35">
        <v>5</v>
      </c>
    </row>
    <row r="36" spans="1:8" x14ac:dyDescent="0.2">
      <c r="A36" s="50">
        <v>42447.321689814817</v>
      </c>
      <c r="B36">
        <v>30.55</v>
      </c>
      <c r="C36">
        <v>0</v>
      </c>
      <c r="D36">
        <f t="shared" si="0"/>
        <v>0.55800000000000005</v>
      </c>
      <c r="E36">
        <f t="shared" si="1"/>
        <v>29.992000000000001</v>
      </c>
      <c r="F36">
        <f t="shared" si="3"/>
        <v>150.174475</v>
      </c>
      <c r="G36">
        <f t="shared" si="2"/>
        <v>30.034894999999999</v>
      </c>
      <c r="H36">
        <v>5</v>
      </c>
    </row>
    <row r="37" spans="1:8" x14ac:dyDescent="0.2">
      <c r="A37" s="50">
        <v>42447.300856481481</v>
      </c>
      <c r="B37">
        <v>30.56</v>
      </c>
      <c r="C37">
        <v>-2.75</v>
      </c>
      <c r="D37">
        <f t="shared" si="0"/>
        <v>0.63472499999999998</v>
      </c>
      <c r="E37">
        <f t="shared" si="1"/>
        <v>29.925274999999999</v>
      </c>
      <c r="F37">
        <f t="shared" si="3"/>
        <v>150.055725</v>
      </c>
      <c r="G37">
        <f t="shared" si="2"/>
        <v>30.011144999999999</v>
      </c>
      <c r="H37">
        <v>5</v>
      </c>
    </row>
    <row r="38" spans="1:8" x14ac:dyDescent="0.2">
      <c r="A38" s="50">
        <v>42447.280023148145</v>
      </c>
      <c r="B38">
        <v>30.55</v>
      </c>
      <c r="C38">
        <v>-2.25</v>
      </c>
      <c r="D38">
        <f t="shared" si="0"/>
        <v>0.62077500000000008</v>
      </c>
      <c r="E38">
        <f t="shared" si="1"/>
        <v>29.929225000000002</v>
      </c>
      <c r="F38">
        <f t="shared" si="3"/>
        <v>149.926725</v>
      </c>
      <c r="G38">
        <f t="shared" si="2"/>
        <v>29.985345000000002</v>
      </c>
      <c r="H38">
        <v>5</v>
      </c>
    </row>
    <row r="39" spans="1:8" x14ac:dyDescent="0.2">
      <c r="A39" s="50">
        <v>42447.259189814817</v>
      </c>
      <c r="B39">
        <v>30.55</v>
      </c>
      <c r="C39">
        <v>-3.75</v>
      </c>
      <c r="D39">
        <f t="shared" si="0"/>
        <v>0.66262500000000002</v>
      </c>
      <c r="E39">
        <f t="shared" si="1"/>
        <v>29.887375000000002</v>
      </c>
      <c r="F39">
        <f t="shared" si="3"/>
        <v>149.75864999999999</v>
      </c>
      <c r="G39">
        <f t="shared" si="2"/>
        <v>29.951729999999998</v>
      </c>
      <c r="H39">
        <v>5</v>
      </c>
    </row>
    <row r="40" spans="1:8" x14ac:dyDescent="0.2">
      <c r="A40" s="50">
        <v>42447.238356481481</v>
      </c>
      <c r="B40">
        <v>30.55</v>
      </c>
      <c r="C40">
        <v>-3.5</v>
      </c>
      <c r="D40">
        <f t="shared" si="0"/>
        <v>0.65565000000000007</v>
      </c>
      <c r="E40">
        <f t="shared" si="1"/>
        <v>29.894349999999999</v>
      </c>
      <c r="F40">
        <f t="shared" si="3"/>
        <v>149.62822500000001</v>
      </c>
      <c r="G40">
        <f t="shared" si="2"/>
        <v>29.925645000000003</v>
      </c>
      <c r="H40">
        <v>5</v>
      </c>
    </row>
    <row r="41" spans="1:8" x14ac:dyDescent="0.2">
      <c r="A41" s="50">
        <v>42447.217511574076</v>
      </c>
      <c r="B41">
        <v>30.55</v>
      </c>
      <c r="C41">
        <v>-3.5</v>
      </c>
      <c r="D41">
        <f t="shared" si="0"/>
        <v>0.65565000000000007</v>
      </c>
      <c r="E41">
        <f t="shared" si="1"/>
        <v>29.894349999999999</v>
      </c>
      <c r="F41">
        <f t="shared" si="3"/>
        <v>149.530575</v>
      </c>
      <c r="G41">
        <f t="shared" si="2"/>
        <v>29.906115</v>
      </c>
      <c r="H41">
        <v>5</v>
      </c>
    </row>
    <row r="42" spans="1:8" x14ac:dyDescent="0.2">
      <c r="A42" s="50">
        <v>42447.175844907404</v>
      </c>
      <c r="B42">
        <v>30.55</v>
      </c>
      <c r="C42">
        <v>-3.75</v>
      </c>
      <c r="D42">
        <f t="shared" si="0"/>
        <v>0.66262500000000002</v>
      </c>
      <c r="E42">
        <f t="shared" si="1"/>
        <v>29.887375000000002</v>
      </c>
      <c r="F42">
        <f t="shared" si="3"/>
        <v>149.49267500000002</v>
      </c>
      <c r="G42">
        <f t="shared" si="2"/>
        <v>29.898535000000003</v>
      </c>
      <c r="H42">
        <v>5</v>
      </c>
    </row>
    <row r="43" spans="1:8" x14ac:dyDescent="0.2">
      <c r="A43" s="50">
        <v>42447.155023148145</v>
      </c>
      <c r="B43">
        <v>30.55</v>
      </c>
      <c r="C43">
        <v>-3.5</v>
      </c>
      <c r="D43">
        <f t="shared" si="0"/>
        <v>0.65565000000000007</v>
      </c>
      <c r="E43">
        <f t="shared" si="1"/>
        <v>29.894349999999999</v>
      </c>
      <c r="F43">
        <f t="shared" si="3"/>
        <v>149.45779999999999</v>
      </c>
      <c r="G43">
        <f t="shared" si="2"/>
        <v>29.891559999999998</v>
      </c>
      <c r="H43">
        <v>5</v>
      </c>
    </row>
    <row r="44" spans="1:8" x14ac:dyDescent="0.2">
      <c r="A44" s="50">
        <v>42447.134189814817</v>
      </c>
      <c r="B44">
        <v>30.54</v>
      </c>
      <c r="C44">
        <v>-3.75</v>
      </c>
      <c r="D44">
        <f t="shared" si="0"/>
        <v>0.66262500000000002</v>
      </c>
      <c r="E44">
        <f t="shared" si="1"/>
        <v>29.877375000000001</v>
      </c>
      <c r="F44">
        <f t="shared" si="3"/>
        <v>149.4478</v>
      </c>
      <c r="G44">
        <f t="shared" si="2"/>
        <v>29.889559999999999</v>
      </c>
      <c r="H44">
        <v>5</v>
      </c>
    </row>
    <row r="45" spans="1:8" x14ac:dyDescent="0.2">
      <c r="A45" s="50">
        <v>42447.113356481481</v>
      </c>
      <c r="B45">
        <v>30.54</v>
      </c>
      <c r="C45">
        <v>-3.75</v>
      </c>
      <c r="D45">
        <f t="shared" si="0"/>
        <v>0.66262500000000002</v>
      </c>
      <c r="E45">
        <f t="shared" si="1"/>
        <v>29.877375000000001</v>
      </c>
      <c r="F45">
        <f t="shared" si="3"/>
        <v>149.430825</v>
      </c>
      <c r="G45">
        <f t="shared" si="2"/>
        <v>29.886164999999998</v>
      </c>
      <c r="H45">
        <v>5</v>
      </c>
    </row>
    <row r="46" spans="1:8" x14ac:dyDescent="0.2">
      <c r="A46" s="50">
        <v>42447.092511574076</v>
      </c>
      <c r="B46">
        <v>30.55</v>
      </c>
      <c r="C46">
        <v>-2</v>
      </c>
      <c r="D46">
        <f t="shared" si="0"/>
        <v>0.61380000000000001</v>
      </c>
      <c r="E46">
        <f t="shared" si="1"/>
        <v>29.936199999999999</v>
      </c>
      <c r="F46">
        <f t="shared" si="3"/>
        <v>149.47267499999998</v>
      </c>
      <c r="G46">
        <f t="shared" si="2"/>
        <v>29.894534999999998</v>
      </c>
      <c r="H46">
        <v>5</v>
      </c>
    </row>
    <row r="47" spans="1:8" x14ac:dyDescent="0.2">
      <c r="A47" s="50">
        <v>42447.071689814817</v>
      </c>
      <c r="B47">
        <v>30.54</v>
      </c>
      <c r="C47">
        <v>-2</v>
      </c>
      <c r="D47">
        <f t="shared" si="0"/>
        <v>0.61380000000000001</v>
      </c>
      <c r="E47">
        <f t="shared" si="1"/>
        <v>29.926199999999998</v>
      </c>
      <c r="F47">
        <f t="shared" si="3"/>
        <v>149.51150000000001</v>
      </c>
      <c r="G47">
        <f t="shared" si="2"/>
        <v>29.902300000000004</v>
      </c>
      <c r="H47">
        <v>5</v>
      </c>
    </row>
    <row r="48" spans="1:8" x14ac:dyDescent="0.2">
      <c r="A48" s="50">
        <v>42447.050856481481</v>
      </c>
      <c r="B48">
        <v>30.53</v>
      </c>
      <c r="C48">
        <v>-2.25</v>
      </c>
      <c r="D48">
        <f t="shared" si="0"/>
        <v>0.62077500000000008</v>
      </c>
      <c r="E48">
        <f t="shared" si="1"/>
        <v>29.909224999999999</v>
      </c>
      <c r="F48">
        <f t="shared" si="3"/>
        <v>149.526375</v>
      </c>
      <c r="G48">
        <f t="shared" si="2"/>
        <v>29.905275</v>
      </c>
      <c r="H48">
        <v>5</v>
      </c>
    </row>
    <row r="49" spans="1:8" x14ac:dyDescent="0.2">
      <c r="A49" s="50">
        <v>42447.030023148145</v>
      </c>
      <c r="B49">
        <v>30.53</v>
      </c>
      <c r="C49">
        <v>-2.5</v>
      </c>
      <c r="D49">
        <f t="shared" si="0"/>
        <v>0.62775000000000003</v>
      </c>
      <c r="E49">
        <f t="shared" si="1"/>
        <v>29.902250000000002</v>
      </c>
      <c r="F49">
        <f t="shared" si="3"/>
        <v>149.55125000000001</v>
      </c>
      <c r="G49">
        <f t="shared" si="2"/>
        <v>29.910250000000001</v>
      </c>
      <c r="H49">
        <v>5</v>
      </c>
    </row>
    <row r="50" spans="1:8" x14ac:dyDescent="0.2">
      <c r="A50" s="50">
        <v>42447.00917824074</v>
      </c>
      <c r="B50">
        <v>30.52</v>
      </c>
      <c r="C50">
        <v>-2.75</v>
      </c>
      <c r="D50">
        <f t="shared" si="0"/>
        <v>0.63472499999999998</v>
      </c>
      <c r="E50">
        <f t="shared" si="1"/>
        <v>29.885275</v>
      </c>
      <c r="F50">
        <f t="shared" si="3"/>
        <v>149.55915000000002</v>
      </c>
      <c r="G50">
        <f t="shared" si="2"/>
        <v>29.911830000000002</v>
      </c>
      <c r="H50">
        <v>5</v>
      </c>
    </row>
    <row r="51" spans="1:8" x14ac:dyDescent="0.2">
      <c r="A51" s="50">
        <v>42446.988356481481</v>
      </c>
      <c r="B51">
        <v>30.52</v>
      </c>
      <c r="C51">
        <v>-1</v>
      </c>
      <c r="D51">
        <f t="shared" si="0"/>
        <v>0.58589999999999998</v>
      </c>
      <c r="E51">
        <f t="shared" si="1"/>
        <v>29.934100000000001</v>
      </c>
      <c r="F51">
        <f t="shared" si="3"/>
        <v>149.55705</v>
      </c>
      <c r="G51">
        <f t="shared" si="2"/>
        <v>29.91141</v>
      </c>
      <c r="H51">
        <v>5</v>
      </c>
    </row>
    <row r="52" spans="1:8" x14ac:dyDescent="0.2">
      <c r="A52" s="50">
        <v>42446.967523148145</v>
      </c>
      <c r="B52">
        <v>30.51</v>
      </c>
      <c r="C52">
        <v>-1.25</v>
      </c>
      <c r="D52">
        <f t="shared" si="0"/>
        <v>0.59287500000000004</v>
      </c>
      <c r="E52">
        <f t="shared" si="1"/>
        <v>29.917125000000002</v>
      </c>
      <c r="F52">
        <f t="shared" si="3"/>
        <v>149.54797500000001</v>
      </c>
      <c r="G52">
        <f t="shared" si="2"/>
        <v>29.909595000000003</v>
      </c>
      <c r="H52">
        <v>5</v>
      </c>
    </row>
    <row r="53" spans="1:8" x14ac:dyDescent="0.2">
      <c r="A53" s="50">
        <v>42446.946689814817</v>
      </c>
      <c r="B53">
        <v>30.5</v>
      </c>
      <c r="C53">
        <v>-1.75</v>
      </c>
      <c r="D53">
        <f t="shared" si="0"/>
        <v>0.60682500000000006</v>
      </c>
      <c r="E53">
        <f t="shared" si="1"/>
        <v>29.893174999999999</v>
      </c>
      <c r="F53">
        <f t="shared" si="3"/>
        <v>149.531925</v>
      </c>
      <c r="G53">
        <f t="shared" si="2"/>
        <v>29.906385</v>
      </c>
      <c r="H53">
        <v>5</v>
      </c>
    </row>
    <row r="54" spans="1:8" x14ac:dyDescent="0.2">
      <c r="A54" s="50">
        <v>42446.925856481481</v>
      </c>
      <c r="B54">
        <v>30.49</v>
      </c>
      <c r="C54">
        <v>0</v>
      </c>
      <c r="D54">
        <f t="shared" si="0"/>
        <v>0.55800000000000005</v>
      </c>
      <c r="E54">
        <f t="shared" si="1"/>
        <v>29.931999999999999</v>
      </c>
      <c r="F54">
        <f t="shared" si="3"/>
        <v>149.56167500000001</v>
      </c>
      <c r="G54">
        <f t="shared" si="2"/>
        <v>29.912335000000002</v>
      </c>
      <c r="H54">
        <v>5</v>
      </c>
    </row>
    <row r="55" spans="1:8" x14ac:dyDescent="0.2">
      <c r="A55" s="50">
        <v>42446.905023148145</v>
      </c>
      <c r="B55">
        <v>30.48</v>
      </c>
      <c r="C55">
        <v>0.5</v>
      </c>
      <c r="D55">
        <f t="shared" si="0"/>
        <v>0.54405000000000003</v>
      </c>
      <c r="E55">
        <f t="shared" si="1"/>
        <v>29.935950000000002</v>
      </c>
      <c r="F55">
        <f t="shared" si="3"/>
        <v>149.61234999999999</v>
      </c>
      <c r="G55">
        <f t="shared" si="2"/>
        <v>29.922469999999997</v>
      </c>
      <c r="H55">
        <v>5</v>
      </c>
    </row>
    <row r="56" spans="1:8" x14ac:dyDescent="0.2">
      <c r="A56" s="50">
        <v>42446.884189814817</v>
      </c>
      <c r="B56">
        <v>30.47</v>
      </c>
      <c r="C56">
        <v>1</v>
      </c>
      <c r="D56">
        <f t="shared" si="0"/>
        <v>0.53010000000000002</v>
      </c>
      <c r="E56">
        <f t="shared" si="1"/>
        <v>29.939899999999998</v>
      </c>
      <c r="F56">
        <f t="shared" si="3"/>
        <v>149.61815000000001</v>
      </c>
      <c r="G56">
        <f t="shared" si="2"/>
        <v>29.923630000000003</v>
      </c>
      <c r="H56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</vt:lpstr>
      <vt:lpstr>Temp correction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2016-03-16T16:41:31Z</dcterms:created>
  <dcterms:modified xsi:type="dcterms:W3CDTF">2016-10-29T03:54:07Z</dcterms:modified>
  <cp:category/>
</cp:coreProperties>
</file>